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hidePivotFieldList="1" defaultThemeVersion="124226"/>
  <mc:AlternateContent xmlns:mc="http://schemas.openxmlformats.org/markup-compatibility/2006">
    <mc:Choice Requires="x15">
      <x15ac:absPath xmlns:x15ac="http://schemas.microsoft.com/office/spreadsheetml/2010/11/ac" url="C:\Users\rzeye\Downloads\"/>
    </mc:Choice>
  </mc:AlternateContent>
  <xr:revisionPtr revIDLastSave="0" documentId="13_ncr:1_{61F7FF3C-4DA3-485F-90EC-ADFBBE1FE83D}" xr6:coauthVersionLast="47" xr6:coauthVersionMax="47" xr10:uidLastSave="{00000000-0000-0000-0000-000000000000}"/>
  <bookViews>
    <workbookView xWindow="-110" yWindow="-110" windowWidth="19420" windowHeight="11020" tabRatio="736" firstSheet="1" activeTab="1" xr2:uid="{00000000-000D-0000-FFFF-FFFF00000000}"/>
  </bookViews>
  <sheets>
    <sheet name="RAW_DATA" sheetId="1" r:id="rId1"/>
    <sheet name="CLEAN_DATA" sheetId="2" r:id="rId2"/>
    <sheet name="REF_TABLE" sheetId="3" r:id="rId3"/>
    <sheet name="PIVOT_ANALYSIS" sheetId="4" r:id="rId4"/>
    <sheet name="KPI_SUMMARY" sheetId="5" r:id="rId5"/>
    <sheet name="DASHBOARD" sheetId="6" r:id="rId6"/>
    <sheet name="SUMMARY" sheetId="8" r:id="rId7"/>
  </sheets>
  <definedNames>
    <definedName name="Slicer_CustomerType">#N/A</definedName>
    <definedName name="Slicer_Region">#N/A</definedName>
    <definedName name="Slicer_Year">#N/A</definedName>
  </definedNames>
  <calcPr calcId="191029" iterateDelta="1E-4"/>
  <pivotCaches>
    <pivotCache cacheId="0" r:id="rId8"/>
  </pivotCaches>
  <extLst>
    <ext xmlns:x14="http://schemas.microsoft.com/office/spreadsheetml/2009/9/main" uri="{BBE1A952-AA13-448e-AADC-164F8A28A991}">
      <x14:slicerCaches>
        <x14:slicerCache r:id="rId9"/>
        <x14:slicerCache r:id="rId10"/>
        <x14:slicerCache r:id="rId11"/>
      </x14:slicerCaches>
    </ext>
    <ext xmlns:x14="http://schemas.microsoft.com/office/spreadsheetml/2009/9/main" uri="{79F54976-1DA5-4618-B147-4CDE4B953A38}">
      <x14:workbookPr/>
    </ext>
  </extLst>
</workbook>
</file>

<file path=xl/calcChain.xml><?xml version="1.0" encoding="utf-8"?>
<calcChain xmlns="http://schemas.openxmlformats.org/spreadsheetml/2006/main">
  <c r="D18" i="5" l="1"/>
  <c r="C18" i="5"/>
  <c r="B18" i="5"/>
  <c r="D17" i="5"/>
  <c r="C17" i="5"/>
  <c r="B17" i="5"/>
  <c r="D16" i="5"/>
  <c r="C16" i="5"/>
  <c r="B16" i="5"/>
  <c r="F11" i="5"/>
  <c r="E11" i="5"/>
  <c r="D11" i="5"/>
  <c r="C11" i="5"/>
  <c r="B11" i="5"/>
  <c r="A11" i="5"/>
  <c r="F6" i="5"/>
  <c r="D6" i="5"/>
  <c r="B6" i="5"/>
  <c r="E6" i="5" s="1"/>
  <c r="A6" i="5"/>
  <c r="A5" i="6"/>
  <c r="D5" i="6"/>
  <c r="J5" i="6"/>
  <c r="M5" i="6"/>
  <c r="A3" i="6"/>
  <c r="J22" i="3"/>
  <c r="I17" i="3"/>
  <c r="I22" i="3" s="1"/>
  <c r="I18" i="3"/>
  <c r="I19" i="3"/>
  <c r="I20" i="3"/>
  <c r="I21" i="3"/>
  <c r="H17" i="3"/>
  <c r="H22" i="3" s="1"/>
  <c r="H18" i="3"/>
  <c r="H19" i="3"/>
  <c r="H20" i="3"/>
  <c r="H21" i="3"/>
  <c r="K11" i="3"/>
  <c r="K5" i="3"/>
  <c r="K6" i="3"/>
  <c r="K7" i="3"/>
  <c r="K8" i="3"/>
  <c r="K9" i="3"/>
  <c r="K10" i="3"/>
  <c r="J11" i="3"/>
  <c r="E17" i="3"/>
  <c r="E22" i="3" s="1"/>
  <c r="E18" i="3"/>
  <c r="E19" i="3"/>
  <c r="E20" i="3"/>
  <c r="E21" i="3"/>
  <c r="I11" i="3"/>
  <c r="H11" i="3"/>
  <c r="J5" i="3"/>
  <c r="J6" i="3"/>
  <c r="J7" i="3"/>
  <c r="J8" i="3"/>
  <c r="J9" i="3"/>
  <c r="J10" i="3"/>
  <c r="I5" i="3"/>
  <c r="I6" i="3"/>
  <c r="I7" i="3"/>
  <c r="I8" i="3"/>
  <c r="I9" i="3"/>
  <c r="I10" i="3"/>
  <c r="H5" i="3"/>
  <c r="H6" i="3"/>
  <c r="H7" i="3"/>
  <c r="H8" i="3"/>
  <c r="H9" i="3"/>
  <c r="H10" i="3"/>
  <c r="D5" i="3"/>
  <c r="D12" i="3" s="1"/>
  <c r="D17" i="3"/>
  <c r="D22" i="3" s="1"/>
  <c r="D18" i="3"/>
  <c r="D19" i="3"/>
  <c r="D20" i="3"/>
  <c r="D21" i="3"/>
  <c r="C17" i="3"/>
  <c r="C22" i="3" s="1"/>
  <c r="C18" i="3"/>
  <c r="C19" i="3"/>
  <c r="C20" i="3"/>
  <c r="C21" i="3"/>
  <c r="B17" i="3"/>
  <c r="B18" i="3"/>
  <c r="B19" i="3"/>
  <c r="B20" i="3"/>
  <c r="B21" i="3"/>
  <c r="E12" i="3"/>
  <c r="E5" i="3"/>
  <c r="E6" i="3"/>
  <c r="E7" i="3"/>
  <c r="E8" i="3"/>
  <c r="E9" i="3"/>
  <c r="E10" i="3"/>
  <c r="E11" i="3"/>
  <c r="D6" i="3"/>
  <c r="D7" i="3"/>
  <c r="D8" i="3"/>
  <c r="D9" i="3"/>
  <c r="D10" i="3"/>
  <c r="D11" i="3"/>
  <c r="C5" i="3"/>
  <c r="C6" i="3"/>
  <c r="C7" i="3"/>
  <c r="C8" i="3"/>
  <c r="C9" i="3"/>
  <c r="C10" i="3"/>
  <c r="C11" i="3"/>
  <c r="V4" i="2"/>
  <c r="Z4" i="2"/>
  <c r="Z5" i="2"/>
  <c r="Z6" i="2"/>
  <c r="Z7" i="2"/>
  <c r="Z8" i="2"/>
  <c r="Z9" i="2"/>
  <c r="Z10" i="2"/>
  <c r="Z11" i="2"/>
  <c r="Z12" i="2"/>
  <c r="Z13" i="2"/>
  <c r="Z14" i="2"/>
  <c r="Z15" i="2"/>
  <c r="Z16" i="2"/>
  <c r="Z17" i="2"/>
  <c r="Z18" i="2"/>
  <c r="Z19" i="2"/>
  <c r="Z20" i="2"/>
  <c r="Z21" i="2"/>
  <c r="Z22" i="2"/>
  <c r="Z23" i="2"/>
  <c r="Z24" i="2"/>
  <c r="Z25" i="2"/>
  <c r="Z26" i="2"/>
  <c r="Z27" i="2"/>
  <c r="Z28" i="2"/>
  <c r="Z29" i="2"/>
  <c r="Z30" i="2"/>
  <c r="Z31" i="2"/>
  <c r="Z32" i="2"/>
  <c r="Z33" i="2"/>
  <c r="Z34" i="2"/>
  <c r="Z35" i="2"/>
  <c r="Z36" i="2"/>
  <c r="Z37" i="2"/>
  <c r="Z38" i="2"/>
  <c r="Z39" i="2"/>
  <c r="Z40" i="2"/>
  <c r="Z41" i="2"/>
  <c r="Z42" i="2"/>
  <c r="Z43" i="2"/>
  <c r="Z44" i="2"/>
  <c r="Z45" i="2"/>
  <c r="Z46" i="2"/>
  <c r="Z47" i="2"/>
  <c r="Z48" i="2"/>
  <c r="Z49" i="2"/>
  <c r="Z50" i="2"/>
  <c r="Z51" i="2"/>
  <c r="Z52" i="2"/>
  <c r="Z53" i="2"/>
  <c r="Z54" i="2"/>
  <c r="Z55" i="2"/>
  <c r="Z56" i="2"/>
  <c r="Z57" i="2"/>
  <c r="Z58" i="2"/>
  <c r="Z59" i="2"/>
  <c r="Z60" i="2"/>
  <c r="Z61" i="2"/>
  <c r="Z62" i="2"/>
  <c r="Z63" i="2"/>
  <c r="Z64" i="2"/>
  <c r="Z65" i="2"/>
  <c r="Z66" i="2"/>
  <c r="Z67" i="2"/>
  <c r="Z68" i="2"/>
  <c r="Z69" i="2"/>
  <c r="Z70" i="2"/>
  <c r="Z71" i="2"/>
  <c r="Z72" i="2"/>
  <c r="Z73" i="2"/>
  <c r="Z74" i="2"/>
  <c r="Z75" i="2"/>
  <c r="Z76" i="2"/>
  <c r="Z77" i="2"/>
  <c r="Z78" i="2"/>
  <c r="Z79" i="2"/>
  <c r="Z80" i="2"/>
  <c r="Z81" i="2"/>
  <c r="Z82" i="2"/>
  <c r="Z83" i="2"/>
  <c r="Z84" i="2"/>
  <c r="Z85" i="2"/>
  <c r="Z86" i="2"/>
  <c r="Z87" i="2"/>
  <c r="Z88" i="2"/>
  <c r="Z89" i="2"/>
  <c r="Z90" i="2"/>
  <c r="Z91" i="2"/>
  <c r="Z92" i="2"/>
  <c r="Z93" i="2"/>
  <c r="Z94" i="2"/>
  <c r="Z95" i="2"/>
  <c r="Z96" i="2"/>
  <c r="Z97" i="2"/>
  <c r="Z98" i="2"/>
  <c r="Z99" i="2"/>
  <c r="Z100" i="2"/>
  <c r="Z101" i="2"/>
  <c r="Z102" i="2"/>
  <c r="Z103" i="2"/>
  <c r="Z104" i="2"/>
  <c r="Z105" i="2"/>
  <c r="Z106" i="2"/>
  <c r="Z107" i="2"/>
  <c r="Z108" i="2"/>
  <c r="Z109" i="2"/>
  <c r="Z110" i="2"/>
  <c r="Z111" i="2"/>
  <c r="Z112" i="2"/>
  <c r="Z113" i="2"/>
  <c r="Z114" i="2"/>
  <c r="Z115" i="2"/>
  <c r="Z116" i="2"/>
  <c r="Z117" i="2"/>
  <c r="Z118" i="2"/>
  <c r="Z119" i="2"/>
  <c r="Z120" i="2"/>
  <c r="Z121" i="2"/>
  <c r="Z122" i="2"/>
  <c r="Z123" i="2"/>
  <c r="Z124" i="2"/>
  <c r="Z125" i="2"/>
  <c r="Z126" i="2"/>
  <c r="Z127" i="2"/>
  <c r="Z128" i="2"/>
  <c r="Z129" i="2"/>
  <c r="Z130" i="2"/>
  <c r="Z131" i="2"/>
  <c r="Z132" i="2"/>
  <c r="Z133" i="2"/>
  <c r="Z134" i="2"/>
  <c r="Z135" i="2"/>
  <c r="Z136" i="2"/>
  <c r="Z137" i="2"/>
  <c r="Z138" i="2"/>
  <c r="Z139" i="2"/>
  <c r="Z140" i="2"/>
  <c r="Z141" i="2"/>
  <c r="Z142" i="2"/>
  <c r="Z143" i="2"/>
  <c r="Z144" i="2"/>
  <c r="Z145" i="2"/>
  <c r="Z146" i="2"/>
  <c r="Z147" i="2"/>
  <c r="Z148" i="2"/>
  <c r="Z149" i="2"/>
  <c r="Z150" i="2"/>
  <c r="Z151" i="2"/>
  <c r="Z152" i="2"/>
  <c r="Z153" i="2"/>
  <c r="Z154" i="2"/>
  <c r="Z155" i="2"/>
  <c r="Z156" i="2"/>
  <c r="Z157" i="2"/>
  <c r="Z158" i="2"/>
  <c r="Z159" i="2"/>
  <c r="Z160" i="2"/>
  <c r="Z161" i="2"/>
  <c r="Z162" i="2"/>
  <c r="Z163" i="2"/>
  <c r="Z164" i="2"/>
  <c r="Z165" i="2"/>
  <c r="Z166" i="2"/>
  <c r="Z167" i="2"/>
  <c r="Z168" i="2"/>
  <c r="Z169" i="2"/>
  <c r="Z170" i="2"/>
  <c r="Z171" i="2"/>
  <c r="Z172" i="2"/>
  <c r="Z173" i="2"/>
  <c r="Z174" i="2"/>
  <c r="Z175" i="2"/>
  <c r="Z176" i="2"/>
  <c r="Z177" i="2"/>
  <c r="Z178" i="2"/>
  <c r="Z179" i="2"/>
  <c r="Z180" i="2"/>
  <c r="Z181" i="2"/>
  <c r="Z182" i="2"/>
  <c r="Z183" i="2"/>
  <c r="Z184" i="2"/>
  <c r="Z185" i="2"/>
  <c r="Z186" i="2"/>
  <c r="Z187" i="2"/>
  <c r="Z188" i="2"/>
  <c r="Z189" i="2"/>
  <c r="Z190" i="2"/>
  <c r="Z191" i="2"/>
  <c r="Z192" i="2"/>
  <c r="Z193" i="2"/>
  <c r="Z194" i="2"/>
  <c r="Z195" i="2"/>
  <c r="Z196" i="2"/>
  <c r="Z197" i="2"/>
  <c r="Z198" i="2"/>
  <c r="Z199" i="2"/>
  <c r="Z200" i="2"/>
  <c r="Z201" i="2"/>
  <c r="Z202" i="2"/>
  <c r="Z203" i="2"/>
  <c r="Z204" i="2"/>
  <c r="Z205" i="2"/>
  <c r="Z206" i="2"/>
  <c r="Z207" i="2"/>
  <c r="Z208" i="2"/>
  <c r="Z209" i="2"/>
  <c r="Z210" i="2"/>
  <c r="Z211" i="2"/>
  <c r="Z212" i="2"/>
  <c r="Z213" i="2"/>
  <c r="Z214" i="2"/>
  <c r="Z215" i="2"/>
  <c r="Z216" i="2"/>
  <c r="Z217" i="2"/>
  <c r="Z218" i="2"/>
  <c r="Z219" i="2"/>
  <c r="Z220" i="2"/>
  <c r="Z221" i="2"/>
  <c r="Z222" i="2"/>
  <c r="Z223" i="2"/>
  <c r="Z224" i="2"/>
  <c r="Z225" i="2"/>
  <c r="Z226" i="2"/>
  <c r="Z227" i="2"/>
  <c r="Z228" i="2"/>
  <c r="Z229" i="2"/>
  <c r="Z230" i="2"/>
  <c r="Z231" i="2"/>
  <c r="Z232" i="2"/>
  <c r="Z233" i="2"/>
  <c r="Z234" i="2"/>
  <c r="Z235" i="2"/>
  <c r="Z236" i="2"/>
  <c r="Z237" i="2"/>
  <c r="Z238" i="2"/>
  <c r="Z239" i="2"/>
  <c r="Z240" i="2"/>
  <c r="Z241" i="2"/>
  <c r="Z242" i="2"/>
  <c r="Z243" i="2"/>
  <c r="Z244" i="2"/>
  <c r="Z245" i="2"/>
  <c r="Z246" i="2"/>
  <c r="Z247" i="2"/>
  <c r="Z248" i="2"/>
  <c r="Z249" i="2"/>
  <c r="Z250" i="2"/>
  <c r="Z251" i="2"/>
  <c r="Z252" i="2"/>
  <c r="Z253" i="2"/>
  <c r="Z254" i="2"/>
  <c r="Z255" i="2"/>
  <c r="Z256" i="2"/>
  <c r="Z257" i="2"/>
  <c r="Z258" i="2"/>
  <c r="Z259" i="2"/>
  <c r="Z260" i="2"/>
  <c r="Z261" i="2"/>
  <c r="Z262" i="2"/>
  <c r="Z263" i="2"/>
  <c r="Z264" i="2"/>
  <c r="Z265" i="2"/>
  <c r="Z266" i="2"/>
  <c r="Z267" i="2"/>
  <c r="Z268" i="2"/>
  <c r="Z269" i="2"/>
  <c r="Z270" i="2"/>
  <c r="Z271" i="2"/>
  <c r="Z272" i="2"/>
  <c r="Z273" i="2"/>
  <c r="Z274" i="2"/>
  <c r="Z275" i="2"/>
  <c r="Z276" i="2"/>
  <c r="Z277" i="2"/>
  <c r="Z278" i="2"/>
  <c r="Z279" i="2"/>
  <c r="Z280" i="2"/>
  <c r="Z281" i="2"/>
  <c r="Z282" i="2"/>
  <c r="Z283" i="2"/>
  <c r="Z284" i="2"/>
  <c r="Z285" i="2"/>
  <c r="Z286" i="2"/>
  <c r="Z287" i="2"/>
  <c r="Z288" i="2"/>
  <c r="Z289" i="2"/>
  <c r="Z290" i="2"/>
  <c r="Z291" i="2"/>
  <c r="Z292" i="2"/>
  <c r="Z293" i="2"/>
  <c r="Z294" i="2"/>
  <c r="Z295" i="2"/>
  <c r="Z296" i="2"/>
  <c r="Z297" i="2"/>
  <c r="Z298" i="2"/>
  <c r="Z299" i="2"/>
  <c r="Z300" i="2"/>
  <c r="Z301" i="2"/>
  <c r="Z302" i="2"/>
  <c r="Z303" i="2"/>
  <c r="Z304" i="2"/>
  <c r="Z305" i="2"/>
  <c r="Z306" i="2"/>
  <c r="Z307" i="2"/>
  <c r="Z308" i="2"/>
  <c r="Z309" i="2"/>
  <c r="Z310" i="2"/>
  <c r="Z311" i="2"/>
  <c r="Z312" i="2"/>
  <c r="Z313" i="2"/>
  <c r="Z314" i="2"/>
  <c r="Z315" i="2"/>
  <c r="Z316" i="2"/>
  <c r="Z317" i="2"/>
  <c r="Z318" i="2"/>
  <c r="Z319" i="2"/>
  <c r="Z320" i="2"/>
  <c r="Z321" i="2"/>
  <c r="Z322" i="2"/>
  <c r="Z323" i="2"/>
  <c r="Z324" i="2"/>
  <c r="Z325" i="2"/>
  <c r="Z326" i="2"/>
  <c r="Z327" i="2"/>
  <c r="Z328" i="2"/>
  <c r="Z329" i="2"/>
  <c r="Z330" i="2"/>
  <c r="Z331" i="2"/>
  <c r="Z332" i="2"/>
  <c r="Z333" i="2"/>
  <c r="Z334" i="2"/>
  <c r="Z335" i="2"/>
  <c r="Z336" i="2"/>
  <c r="Z337" i="2"/>
  <c r="Z338" i="2"/>
  <c r="Z339" i="2"/>
  <c r="Z340" i="2"/>
  <c r="Z341" i="2"/>
  <c r="Z342" i="2"/>
  <c r="Z343" i="2"/>
  <c r="Z344" i="2"/>
  <c r="Z345" i="2"/>
  <c r="Z346" i="2"/>
  <c r="Z347" i="2"/>
  <c r="Z348" i="2"/>
  <c r="Z349" i="2"/>
  <c r="Z350" i="2"/>
  <c r="Z351" i="2"/>
  <c r="Z352" i="2"/>
  <c r="Z353" i="2"/>
  <c r="Z354" i="2"/>
  <c r="Z355" i="2"/>
  <c r="Z356" i="2"/>
  <c r="Z357" i="2"/>
  <c r="Z358" i="2"/>
  <c r="Z359" i="2"/>
  <c r="Z360" i="2"/>
  <c r="Z361" i="2"/>
  <c r="Z362" i="2"/>
  <c r="Z363" i="2"/>
  <c r="Z364" i="2"/>
  <c r="Z365" i="2"/>
  <c r="Z366" i="2"/>
  <c r="Z367" i="2"/>
  <c r="Z368" i="2"/>
  <c r="Z369" i="2"/>
  <c r="Z370" i="2"/>
  <c r="Z371" i="2"/>
  <c r="Z372" i="2"/>
  <c r="Z373" i="2"/>
  <c r="Z374" i="2"/>
  <c r="Z375" i="2"/>
  <c r="Z376" i="2"/>
  <c r="Z377" i="2"/>
  <c r="Z378" i="2"/>
  <c r="Z379" i="2"/>
  <c r="Z380" i="2"/>
  <c r="Z381" i="2"/>
  <c r="Z382" i="2"/>
  <c r="Z383" i="2"/>
  <c r="Z384" i="2"/>
  <c r="Z385" i="2"/>
  <c r="Z386" i="2"/>
  <c r="Z387" i="2"/>
  <c r="Z388" i="2"/>
  <c r="Z389" i="2"/>
  <c r="Z390" i="2"/>
  <c r="Z391" i="2"/>
  <c r="Z392" i="2"/>
  <c r="Z393" i="2"/>
  <c r="Z394" i="2"/>
  <c r="Z395" i="2"/>
  <c r="Z396" i="2"/>
  <c r="Z397" i="2"/>
  <c r="Z398" i="2"/>
  <c r="Z399" i="2"/>
  <c r="Z400" i="2"/>
  <c r="Z401" i="2"/>
  <c r="Z402" i="2"/>
  <c r="Z403" i="2"/>
  <c r="Z404" i="2"/>
  <c r="Z405" i="2"/>
  <c r="Z406" i="2"/>
  <c r="Z407" i="2"/>
  <c r="Z408" i="2"/>
  <c r="Z409" i="2"/>
  <c r="Z410" i="2"/>
  <c r="Z411" i="2"/>
  <c r="Z412" i="2"/>
  <c r="Z413" i="2"/>
  <c r="Z414" i="2"/>
  <c r="Z415" i="2"/>
  <c r="Z416" i="2"/>
  <c r="Z417" i="2"/>
  <c r="Z418" i="2"/>
  <c r="Z419" i="2"/>
  <c r="Z420" i="2"/>
  <c r="Z421" i="2"/>
  <c r="Z422" i="2"/>
  <c r="Z423" i="2"/>
  <c r="Z424" i="2"/>
  <c r="Z425" i="2"/>
  <c r="Z426" i="2"/>
  <c r="Z427" i="2"/>
  <c r="Z428" i="2"/>
  <c r="Z429" i="2"/>
  <c r="Z430" i="2"/>
  <c r="Z431" i="2"/>
  <c r="Z432" i="2"/>
  <c r="Z433" i="2"/>
  <c r="Z434" i="2"/>
  <c r="Z435" i="2"/>
  <c r="Z436" i="2"/>
  <c r="Z437" i="2"/>
  <c r="Z438" i="2"/>
  <c r="Z439" i="2"/>
  <c r="Z440" i="2"/>
  <c r="Z441" i="2"/>
  <c r="Z442" i="2"/>
  <c r="Z443" i="2"/>
  <c r="Z444" i="2"/>
  <c r="Z445" i="2"/>
  <c r="Z446" i="2"/>
  <c r="Z447" i="2"/>
  <c r="Z448" i="2"/>
  <c r="Z449" i="2"/>
  <c r="Z450" i="2"/>
  <c r="Z451" i="2"/>
  <c r="Z452" i="2"/>
  <c r="Z453" i="2"/>
  <c r="Z454" i="2"/>
  <c r="Z455" i="2"/>
  <c r="Z456" i="2"/>
  <c r="Z457" i="2"/>
  <c r="Z458" i="2"/>
  <c r="Z459" i="2"/>
  <c r="Z460" i="2"/>
  <c r="Z461" i="2"/>
  <c r="Z462" i="2"/>
  <c r="Z463" i="2"/>
  <c r="Z464" i="2"/>
  <c r="Z465" i="2"/>
  <c r="Z466" i="2"/>
  <c r="Z467" i="2"/>
  <c r="Z468" i="2"/>
  <c r="Z469" i="2"/>
  <c r="Z470" i="2"/>
  <c r="Z471" i="2"/>
  <c r="Z472" i="2"/>
  <c r="Z473" i="2"/>
  <c r="Z474" i="2"/>
  <c r="Z475" i="2"/>
  <c r="Z476" i="2"/>
  <c r="Z477" i="2"/>
  <c r="Z478" i="2"/>
  <c r="Z479" i="2"/>
  <c r="Z480" i="2"/>
  <c r="Z481" i="2"/>
  <c r="Z482" i="2"/>
  <c r="Z483" i="2"/>
  <c r="Z484" i="2"/>
  <c r="Z485" i="2"/>
  <c r="Z486" i="2"/>
  <c r="Z487" i="2"/>
  <c r="Z488" i="2"/>
  <c r="Z489" i="2"/>
  <c r="Z490" i="2"/>
  <c r="Z491" i="2"/>
  <c r="Z492" i="2"/>
  <c r="Z493" i="2"/>
  <c r="Z494" i="2"/>
  <c r="Z495" i="2"/>
  <c r="Z496" i="2"/>
  <c r="Z497" i="2"/>
  <c r="Z498" i="2"/>
  <c r="Z499" i="2"/>
  <c r="Z500" i="2"/>
  <c r="Z501" i="2"/>
  <c r="Z502" i="2"/>
  <c r="Z503" i="2"/>
  <c r="Z504" i="2"/>
  <c r="Z505" i="2"/>
  <c r="Z506" i="2"/>
  <c r="Z507" i="2"/>
  <c r="Z508" i="2"/>
  <c r="Z509" i="2"/>
  <c r="Z510" i="2"/>
  <c r="Z511" i="2"/>
  <c r="Z512" i="2"/>
  <c r="Z513" i="2"/>
  <c r="Z514" i="2"/>
  <c r="Z515" i="2"/>
  <c r="Z516" i="2"/>
  <c r="Z517" i="2"/>
  <c r="Z518" i="2"/>
  <c r="Z519" i="2"/>
  <c r="Z520" i="2"/>
  <c r="Z521" i="2"/>
  <c r="Z522" i="2"/>
  <c r="Z523" i="2"/>
  <c r="Z524" i="2"/>
  <c r="Z525" i="2"/>
  <c r="Z526" i="2"/>
  <c r="Z527" i="2"/>
  <c r="Z528" i="2"/>
  <c r="Z529" i="2"/>
  <c r="Z530" i="2"/>
  <c r="Z531" i="2"/>
  <c r="Z532" i="2"/>
  <c r="Z533" i="2"/>
  <c r="Z534" i="2"/>
  <c r="Z535" i="2"/>
  <c r="Z536" i="2"/>
  <c r="Z537" i="2"/>
  <c r="Z538" i="2"/>
  <c r="Z539" i="2"/>
  <c r="Z540" i="2"/>
  <c r="Z541" i="2"/>
  <c r="Z542" i="2"/>
  <c r="Z543" i="2"/>
  <c r="Z544" i="2"/>
  <c r="Z545" i="2"/>
  <c r="Z546" i="2"/>
  <c r="Z547" i="2"/>
  <c r="Z548" i="2"/>
  <c r="Z549" i="2"/>
  <c r="Z550" i="2"/>
  <c r="Z551" i="2"/>
  <c r="Z552" i="2"/>
  <c r="Z553" i="2"/>
  <c r="Z554" i="2"/>
  <c r="Z555" i="2"/>
  <c r="Z556" i="2"/>
  <c r="Z557" i="2"/>
  <c r="Z558" i="2"/>
  <c r="Z559" i="2"/>
  <c r="Z560" i="2"/>
  <c r="Z561" i="2"/>
  <c r="Z562" i="2"/>
  <c r="Z563" i="2"/>
  <c r="Z564" i="2"/>
  <c r="Z565" i="2"/>
  <c r="Z566" i="2"/>
  <c r="Z567" i="2"/>
  <c r="Z568" i="2"/>
  <c r="Z569" i="2"/>
  <c r="Z570" i="2"/>
  <c r="Z571" i="2"/>
  <c r="Z572" i="2"/>
  <c r="Z573" i="2"/>
  <c r="Z574" i="2"/>
  <c r="Z575" i="2"/>
  <c r="Z576" i="2"/>
  <c r="Z577" i="2"/>
  <c r="Z578" i="2"/>
  <c r="Z579" i="2"/>
  <c r="Z580" i="2"/>
  <c r="Z581" i="2"/>
  <c r="Z582" i="2"/>
  <c r="Z583" i="2"/>
  <c r="Z584" i="2"/>
  <c r="Z585" i="2"/>
  <c r="Z586" i="2"/>
  <c r="Z587" i="2"/>
  <c r="Z588" i="2"/>
  <c r="Z589" i="2"/>
  <c r="Z590" i="2"/>
  <c r="Z591" i="2"/>
  <c r="Z592" i="2"/>
  <c r="Z593" i="2"/>
  <c r="Z594" i="2"/>
  <c r="Z595" i="2"/>
  <c r="Z596" i="2"/>
  <c r="Z597" i="2"/>
  <c r="Z598" i="2"/>
  <c r="Z599" i="2"/>
  <c r="Z600" i="2"/>
  <c r="Z601" i="2"/>
  <c r="Z602" i="2"/>
  <c r="Z603" i="2"/>
  <c r="Z604" i="2"/>
  <c r="Z605" i="2"/>
  <c r="Z606" i="2"/>
  <c r="Z607" i="2"/>
  <c r="Z608" i="2"/>
  <c r="Z609" i="2"/>
  <c r="Z610" i="2"/>
  <c r="Z611" i="2"/>
  <c r="Z612" i="2"/>
  <c r="Z613" i="2"/>
  <c r="Z614" i="2"/>
  <c r="Z615" i="2"/>
  <c r="Z616" i="2"/>
  <c r="Z617" i="2"/>
  <c r="Z618" i="2"/>
  <c r="Z619" i="2"/>
  <c r="Z620" i="2"/>
  <c r="Z621" i="2"/>
  <c r="Z622" i="2"/>
  <c r="Z623" i="2"/>
  <c r="Z624" i="2"/>
  <c r="Z625" i="2"/>
  <c r="Z626" i="2"/>
  <c r="Z627" i="2"/>
  <c r="Z628" i="2"/>
  <c r="Z629" i="2"/>
  <c r="Z630" i="2"/>
  <c r="Z631" i="2"/>
  <c r="Z632" i="2"/>
  <c r="Z633" i="2"/>
  <c r="Z634" i="2"/>
  <c r="Z635" i="2"/>
  <c r="Z636" i="2"/>
  <c r="Z637" i="2"/>
  <c r="Z638" i="2"/>
  <c r="Z639" i="2"/>
  <c r="Z640" i="2"/>
  <c r="Z641" i="2"/>
  <c r="Z642" i="2"/>
  <c r="Z643" i="2"/>
  <c r="Z644" i="2"/>
  <c r="Z645" i="2"/>
  <c r="Z646" i="2"/>
  <c r="Z647" i="2"/>
  <c r="Z648" i="2"/>
  <c r="Z649" i="2"/>
  <c r="Z650" i="2"/>
  <c r="Z651" i="2"/>
  <c r="Z652" i="2"/>
  <c r="Z653" i="2"/>
  <c r="Z654" i="2"/>
  <c r="Z655" i="2"/>
  <c r="Z656" i="2"/>
  <c r="Z657" i="2"/>
  <c r="Z658" i="2"/>
  <c r="Z659" i="2"/>
  <c r="Z660" i="2"/>
  <c r="Z661" i="2"/>
  <c r="Z662" i="2"/>
  <c r="Z663" i="2"/>
  <c r="Z664" i="2"/>
  <c r="Z665" i="2"/>
  <c r="Z666" i="2"/>
  <c r="Z667" i="2"/>
  <c r="Z668" i="2"/>
  <c r="Z669" i="2"/>
  <c r="Z670" i="2"/>
  <c r="Z671" i="2"/>
  <c r="Z672" i="2"/>
  <c r="Z673" i="2"/>
  <c r="Z674" i="2"/>
  <c r="Z675" i="2"/>
  <c r="Z676" i="2"/>
  <c r="Z677" i="2"/>
  <c r="Z678" i="2"/>
  <c r="Z679" i="2"/>
  <c r="Z680" i="2"/>
  <c r="Z681" i="2"/>
  <c r="Z682" i="2"/>
  <c r="Z683" i="2"/>
  <c r="Z684" i="2"/>
  <c r="Z685" i="2"/>
  <c r="Z686" i="2"/>
  <c r="Z687" i="2"/>
  <c r="Z688" i="2"/>
  <c r="Z689" i="2"/>
  <c r="Z690" i="2"/>
  <c r="Z691" i="2"/>
  <c r="Z692" i="2"/>
  <c r="Z693" i="2"/>
  <c r="Z694" i="2"/>
  <c r="Z695" i="2"/>
  <c r="Z696" i="2"/>
  <c r="Z697" i="2"/>
  <c r="Z698" i="2"/>
  <c r="Z699" i="2"/>
  <c r="Z700" i="2"/>
  <c r="Z701" i="2"/>
  <c r="Z702" i="2"/>
  <c r="Z703" i="2"/>
  <c r="Z704" i="2"/>
  <c r="Z705" i="2"/>
  <c r="Z706" i="2"/>
  <c r="Z707" i="2"/>
  <c r="Z708" i="2"/>
  <c r="Z709" i="2"/>
  <c r="Z710" i="2"/>
  <c r="Z711" i="2"/>
  <c r="Z712" i="2"/>
  <c r="Z713" i="2"/>
  <c r="Z714" i="2"/>
  <c r="Z715" i="2"/>
  <c r="Z716" i="2"/>
  <c r="Z717" i="2"/>
  <c r="Z718" i="2"/>
  <c r="Z719" i="2"/>
  <c r="Z720" i="2"/>
  <c r="Z721" i="2"/>
  <c r="Z722" i="2"/>
  <c r="Z723" i="2"/>
  <c r="Z724" i="2"/>
  <c r="Z725" i="2"/>
  <c r="Z726" i="2"/>
  <c r="Z727" i="2"/>
  <c r="Z728" i="2"/>
  <c r="Z729" i="2"/>
  <c r="Z730" i="2"/>
  <c r="Z731" i="2"/>
  <c r="Z732" i="2"/>
  <c r="Z733" i="2"/>
  <c r="Z734" i="2"/>
  <c r="Z735" i="2"/>
  <c r="Z736" i="2"/>
  <c r="Z737" i="2"/>
  <c r="Z738" i="2"/>
  <c r="Z739" i="2"/>
  <c r="Z740" i="2"/>
  <c r="Z741" i="2"/>
  <c r="Z742" i="2"/>
  <c r="Z743" i="2"/>
  <c r="Z744" i="2"/>
  <c r="Z745" i="2"/>
  <c r="Z746" i="2"/>
  <c r="Z747" i="2"/>
  <c r="Z748" i="2"/>
  <c r="Z749" i="2"/>
  <c r="Z750" i="2"/>
  <c r="Z751" i="2"/>
  <c r="Z752" i="2"/>
  <c r="Z753" i="2"/>
  <c r="Z754" i="2"/>
  <c r="Z755" i="2"/>
  <c r="Z756" i="2"/>
  <c r="Z757" i="2"/>
  <c r="Z758" i="2"/>
  <c r="Z759" i="2"/>
  <c r="Z760" i="2"/>
  <c r="Z761" i="2"/>
  <c r="Z762" i="2"/>
  <c r="Z763" i="2"/>
  <c r="Z764" i="2"/>
  <c r="Z765" i="2"/>
  <c r="Z766" i="2"/>
  <c r="Z767" i="2"/>
  <c r="Z768" i="2"/>
  <c r="Z769" i="2"/>
  <c r="Z770" i="2"/>
  <c r="Z771" i="2"/>
  <c r="Z772" i="2"/>
  <c r="Z773" i="2"/>
  <c r="Z774" i="2"/>
  <c r="Z775" i="2"/>
  <c r="Z776" i="2"/>
  <c r="Z777" i="2"/>
  <c r="Z778" i="2"/>
  <c r="Z779" i="2"/>
  <c r="Z780" i="2"/>
  <c r="Z781" i="2"/>
  <c r="Z782" i="2"/>
  <c r="Z783" i="2"/>
  <c r="Z784" i="2"/>
  <c r="Z785" i="2"/>
  <c r="Z786" i="2"/>
  <c r="Z787" i="2"/>
  <c r="Z788" i="2"/>
  <c r="Z789" i="2"/>
  <c r="Z790" i="2"/>
  <c r="Z791" i="2"/>
  <c r="Z792" i="2"/>
  <c r="Z793" i="2"/>
  <c r="Z794" i="2"/>
  <c r="Z795" i="2"/>
  <c r="Z796" i="2"/>
  <c r="Z797" i="2"/>
  <c r="Z798" i="2"/>
  <c r="Z799" i="2"/>
  <c r="Z800" i="2"/>
  <c r="Z801" i="2"/>
  <c r="Z802" i="2"/>
  <c r="Z803" i="2"/>
  <c r="Z804" i="2"/>
  <c r="Z805" i="2"/>
  <c r="Z806" i="2"/>
  <c r="Z807" i="2"/>
  <c r="Z808" i="2"/>
  <c r="Z809" i="2"/>
  <c r="Z810" i="2"/>
  <c r="Z811" i="2"/>
  <c r="Z812" i="2"/>
  <c r="Z813" i="2"/>
  <c r="Z814" i="2"/>
  <c r="Z815" i="2"/>
  <c r="Z816" i="2"/>
  <c r="Z817" i="2"/>
  <c r="Z818" i="2"/>
  <c r="Z819" i="2"/>
  <c r="Z820" i="2"/>
  <c r="Z821" i="2"/>
  <c r="Z822" i="2"/>
  <c r="Z823" i="2"/>
  <c r="Z824" i="2"/>
  <c r="Z825" i="2"/>
  <c r="Z826" i="2"/>
  <c r="Z827" i="2"/>
  <c r="Z828" i="2"/>
  <c r="Z829" i="2"/>
  <c r="Z830" i="2"/>
  <c r="Z831" i="2"/>
  <c r="Z832" i="2"/>
  <c r="Z833" i="2"/>
  <c r="Z834" i="2"/>
  <c r="Z835" i="2"/>
  <c r="Z836" i="2"/>
  <c r="Z837" i="2"/>
  <c r="Z838" i="2"/>
  <c r="Z839" i="2"/>
  <c r="Z840" i="2"/>
  <c r="Z841" i="2"/>
  <c r="Z842" i="2"/>
  <c r="Z843" i="2"/>
  <c r="Z844" i="2"/>
  <c r="Z845" i="2"/>
  <c r="Z846" i="2"/>
  <c r="Z847" i="2"/>
  <c r="Z848" i="2"/>
  <c r="Z849" i="2"/>
  <c r="Z850" i="2"/>
  <c r="Z851" i="2"/>
  <c r="Z852" i="2"/>
  <c r="Z853" i="2"/>
  <c r="Z854" i="2"/>
  <c r="Z855" i="2"/>
  <c r="Z856" i="2"/>
  <c r="Z857" i="2"/>
  <c r="Z858" i="2"/>
  <c r="Z859" i="2"/>
  <c r="Z860" i="2"/>
  <c r="Z861" i="2"/>
  <c r="Z862" i="2"/>
  <c r="Z863" i="2"/>
  <c r="Z864" i="2"/>
  <c r="Z865" i="2"/>
  <c r="Z866" i="2"/>
  <c r="Z867" i="2"/>
  <c r="Z868" i="2"/>
  <c r="Z869" i="2"/>
  <c r="Z870" i="2"/>
  <c r="Z871" i="2"/>
  <c r="Z872" i="2"/>
  <c r="Z873" i="2"/>
  <c r="Z874" i="2"/>
  <c r="Z875" i="2"/>
  <c r="Z876" i="2"/>
  <c r="Z877" i="2"/>
  <c r="Z878" i="2"/>
  <c r="Z879" i="2"/>
  <c r="Z880" i="2"/>
  <c r="Z881" i="2"/>
  <c r="Z882" i="2"/>
  <c r="Z883" i="2"/>
  <c r="Z884" i="2"/>
  <c r="Z885" i="2"/>
  <c r="Z886" i="2"/>
  <c r="Z887" i="2"/>
  <c r="Z888" i="2"/>
  <c r="Z889" i="2"/>
  <c r="Z890" i="2"/>
  <c r="Z891" i="2"/>
  <c r="Z892" i="2"/>
  <c r="Z893" i="2"/>
  <c r="Z894" i="2"/>
  <c r="Z895" i="2"/>
  <c r="Z896" i="2"/>
  <c r="Z897" i="2"/>
  <c r="Z898" i="2"/>
  <c r="Z899" i="2"/>
  <c r="Z900" i="2"/>
  <c r="Z901" i="2"/>
  <c r="Z902" i="2"/>
  <c r="Z903" i="2"/>
  <c r="Z904" i="2"/>
  <c r="Z905" i="2"/>
  <c r="Z906" i="2"/>
  <c r="Z907" i="2"/>
  <c r="Z908" i="2"/>
  <c r="Z909" i="2"/>
  <c r="Z910" i="2"/>
  <c r="Z911" i="2"/>
  <c r="Z912" i="2"/>
  <c r="Z913" i="2"/>
  <c r="Z914" i="2"/>
  <c r="Z915" i="2"/>
  <c r="Z916" i="2"/>
  <c r="Z917" i="2"/>
  <c r="Z918" i="2"/>
  <c r="Z919" i="2"/>
  <c r="Z920" i="2"/>
  <c r="Z921" i="2"/>
  <c r="Z922" i="2"/>
  <c r="Z923" i="2"/>
  <c r="Z924" i="2"/>
  <c r="Z925" i="2"/>
  <c r="Z926" i="2"/>
  <c r="Z927" i="2"/>
  <c r="Z928" i="2"/>
  <c r="Z929" i="2"/>
  <c r="Z930" i="2"/>
  <c r="Z931" i="2"/>
  <c r="Z932" i="2"/>
  <c r="Z933" i="2"/>
  <c r="Z934" i="2"/>
  <c r="Z935" i="2"/>
  <c r="Z936" i="2"/>
  <c r="Z937" i="2"/>
  <c r="Z938" i="2"/>
  <c r="Z939" i="2"/>
  <c r="Z940" i="2"/>
  <c r="Z941" i="2"/>
  <c r="Z942" i="2"/>
  <c r="Z943" i="2"/>
  <c r="Z944" i="2"/>
  <c r="Z945" i="2"/>
  <c r="Z946" i="2"/>
  <c r="Z947" i="2"/>
  <c r="Z948" i="2"/>
  <c r="Z949" i="2"/>
  <c r="Z950" i="2"/>
  <c r="Z951" i="2"/>
  <c r="Z952" i="2"/>
  <c r="Z953" i="2"/>
  <c r="Z954" i="2"/>
  <c r="Z955" i="2"/>
  <c r="Z956" i="2"/>
  <c r="Z957" i="2"/>
  <c r="Z958" i="2"/>
  <c r="Z959" i="2"/>
  <c r="Z960" i="2"/>
  <c r="Z961" i="2"/>
  <c r="Z962" i="2"/>
  <c r="Z963" i="2"/>
  <c r="Z964" i="2"/>
  <c r="Z965" i="2"/>
  <c r="Z966" i="2"/>
  <c r="Z967" i="2"/>
  <c r="Z968" i="2"/>
  <c r="Z969" i="2"/>
  <c r="Z970" i="2"/>
  <c r="Z971" i="2"/>
  <c r="Z972" i="2"/>
  <c r="Z973" i="2"/>
  <c r="Z974" i="2"/>
  <c r="Z975" i="2"/>
  <c r="Z976" i="2"/>
  <c r="Z977" i="2"/>
  <c r="Z978" i="2"/>
  <c r="Z979" i="2"/>
  <c r="Z980" i="2"/>
  <c r="Z981" i="2"/>
  <c r="Z982" i="2"/>
  <c r="Z983" i="2"/>
  <c r="Z984" i="2"/>
  <c r="Z985" i="2"/>
  <c r="Z986" i="2"/>
  <c r="Z987" i="2"/>
  <c r="Z988" i="2"/>
  <c r="Z989" i="2"/>
  <c r="Z990" i="2"/>
  <c r="Z991" i="2"/>
  <c r="Z992" i="2"/>
  <c r="Z993" i="2"/>
  <c r="Z994" i="2"/>
  <c r="Z995" i="2"/>
  <c r="Z996" i="2"/>
  <c r="Z997" i="2"/>
  <c r="Z998" i="2"/>
  <c r="Z999" i="2"/>
  <c r="Z1000" i="2"/>
  <c r="Z1001" i="2"/>
  <c r="Z1002" i="2"/>
  <c r="Z1003" i="2"/>
  <c r="Z1004" i="2"/>
  <c r="Z1005" i="2"/>
  <c r="Z1006" i="2"/>
  <c r="Z1007" i="2"/>
  <c r="Z1008" i="2"/>
  <c r="Z1009" i="2"/>
  <c r="Z1010" i="2"/>
  <c r="Z1011" i="2"/>
  <c r="Z1012" i="2"/>
  <c r="Z1013" i="2"/>
  <c r="Z1014" i="2"/>
  <c r="Z1015" i="2"/>
  <c r="Z1016" i="2"/>
  <c r="Z1017" i="2"/>
  <c r="Z1018" i="2"/>
  <c r="Z1019" i="2"/>
  <c r="Z1020" i="2"/>
  <c r="Z1021" i="2"/>
  <c r="Z1022" i="2"/>
  <c r="Z1023" i="2"/>
  <c r="Z1024" i="2"/>
  <c r="Z1025" i="2"/>
  <c r="Z1026" i="2"/>
  <c r="Z1027" i="2"/>
  <c r="Z1028" i="2"/>
  <c r="Z1029" i="2"/>
  <c r="Z1030" i="2"/>
  <c r="Z1031" i="2"/>
  <c r="Z1032" i="2"/>
  <c r="Z1033" i="2"/>
  <c r="Z1034" i="2"/>
  <c r="Z1035" i="2"/>
  <c r="Z1036" i="2"/>
  <c r="Z1037" i="2"/>
  <c r="Z1038" i="2"/>
  <c r="Z1039" i="2"/>
  <c r="Z1040" i="2"/>
  <c r="Z1041" i="2"/>
  <c r="Z1042" i="2"/>
  <c r="Z1043" i="2"/>
  <c r="Z1044" i="2"/>
  <c r="Z1045" i="2"/>
  <c r="Z1046" i="2"/>
  <c r="Z1047" i="2"/>
  <c r="Z1048" i="2"/>
  <c r="Z1049" i="2"/>
  <c r="Z1050" i="2"/>
  <c r="Z1051" i="2"/>
  <c r="Z1052" i="2"/>
  <c r="Z1053" i="2"/>
  <c r="Z1054" i="2"/>
  <c r="Z1055" i="2"/>
  <c r="Z1056" i="2"/>
  <c r="Z1057" i="2"/>
  <c r="Z1058" i="2"/>
  <c r="Z1059" i="2"/>
  <c r="Z1060" i="2"/>
  <c r="Z1061" i="2"/>
  <c r="Z1062" i="2"/>
  <c r="Z1063" i="2"/>
  <c r="Z1064" i="2"/>
  <c r="Z1065" i="2"/>
  <c r="Z1066" i="2"/>
  <c r="Z1067" i="2"/>
  <c r="Z1068" i="2"/>
  <c r="Z1069" i="2"/>
  <c r="Z1070" i="2"/>
  <c r="Z1071" i="2"/>
  <c r="Z1072" i="2"/>
  <c r="Z1073" i="2"/>
  <c r="Z1074" i="2"/>
  <c r="Z1075" i="2"/>
  <c r="Z1076" i="2"/>
  <c r="Z1077" i="2"/>
  <c r="Z1078" i="2"/>
  <c r="Z1079" i="2"/>
  <c r="Z1080" i="2"/>
  <c r="Z1081" i="2"/>
  <c r="Z1082" i="2"/>
  <c r="Z1083" i="2"/>
  <c r="Z1084" i="2"/>
  <c r="Z1085" i="2"/>
  <c r="Z1086" i="2"/>
  <c r="Z1087" i="2"/>
  <c r="Z1088" i="2"/>
  <c r="Z1089" i="2"/>
  <c r="Z1090" i="2"/>
  <c r="Z1091" i="2"/>
  <c r="Z1092" i="2"/>
  <c r="Z1093" i="2"/>
  <c r="Z1094" i="2"/>
  <c r="Z1095" i="2"/>
  <c r="Z1096" i="2"/>
  <c r="Z1097" i="2"/>
  <c r="Z1098" i="2"/>
  <c r="Z1099" i="2"/>
  <c r="Z1100" i="2"/>
  <c r="Z1101" i="2"/>
  <c r="Z1102" i="2"/>
  <c r="Z1103" i="2"/>
  <c r="Z1104" i="2"/>
  <c r="Z1105" i="2"/>
  <c r="Z1106" i="2"/>
  <c r="Z1107" i="2"/>
  <c r="Z1108" i="2"/>
  <c r="Z1109" i="2"/>
  <c r="Z1110" i="2"/>
  <c r="Z1111" i="2"/>
  <c r="Z1112" i="2"/>
  <c r="Z1113" i="2"/>
  <c r="Z1114" i="2"/>
  <c r="Z1115" i="2"/>
  <c r="Z1116" i="2"/>
  <c r="Z1117" i="2"/>
  <c r="Z1118" i="2"/>
  <c r="Z1119" i="2"/>
  <c r="Z1120" i="2"/>
  <c r="Z1121" i="2"/>
  <c r="Z1122" i="2"/>
  <c r="Z1123" i="2"/>
  <c r="Z1124" i="2"/>
  <c r="Z1125" i="2"/>
  <c r="Z1126" i="2"/>
  <c r="Z1127" i="2"/>
  <c r="Z1128" i="2"/>
  <c r="Z1129" i="2"/>
  <c r="Z1130" i="2"/>
  <c r="Z1131" i="2"/>
  <c r="Z1132" i="2"/>
  <c r="Z1133" i="2"/>
  <c r="Z1134" i="2"/>
  <c r="Z1135" i="2"/>
  <c r="Z1136" i="2"/>
  <c r="Z1137" i="2"/>
  <c r="Z1138" i="2"/>
  <c r="Z1139" i="2"/>
  <c r="Z1140" i="2"/>
  <c r="Z1141" i="2"/>
  <c r="Z1142" i="2"/>
  <c r="Z1143" i="2"/>
  <c r="Z1144" i="2"/>
  <c r="Z1145" i="2"/>
  <c r="Z1146" i="2"/>
  <c r="Z1147" i="2"/>
  <c r="Z1148" i="2"/>
  <c r="Z1149" i="2"/>
  <c r="Z1150" i="2"/>
  <c r="Z1151" i="2"/>
  <c r="Z1152" i="2"/>
  <c r="Z1153" i="2"/>
  <c r="Z1154" i="2"/>
  <c r="Z1155" i="2"/>
  <c r="Z1156" i="2"/>
  <c r="Z1157" i="2"/>
  <c r="Z1158" i="2"/>
  <c r="Z1159" i="2"/>
  <c r="Z1160" i="2"/>
  <c r="Z1161" i="2"/>
  <c r="Z1162" i="2"/>
  <c r="Z1163" i="2"/>
  <c r="Z1164" i="2"/>
  <c r="Z1165" i="2"/>
  <c r="Z1166" i="2"/>
  <c r="Z1167" i="2"/>
  <c r="Z1168" i="2"/>
  <c r="Z1169" i="2"/>
  <c r="Z1170" i="2"/>
  <c r="Z1171" i="2"/>
  <c r="Z1172" i="2"/>
  <c r="Z1173" i="2"/>
  <c r="Z1174" i="2"/>
  <c r="Z1175" i="2"/>
  <c r="Z1176" i="2"/>
  <c r="Z1177" i="2"/>
  <c r="Z1178" i="2"/>
  <c r="Z1179" i="2"/>
  <c r="Z1180" i="2"/>
  <c r="Z1181" i="2"/>
  <c r="Z1182" i="2"/>
  <c r="Z1183" i="2"/>
  <c r="Z1184" i="2"/>
  <c r="Z1185" i="2"/>
  <c r="Z1186" i="2"/>
  <c r="Z1187" i="2"/>
  <c r="Z1188" i="2"/>
  <c r="Z1189" i="2"/>
  <c r="Z1190" i="2"/>
  <c r="Z1191" i="2"/>
  <c r="Z1192" i="2"/>
  <c r="Z1193" i="2"/>
  <c r="Z1194" i="2"/>
  <c r="Z1195" i="2"/>
  <c r="Z1196" i="2"/>
  <c r="Z1197" i="2"/>
  <c r="Z1198" i="2"/>
  <c r="Z1199" i="2"/>
  <c r="Z1200" i="2"/>
  <c r="Z1201" i="2"/>
  <c r="Z1202" i="2"/>
  <c r="Z1203" i="2"/>
  <c r="Z1204" i="2"/>
  <c r="Z1205" i="2"/>
  <c r="Z1206" i="2"/>
  <c r="Z1207" i="2"/>
  <c r="Z1208" i="2"/>
  <c r="Z1209" i="2"/>
  <c r="Z1210" i="2"/>
  <c r="Z1211" i="2"/>
  <c r="Z1212" i="2"/>
  <c r="Z1213" i="2"/>
  <c r="Z1214" i="2"/>
  <c r="Z1215" i="2"/>
  <c r="Z1216" i="2"/>
  <c r="Z1217" i="2"/>
  <c r="Z1218" i="2"/>
  <c r="Z1219" i="2"/>
  <c r="Z1220" i="2"/>
  <c r="Z1221" i="2"/>
  <c r="Z1222" i="2"/>
  <c r="Z1223" i="2"/>
  <c r="Z1224" i="2"/>
  <c r="Z1225" i="2"/>
  <c r="Z1226" i="2"/>
  <c r="Z1227" i="2"/>
  <c r="Z1228" i="2"/>
  <c r="Z1229" i="2"/>
  <c r="Z1230" i="2"/>
  <c r="Z1231" i="2"/>
  <c r="Z1232" i="2"/>
  <c r="Z1233" i="2"/>
  <c r="Z1234" i="2"/>
  <c r="Z1235" i="2"/>
  <c r="Z1236" i="2"/>
  <c r="Z1237" i="2"/>
  <c r="Z1238" i="2"/>
  <c r="Z1239" i="2"/>
  <c r="Z1240" i="2"/>
  <c r="Z1241" i="2"/>
  <c r="Z1242" i="2"/>
  <c r="Z1243" i="2"/>
  <c r="Z1244" i="2"/>
  <c r="Z1245" i="2"/>
  <c r="Z1246" i="2"/>
  <c r="Z1247" i="2"/>
  <c r="Z1248" i="2"/>
  <c r="Z1249" i="2"/>
  <c r="Z1250" i="2"/>
  <c r="Z1251" i="2"/>
  <c r="Z1252" i="2"/>
  <c r="Z1253" i="2"/>
  <c r="Z1254" i="2"/>
  <c r="Z1255" i="2"/>
  <c r="Z1256" i="2"/>
  <c r="Z1257" i="2"/>
  <c r="Z1258" i="2"/>
  <c r="Z1259" i="2"/>
  <c r="Z1260" i="2"/>
  <c r="Z1261" i="2"/>
  <c r="Z1262" i="2"/>
  <c r="Z1263" i="2"/>
  <c r="Z1264" i="2"/>
  <c r="Z1265" i="2"/>
  <c r="Z1266" i="2"/>
  <c r="Z1267" i="2"/>
  <c r="Z1268" i="2"/>
  <c r="Z1269" i="2"/>
  <c r="Z1270" i="2"/>
  <c r="Z1271" i="2"/>
  <c r="Z1272" i="2"/>
  <c r="Z1273" i="2"/>
  <c r="Z1274" i="2"/>
  <c r="Z1275" i="2"/>
  <c r="Z1276" i="2"/>
  <c r="Z1277" i="2"/>
  <c r="Z1278" i="2"/>
  <c r="Z1279" i="2"/>
  <c r="Z1280" i="2"/>
  <c r="Z1281" i="2"/>
  <c r="Z1282" i="2"/>
  <c r="Z1283" i="2"/>
  <c r="Z1284" i="2"/>
  <c r="Z1285" i="2"/>
  <c r="Z1286" i="2"/>
  <c r="Z1287" i="2"/>
  <c r="Z1288" i="2"/>
  <c r="Z1289" i="2"/>
  <c r="Z1290" i="2"/>
  <c r="Z1291" i="2"/>
  <c r="Z1292" i="2"/>
  <c r="Z1293" i="2"/>
  <c r="Z1294" i="2"/>
  <c r="Z1295" i="2"/>
  <c r="Z1296" i="2"/>
  <c r="Z1297" i="2"/>
  <c r="Z1298" i="2"/>
  <c r="Z1299" i="2"/>
  <c r="Z1300" i="2"/>
  <c r="Z1301" i="2"/>
  <c r="Z1302" i="2"/>
  <c r="Z1303" i="2"/>
  <c r="Z1304" i="2"/>
  <c r="Z1305" i="2"/>
  <c r="Z1306" i="2"/>
  <c r="Z1307" i="2"/>
  <c r="Z1308" i="2"/>
  <c r="Z1309" i="2"/>
  <c r="Z1310" i="2"/>
  <c r="Z1311" i="2"/>
  <c r="Z1312" i="2"/>
  <c r="Z1313" i="2"/>
  <c r="Z1314" i="2"/>
  <c r="Z1315" i="2"/>
  <c r="Z1316" i="2"/>
  <c r="Z1317" i="2"/>
  <c r="Z1318" i="2"/>
  <c r="Z1319" i="2"/>
  <c r="Z1320" i="2"/>
  <c r="Z1321" i="2"/>
  <c r="Z1322" i="2"/>
  <c r="Z1323" i="2"/>
  <c r="Z1324" i="2"/>
  <c r="Z1325" i="2"/>
  <c r="Z1326" i="2"/>
  <c r="Z1327" i="2"/>
  <c r="Z1328" i="2"/>
  <c r="Z1329" i="2"/>
  <c r="Z1330" i="2"/>
  <c r="Z1331" i="2"/>
  <c r="Z1332" i="2"/>
  <c r="Z1333" i="2"/>
  <c r="Z1334" i="2"/>
  <c r="Z1335" i="2"/>
  <c r="Z1336" i="2"/>
  <c r="Z1337" i="2"/>
  <c r="Z1338" i="2"/>
  <c r="Z1339" i="2"/>
  <c r="Z1340" i="2"/>
  <c r="Z1341" i="2"/>
  <c r="Z1342" i="2"/>
  <c r="Z1343" i="2"/>
  <c r="Z1344" i="2"/>
  <c r="Z1345" i="2"/>
  <c r="Z1346" i="2"/>
  <c r="Z1347" i="2"/>
  <c r="Z1348" i="2"/>
  <c r="Z1349" i="2"/>
  <c r="Z1350" i="2"/>
  <c r="Z1351" i="2"/>
  <c r="Z1352" i="2"/>
  <c r="Z1353" i="2"/>
  <c r="Z1354" i="2"/>
  <c r="Z1355" i="2"/>
  <c r="Z1356" i="2"/>
  <c r="Z1357" i="2"/>
  <c r="Z1358" i="2"/>
  <c r="Z1359" i="2"/>
  <c r="Z1360" i="2"/>
  <c r="Z1361" i="2"/>
  <c r="Z1362" i="2"/>
  <c r="Z1363" i="2"/>
  <c r="Z1364" i="2"/>
  <c r="Z1365" i="2"/>
  <c r="Z1366" i="2"/>
  <c r="Z1367" i="2"/>
  <c r="Z1368" i="2"/>
  <c r="Z1369" i="2"/>
  <c r="Z1370" i="2"/>
  <c r="Z1371" i="2"/>
  <c r="Z1372" i="2"/>
  <c r="Z1373" i="2"/>
  <c r="Z1374" i="2"/>
  <c r="Z1375" i="2"/>
  <c r="Z1376" i="2"/>
  <c r="Z1377" i="2"/>
  <c r="Z1378" i="2"/>
  <c r="Z1379" i="2"/>
  <c r="Z1380" i="2"/>
  <c r="Z1381" i="2"/>
  <c r="Z1382" i="2"/>
  <c r="Z1383" i="2"/>
  <c r="Z1384" i="2"/>
  <c r="Z1385" i="2"/>
  <c r="Z1386" i="2"/>
  <c r="Z1387" i="2"/>
  <c r="Z1388" i="2"/>
  <c r="Z1389" i="2"/>
  <c r="Z1390" i="2"/>
  <c r="Z1391" i="2"/>
  <c r="Z1392" i="2"/>
  <c r="Z1393" i="2"/>
  <c r="Z1394" i="2"/>
  <c r="Z1395" i="2"/>
  <c r="Z1396" i="2"/>
  <c r="Z1397" i="2"/>
  <c r="Z1398" i="2"/>
  <c r="Z1399" i="2"/>
  <c r="Z1400" i="2"/>
  <c r="Z1401" i="2"/>
  <c r="Z1402" i="2"/>
  <c r="Z1403" i="2"/>
  <c r="Z1404" i="2"/>
  <c r="Z1405" i="2"/>
  <c r="Z1406" i="2"/>
  <c r="Z1407" i="2"/>
  <c r="Z1408" i="2"/>
  <c r="Z1409" i="2"/>
  <c r="Z1410" i="2"/>
  <c r="Z1411" i="2"/>
  <c r="Z1412" i="2"/>
  <c r="Z1413" i="2"/>
  <c r="Z1414" i="2"/>
  <c r="Z1415" i="2"/>
  <c r="Z1416" i="2"/>
  <c r="Z1417" i="2"/>
  <c r="Z1418" i="2"/>
  <c r="Z1419" i="2"/>
  <c r="Z1420" i="2"/>
  <c r="Z1421" i="2"/>
  <c r="Z1422" i="2"/>
  <c r="Z1423" i="2"/>
  <c r="Z1424" i="2"/>
  <c r="Z1425" i="2"/>
  <c r="Z1426" i="2"/>
  <c r="Z1427" i="2"/>
  <c r="Z1428" i="2"/>
  <c r="Z1429" i="2"/>
  <c r="Z1430" i="2"/>
  <c r="Z1431" i="2"/>
  <c r="Z1432" i="2"/>
  <c r="Z1433" i="2"/>
  <c r="Z1434" i="2"/>
  <c r="Z1435" i="2"/>
  <c r="Z1436" i="2"/>
  <c r="Z1437" i="2"/>
  <c r="Z1438" i="2"/>
  <c r="Z1439" i="2"/>
  <c r="Z1440" i="2"/>
  <c r="Z1441" i="2"/>
  <c r="Z1442" i="2"/>
  <c r="Z1443" i="2"/>
  <c r="Z1444" i="2"/>
  <c r="Z1445" i="2"/>
  <c r="Z1446" i="2"/>
  <c r="Z1447" i="2"/>
  <c r="Z1448" i="2"/>
  <c r="Z1449" i="2"/>
  <c r="Z1450" i="2"/>
  <c r="Z1451" i="2"/>
  <c r="Z1452" i="2"/>
  <c r="Z1453" i="2"/>
  <c r="Z1454" i="2"/>
  <c r="Z1455" i="2"/>
  <c r="Z1456" i="2"/>
  <c r="Z1457" i="2"/>
  <c r="Z1458" i="2"/>
  <c r="Z1459" i="2"/>
  <c r="Z1460" i="2"/>
  <c r="Z1461" i="2"/>
  <c r="Z1462" i="2"/>
  <c r="Z1463" i="2"/>
  <c r="Z1464" i="2"/>
  <c r="Z1465" i="2"/>
  <c r="Z1466" i="2"/>
  <c r="Z1467" i="2"/>
  <c r="Z1468" i="2"/>
  <c r="Z1469" i="2"/>
  <c r="Z1470" i="2"/>
  <c r="Z1471" i="2"/>
  <c r="Z1472" i="2"/>
  <c r="Z1473" i="2"/>
  <c r="Z1474" i="2"/>
  <c r="Z1475" i="2"/>
  <c r="Z1476" i="2"/>
  <c r="Z1477" i="2"/>
  <c r="Z1478" i="2"/>
  <c r="Z1479" i="2"/>
  <c r="Z1480" i="2"/>
  <c r="Z1481" i="2"/>
  <c r="Z1482" i="2"/>
  <c r="Z1483" i="2"/>
  <c r="Z1484" i="2"/>
  <c r="Z1485" i="2"/>
  <c r="Z1486" i="2"/>
  <c r="Z1487" i="2"/>
  <c r="Z1488" i="2"/>
  <c r="Z1489" i="2"/>
  <c r="Z1490" i="2"/>
  <c r="Z1491" i="2"/>
  <c r="Z1492" i="2"/>
  <c r="Z1493" i="2"/>
  <c r="Z1494" i="2"/>
  <c r="Z1495" i="2"/>
  <c r="Z1496" i="2"/>
  <c r="Z1497" i="2"/>
  <c r="Z1498" i="2"/>
  <c r="Z1499" i="2"/>
  <c r="Z1500" i="2"/>
  <c r="Z1501" i="2"/>
  <c r="Z1502" i="2"/>
  <c r="Z1503" i="2"/>
  <c r="X5" i="2"/>
  <c r="X6" i="2"/>
  <c r="X7" i="2"/>
  <c r="X8" i="2"/>
  <c r="X9" i="2"/>
  <c r="X10" i="2"/>
  <c r="X11" i="2"/>
  <c r="X12" i="2"/>
  <c r="X13" i="2"/>
  <c r="X14" i="2"/>
  <c r="X15" i="2"/>
  <c r="X16" i="2"/>
  <c r="X17" i="2"/>
  <c r="X18" i="2"/>
  <c r="X19" i="2"/>
  <c r="X20" i="2"/>
  <c r="X21" i="2"/>
  <c r="X22" i="2"/>
  <c r="X23" i="2"/>
  <c r="X24" i="2"/>
  <c r="X25" i="2"/>
  <c r="X26" i="2"/>
  <c r="X27" i="2"/>
  <c r="X28" i="2"/>
  <c r="X29" i="2"/>
  <c r="X30" i="2"/>
  <c r="X31" i="2"/>
  <c r="X32" i="2"/>
  <c r="X33" i="2"/>
  <c r="X34" i="2"/>
  <c r="X35" i="2"/>
  <c r="X36" i="2"/>
  <c r="X37" i="2"/>
  <c r="X38" i="2"/>
  <c r="X39" i="2"/>
  <c r="X40" i="2"/>
  <c r="X41" i="2"/>
  <c r="X42" i="2"/>
  <c r="X43" i="2"/>
  <c r="X44" i="2"/>
  <c r="X45" i="2"/>
  <c r="X46" i="2"/>
  <c r="X47" i="2"/>
  <c r="X48" i="2"/>
  <c r="X49" i="2"/>
  <c r="X50" i="2"/>
  <c r="X51" i="2"/>
  <c r="X52" i="2"/>
  <c r="X53" i="2"/>
  <c r="X54" i="2"/>
  <c r="X55" i="2"/>
  <c r="X56" i="2"/>
  <c r="X57" i="2"/>
  <c r="X58" i="2"/>
  <c r="X59" i="2"/>
  <c r="X60" i="2"/>
  <c r="X61" i="2"/>
  <c r="X62" i="2"/>
  <c r="X63" i="2"/>
  <c r="X64" i="2"/>
  <c r="X65" i="2"/>
  <c r="X66" i="2"/>
  <c r="X67" i="2"/>
  <c r="X68" i="2"/>
  <c r="X69" i="2"/>
  <c r="X70" i="2"/>
  <c r="X71" i="2"/>
  <c r="X72" i="2"/>
  <c r="X73" i="2"/>
  <c r="X74" i="2"/>
  <c r="X75" i="2"/>
  <c r="X76" i="2"/>
  <c r="X77" i="2"/>
  <c r="X78" i="2"/>
  <c r="X79" i="2"/>
  <c r="X80" i="2"/>
  <c r="X81" i="2"/>
  <c r="X82" i="2"/>
  <c r="X83" i="2"/>
  <c r="X84" i="2"/>
  <c r="X85" i="2"/>
  <c r="X86" i="2"/>
  <c r="X87" i="2"/>
  <c r="X88" i="2"/>
  <c r="X89" i="2"/>
  <c r="X90" i="2"/>
  <c r="X91" i="2"/>
  <c r="X92" i="2"/>
  <c r="X93" i="2"/>
  <c r="X94" i="2"/>
  <c r="X95" i="2"/>
  <c r="X96" i="2"/>
  <c r="X97" i="2"/>
  <c r="X98" i="2"/>
  <c r="X99" i="2"/>
  <c r="X100" i="2"/>
  <c r="X101" i="2"/>
  <c r="X102" i="2"/>
  <c r="X103" i="2"/>
  <c r="X104" i="2"/>
  <c r="X105" i="2"/>
  <c r="X106" i="2"/>
  <c r="X107" i="2"/>
  <c r="X108" i="2"/>
  <c r="X109" i="2"/>
  <c r="X110" i="2"/>
  <c r="X111" i="2"/>
  <c r="X112" i="2"/>
  <c r="X113" i="2"/>
  <c r="X114" i="2"/>
  <c r="X115" i="2"/>
  <c r="X116" i="2"/>
  <c r="X117" i="2"/>
  <c r="X118" i="2"/>
  <c r="X119" i="2"/>
  <c r="X120" i="2"/>
  <c r="X121" i="2"/>
  <c r="X122" i="2"/>
  <c r="X123" i="2"/>
  <c r="X124" i="2"/>
  <c r="X125" i="2"/>
  <c r="X126" i="2"/>
  <c r="X127" i="2"/>
  <c r="X128" i="2"/>
  <c r="X129" i="2"/>
  <c r="X130" i="2"/>
  <c r="X131" i="2"/>
  <c r="X132" i="2"/>
  <c r="X133" i="2"/>
  <c r="X134" i="2"/>
  <c r="X135" i="2"/>
  <c r="X136" i="2"/>
  <c r="X137" i="2"/>
  <c r="X138" i="2"/>
  <c r="X139" i="2"/>
  <c r="X140" i="2"/>
  <c r="X141" i="2"/>
  <c r="X142" i="2"/>
  <c r="X143" i="2"/>
  <c r="X144" i="2"/>
  <c r="X145" i="2"/>
  <c r="X146" i="2"/>
  <c r="X147" i="2"/>
  <c r="X148" i="2"/>
  <c r="X149" i="2"/>
  <c r="X150" i="2"/>
  <c r="X151" i="2"/>
  <c r="X152" i="2"/>
  <c r="X153" i="2"/>
  <c r="X154" i="2"/>
  <c r="X155" i="2"/>
  <c r="X156" i="2"/>
  <c r="X157" i="2"/>
  <c r="X158" i="2"/>
  <c r="X159" i="2"/>
  <c r="X160" i="2"/>
  <c r="X161" i="2"/>
  <c r="X162" i="2"/>
  <c r="X163" i="2"/>
  <c r="X164" i="2"/>
  <c r="X165" i="2"/>
  <c r="X166" i="2"/>
  <c r="X167" i="2"/>
  <c r="X168" i="2"/>
  <c r="X169" i="2"/>
  <c r="X170" i="2"/>
  <c r="X171" i="2"/>
  <c r="X172" i="2"/>
  <c r="X173" i="2"/>
  <c r="X174" i="2"/>
  <c r="X175" i="2"/>
  <c r="X176" i="2"/>
  <c r="X177" i="2"/>
  <c r="X178" i="2"/>
  <c r="X179" i="2"/>
  <c r="X180" i="2"/>
  <c r="X181" i="2"/>
  <c r="X182" i="2"/>
  <c r="X183" i="2"/>
  <c r="X184" i="2"/>
  <c r="X185" i="2"/>
  <c r="X186" i="2"/>
  <c r="X187" i="2"/>
  <c r="X188" i="2"/>
  <c r="X189" i="2"/>
  <c r="X190" i="2"/>
  <c r="X191" i="2"/>
  <c r="X192" i="2"/>
  <c r="X193" i="2"/>
  <c r="X194" i="2"/>
  <c r="X195" i="2"/>
  <c r="X196" i="2"/>
  <c r="X197" i="2"/>
  <c r="X198" i="2"/>
  <c r="X199" i="2"/>
  <c r="X200" i="2"/>
  <c r="X201" i="2"/>
  <c r="X202" i="2"/>
  <c r="X203" i="2"/>
  <c r="X204" i="2"/>
  <c r="X205" i="2"/>
  <c r="X206" i="2"/>
  <c r="X207" i="2"/>
  <c r="X208" i="2"/>
  <c r="X209" i="2"/>
  <c r="X210" i="2"/>
  <c r="X211" i="2"/>
  <c r="X212" i="2"/>
  <c r="X213" i="2"/>
  <c r="X214" i="2"/>
  <c r="X215" i="2"/>
  <c r="X216" i="2"/>
  <c r="X217" i="2"/>
  <c r="X218" i="2"/>
  <c r="X219" i="2"/>
  <c r="X220" i="2"/>
  <c r="X221" i="2"/>
  <c r="X222" i="2"/>
  <c r="X223" i="2"/>
  <c r="X224" i="2"/>
  <c r="X225" i="2"/>
  <c r="X226" i="2"/>
  <c r="X227" i="2"/>
  <c r="X228" i="2"/>
  <c r="X229" i="2"/>
  <c r="X230" i="2"/>
  <c r="X231" i="2"/>
  <c r="X232" i="2"/>
  <c r="X233" i="2"/>
  <c r="X234" i="2"/>
  <c r="X235" i="2"/>
  <c r="X236" i="2"/>
  <c r="X237" i="2"/>
  <c r="X238" i="2"/>
  <c r="X239" i="2"/>
  <c r="X240" i="2"/>
  <c r="X241" i="2"/>
  <c r="X242" i="2"/>
  <c r="X243" i="2"/>
  <c r="X244" i="2"/>
  <c r="X245" i="2"/>
  <c r="X246" i="2"/>
  <c r="X247" i="2"/>
  <c r="X248" i="2"/>
  <c r="X249" i="2"/>
  <c r="X250" i="2"/>
  <c r="X251" i="2"/>
  <c r="X252" i="2"/>
  <c r="X253" i="2"/>
  <c r="X254" i="2"/>
  <c r="X255" i="2"/>
  <c r="X256" i="2"/>
  <c r="X257" i="2"/>
  <c r="X258" i="2"/>
  <c r="X259" i="2"/>
  <c r="X260" i="2"/>
  <c r="X261" i="2"/>
  <c r="X262" i="2"/>
  <c r="X263" i="2"/>
  <c r="X264" i="2"/>
  <c r="X265" i="2"/>
  <c r="X266" i="2"/>
  <c r="X267" i="2"/>
  <c r="X268" i="2"/>
  <c r="X269" i="2"/>
  <c r="X270" i="2"/>
  <c r="X271" i="2"/>
  <c r="X272" i="2"/>
  <c r="X273" i="2"/>
  <c r="X274" i="2"/>
  <c r="X275" i="2"/>
  <c r="X276" i="2"/>
  <c r="X277" i="2"/>
  <c r="X278" i="2"/>
  <c r="X279" i="2"/>
  <c r="X280" i="2"/>
  <c r="X281" i="2"/>
  <c r="X282" i="2"/>
  <c r="X283" i="2"/>
  <c r="X284" i="2"/>
  <c r="X285" i="2"/>
  <c r="X286" i="2"/>
  <c r="X287" i="2"/>
  <c r="X288" i="2"/>
  <c r="X289" i="2"/>
  <c r="X290" i="2"/>
  <c r="X291" i="2"/>
  <c r="X292" i="2"/>
  <c r="X293" i="2"/>
  <c r="X294" i="2"/>
  <c r="X295" i="2"/>
  <c r="X296" i="2"/>
  <c r="X297" i="2"/>
  <c r="X298" i="2"/>
  <c r="X299" i="2"/>
  <c r="X300" i="2"/>
  <c r="X301" i="2"/>
  <c r="X302" i="2"/>
  <c r="X303" i="2"/>
  <c r="X304" i="2"/>
  <c r="X305" i="2"/>
  <c r="X306" i="2"/>
  <c r="X307" i="2"/>
  <c r="X308" i="2"/>
  <c r="X309" i="2"/>
  <c r="X310" i="2"/>
  <c r="X311" i="2"/>
  <c r="X312" i="2"/>
  <c r="X313" i="2"/>
  <c r="X314" i="2"/>
  <c r="X315" i="2"/>
  <c r="X316" i="2"/>
  <c r="X317" i="2"/>
  <c r="X318" i="2"/>
  <c r="X319" i="2"/>
  <c r="X320" i="2"/>
  <c r="X321" i="2"/>
  <c r="X322" i="2"/>
  <c r="X323" i="2"/>
  <c r="X324" i="2"/>
  <c r="X325" i="2"/>
  <c r="X326" i="2"/>
  <c r="X327" i="2"/>
  <c r="X328" i="2"/>
  <c r="X329" i="2"/>
  <c r="X330" i="2"/>
  <c r="X331" i="2"/>
  <c r="X332" i="2"/>
  <c r="X333" i="2"/>
  <c r="X334" i="2"/>
  <c r="X335" i="2"/>
  <c r="X336" i="2"/>
  <c r="X337" i="2"/>
  <c r="X338" i="2"/>
  <c r="X339" i="2"/>
  <c r="X340" i="2"/>
  <c r="X341" i="2"/>
  <c r="X342" i="2"/>
  <c r="X343" i="2"/>
  <c r="X344" i="2"/>
  <c r="X345" i="2"/>
  <c r="X346" i="2"/>
  <c r="X347" i="2"/>
  <c r="X348" i="2"/>
  <c r="X349" i="2"/>
  <c r="X350" i="2"/>
  <c r="X351" i="2"/>
  <c r="X352" i="2"/>
  <c r="X353" i="2"/>
  <c r="X354" i="2"/>
  <c r="X355" i="2"/>
  <c r="X356" i="2"/>
  <c r="X357" i="2"/>
  <c r="X358" i="2"/>
  <c r="X359" i="2"/>
  <c r="X360" i="2"/>
  <c r="X361" i="2"/>
  <c r="X362" i="2"/>
  <c r="X363" i="2"/>
  <c r="X364" i="2"/>
  <c r="X365" i="2"/>
  <c r="X366" i="2"/>
  <c r="X367" i="2"/>
  <c r="X368" i="2"/>
  <c r="X369" i="2"/>
  <c r="X370" i="2"/>
  <c r="X371" i="2"/>
  <c r="X372" i="2"/>
  <c r="X373" i="2"/>
  <c r="X374" i="2"/>
  <c r="X375" i="2"/>
  <c r="X376" i="2"/>
  <c r="X377" i="2"/>
  <c r="X378" i="2"/>
  <c r="X379" i="2"/>
  <c r="X380" i="2"/>
  <c r="X381" i="2"/>
  <c r="X382" i="2"/>
  <c r="X383" i="2"/>
  <c r="X384" i="2"/>
  <c r="X385" i="2"/>
  <c r="X386" i="2"/>
  <c r="X387" i="2"/>
  <c r="X388" i="2"/>
  <c r="X389" i="2"/>
  <c r="X390" i="2"/>
  <c r="X391" i="2"/>
  <c r="X392" i="2"/>
  <c r="X393" i="2"/>
  <c r="X394" i="2"/>
  <c r="X395" i="2"/>
  <c r="X396" i="2"/>
  <c r="X397" i="2"/>
  <c r="X398" i="2"/>
  <c r="X399" i="2"/>
  <c r="X400" i="2"/>
  <c r="X401" i="2"/>
  <c r="X402" i="2"/>
  <c r="X403" i="2"/>
  <c r="X404" i="2"/>
  <c r="X405" i="2"/>
  <c r="X406" i="2"/>
  <c r="X407" i="2"/>
  <c r="X408" i="2"/>
  <c r="X409" i="2"/>
  <c r="X410" i="2"/>
  <c r="X411" i="2"/>
  <c r="X412" i="2"/>
  <c r="X413" i="2"/>
  <c r="X414" i="2"/>
  <c r="X415" i="2"/>
  <c r="X416" i="2"/>
  <c r="X417" i="2"/>
  <c r="X418" i="2"/>
  <c r="X419" i="2"/>
  <c r="X420" i="2"/>
  <c r="X421" i="2"/>
  <c r="X422" i="2"/>
  <c r="X423" i="2"/>
  <c r="X424" i="2"/>
  <c r="X425" i="2"/>
  <c r="X426" i="2"/>
  <c r="X427" i="2"/>
  <c r="X428" i="2"/>
  <c r="X429" i="2"/>
  <c r="X430" i="2"/>
  <c r="X431" i="2"/>
  <c r="X432" i="2"/>
  <c r="X433" i="2"/>
  <c r="X434" i="2"/>
  <c r="X435" i="2"/>
  <c r="X436" i="2"/>
  <c r="X437" i="2"/>
  <c r="X438" i="2"/>
  <c r="X439" i="2"/>
  <c r="X440" i="2"/>
  <c r="X441" i="2"/>
  <c r="X442" i="2"/>
  <c r="X443" i="2"/>
  <c r="X444" i="2"/>
  <c r="X445" i="2"/>
  <c r="X446" i="2"/>
  <c r="X447" i="2"/>
  <c r="X448" i="2"/>
  <c r="X449" i="2"/>
  <c r="X450" i="2"/>
  <c r="X451" i="2"/>
  <c r="X452" i="2"/>
  <c r="X453" i="2"/>
  <c r="X454" i="2"/>
  <c r="X455" i="2"/>
  <c r="X456" i="2"/>
  <c r="X457" i="2"/>
  <c r="X458" i="2"/>
  <c r="X459" i="2"/>
  <c r="X460" i="2"/>
  <c r="X461" i="2"/>
  <c r="X462" i="2"/>
  <c r="X463" i="2"/>
  <c r="X464" i="2"/>
  <c r="X465" i="2"/>
  <c r="X466" i="2"/>
  <c r="X467" i="2"/>
  <c r="X468" i="2"/>
  <c r="X469" i="2"/>
  <c r="X470" i="2"/>
  <c r="X471" i="2"/>
  <c r="X472" i="2"/>
  <c r="X473" i="2"/>
  <c r="X474" i="2"/>
  <c r="X475" i="2"/>
  <c r="X476" i="2"/>
  <c r="X477" i="2"/>
  <c r="X478" i="2"/>
  <c r="X479" i="2"/>
  <c r="X480" i="2"/>
  <c r="X481" i="2"/>
  <c r="X482" i="2"/>
  <c r="X483" i="2"/>
  <c r="X484" i="2"/>
  <c r="X485" i="2"/>
  <c r="X486" i="2"/>
  <c r="X487" i="2"/>
  <c r="X488" i="2"/>
  <c r="X489" i="2"/>
  <c r="X490" i="2"/>
  <c r="X491" i="2"/>
  <c r="X492" i="2"/>
  <c r="X493" i="2"/>
  <c r="X494" i="2"/>
  <c r="X495" i="2"/>
  <c r="X496" i="2"/>
  <c r="X497" i="2"/>
  <c r="X498" i="2"/>
  <c r="X499" i="2"/>
  <c r="X500" i="2"/>
  <c r="X501" i="2"/>
  <c r="X502" i="2"/>
  <c r="X503" i="2"/>
  <c r="X504" i="2"/>
  <c r="X505" i="2"/>
  <c r="X506" i="2"/>
  <c r="X507" i="2"/>
  <c r="X508" i="2"/>
  <c r="X509" i="2"/>
  <c r="X510" i="2"/>
  <c r="X511" i="2"/>
  <c r="X512" i="2"/>
  <c r="X513" i="2"/>
  <c r="X514" i="2"/>
  <c r="X515" i="2"/>
  <c r="X516" i="2"/>
  <c r="X517" i="2"/>
  <c r="X518" i="2"/>
  <c r="X519" i="2"/>
  <c r="X520" i="2"/>
  <c r="X521" i="2"/>
  <c r="X522" i="2"/>
  <c r="X523" i="2"/>
  <c r="X524" i="2"/>
  <c r="X525" i="2"/>
  <c r="X526" i="2"/>
  <c r="X527" i="2"/>
  <c r="X528" i="2"/>
  <c r="X529" i="2"/>
  <c r="X530" i="2"/>
  <c r="X531" i="2"/>
  <c r="X532" i="2"/>
  <c r="X533" i="2"/>
  <c r="X534" i="2"/>
  <c r="X535" i="2"/>
  <c r="X536" i="2"/>
  <c r="X537" i="2"/>
  <c r="X538" i="2"/>
  <c r="X539" i="2"/>
  <c r="X540" i="2"/>
  <c r="X541" i="2"/>
  <c r="X542" i="2"/>
  <c r="X543" i="2"/>
  <c r="X544" i="2"/>
  <c r="X545" i="2"/>
  <c r="X546" i="2"/>
  <c r="X547" i="2"/>
  <c r="X548" i="2"/>
  <c r="X549" i="2"/>
  <c r="X550" i="2"/>
  <c r="X551" i="2"/>
  <c r="X552" i="2"/>
  <c r="X553" i="2"/>
  <c r="X554" i="2"/>
  <c r="X555" i="2"/>
  <c r="X556" i="2"/>
  <c r="X557" i="2"/>
  <c r="X558" i="2"/>
  <c r="X559" i="2"/>
  <c r="X560" i="2"/>
  <c r="X561" i="2"/>
  <c r="X562" i="2"/>
  <c r="X563" i="2"/>
  <c r="X564" i="2"/>
  <c r="X565" i="2"/>
  <c r="X566" i="2"/>
  <c r="X567" i="2"/>
  <c r="X568" i="2"/>
  <c r="X569" i="2"/>
  <c r="X570" i="2"/>
  <c r="X571" i="2"/>
  <c r="X572" i="2"/>
  <c r="X573" i="2"/>
  <c r="X574" i="2"/>
  <c r="X575" i="2"/>
  <c r="X576" i="2"/>
  <c r="X577" i="2"/>
  <c r="X578" i="2"/>
  <c r="X579" i="2"/>
  <c r="X580" i="2"/>
  <c r="X581" i="2"/>
  <c r="X582" i="2"/>
  <c r="X583" i="2"/>
  <c r="X584" i="2"/>
  <c r="X585" i="2"/>
  <c r="X586" i="2"/>
  <c r="X587" i="2"/>
  <c r="X588" i="2"/>
  <c r="X589" i="2"/>
  <c r="X590" i="2"/>
  <c r="X591" i="2"/>
  <c r="X592" i="2"/>
  <c r="X593" i="2"/>
  <c r="X594" i="2"/>
  <c r="X595" i="2"/>
  <c r="X596" i="2"/>
  <c r="X597" i="2"/>
  <c r="X598" i="2"/>
  <c r="X599" i="2"/>
  <c r="X600" i="2"/>
  <c r="X601" i="2"/>
  <c r="X602" i="2"/>
  <c r="X603" i="2"/>
  <c r="X604" i="2"/>
  <c r="X605" i="2"/>
  <c r="X606" i="2"/>
  <c r="X607" i="2"/>
  <c r="X608" i="2"/>
  <c r="X609" i="2"/>
  <c r="X610" i="2"/>
  <c r="X611" i="2"/>
  <c r="X612" i="2"/>
  <c r="X613" i="2"/>
  <c r="X614" i="2"/>
  <c r="X615" i="2"/>
  <c r="X616" i="2"/>
  <c r="X617" i="2"/>
  <c r="X618" i="2"/>
  <c r="X619" i="2"/>
  <c r="X620" i="2"/>
  <c r="X621" i="2"/>
  <c r="X622" i="2"/>
  <c r="X623" i="2"/>
  <c r="X624" i="2"/>
  <c r="X625" i="2"/>
  <c r="X626" i="2"/>
  <c r="X627" i="2"/>
  <c r="X628" i="2"/>
  <c r="X629" i="2"/>
  <c r="X630" i="2"/>
  <c r="X631" i="2"/>
  <c r="X632" i="2"/>
  <c r="X633" i="2"/>
  <c r="X634" i="2"/>
  <c r="X635" i="2"/>
  <c r="X636" i="2"/>
  <c r="X637" i="2"/>
  <c r="X638" i="2"/>
  <c r="X639" i="2"/>
  <c r="X640" i="2"/>
  <c r="X641" i="2"/>
  <c r="X642" i="2"/>
  <c r="X643" i="2"/>
  <c r="X644" i="2"/>
  <c r="X645" i="2"/>
  <c r="X646" i="2"/>
  <c r="X647" i="2"/>
  <c r="X648" i="2"/>
  <c r="X649" i="2"/>
  <c r="X650" i="2"/>
  <c r="X651" i="2"/>
  <c r="X652" i="2"/>
  <c r="X653" i="2"/>
  <c r="X654" i="2"/>
  <c r="X655" i="2"/>
  <c r="X656" i="2"/>
  <c r="X657" i="2"/>
  <c r="X658" i="2"/>
  <c r="X659" i="2"/>
  <c r="X660" i="2"/>
  <c r="X661" i="2"/>
  <c r="X662" i="2"/>
  <c r="X663" i="2"/>
  <c r="X664" i="2"/>
  <c r="X665" i="2"/>
  <c r="X666" i="2"/>
  <c r="X667" i="2"/>
  <c r="X668" i="2"/>
  <c r="X669" i="2"/>
  <c r="X670" i="2"/>
  <c r="X671" i="2"/>
  <c r="X672" i="2"/>
  <c r="X673" i="2"/>
  <c r="X674" i="2"/>
  <c r="X675" i="2"/>
  <c r="X676" i="2"/>
  <c r="X677" i="2"/>
  <c r="X678" i="2"/>
  <c r="X679" i="2"/>
  <c r="X680" i="2"/>
  <c r="X681" i="2"/>
  <c r="X682" i="2"/>
  <c r="X683" i="2"/>
  <c r="X684" i="2"/>
  <c r="X685" i="2"/>
  <c r="X686" i="2"/>
  <c r="X687" i="2"/>
  <c r="X688" i="2"/>
  <c r="X689" i="2"/>
  <c r="X690" i="2"/>
  <c r="X691" i="2"/>
  <c r="X692" i="2"/>
  <c r="X693" i="2"/>
  <c r="X694" i="2"/>
  <c r="X695" i="2"/>
  <c r="X696" i="2"/>
  <c r="X697" i="2"/>
  <c r="X698" i="2"/>
  <c r="X699" i="2"/>
  <c r="X700" i="2"/>
  <c r="X701" i="2"/>
  <c r="X702" i="2"/>
  <c r="X703" i="2"/>
  <c r="X704" i="2"/>
  <c r="X705" i="2"/>
  <c r="X706" i="2"/>
  <c r="X707" i="2"/>
  <c r="X708" i="2"/>
  <c r="X709" i="2"/>
  <c r="X710" i="2"/>
  <c r="X711" i="2"/>
  <c r="X712" i="2"/>
  <c r="X713" i="2"/>
  <c r="X714" i="2"/>
  <c r="X715" i="2"/>
  <c r="X716" i="2"/>
  <c r="X717" i="2"/>
  <c r="X718" i="2"/>
  <c r="X719" i="2"/>
  <c r="X720" i="2"/>
  <c r="X721" i="2"/>
  <c r="X722" i="2"/>
  <c r="X723" i="2"/>
  <c r="X724" i="2"/>
  <c r="X725" i="2"/>
  <c r="X726" i="2"/>
  <c r="X727" i="2"/>
  <c r="X728" i="2"/>
  <c r="X729" i="2"/>
  <c r="X730" i="2"/>
  <c r="X731" i="2"/>
  <c r="X732" i="2"/>
  <c r="X733" i="2"/>
  <c r="X734" i="2"/>
  <c r="X735" i="2"/>
  <c r="X736" i="2"/>
  <c r="X737" i="2"/>
  <c r="X738" i="2"/>
  <c r="X739" i="2"/>
  <c r="X740" i="2"/>
  <c r="X741" i="2"/>
  <c r="X742" i="2"/>
  <c r="X743" i="2"/>
  <c r="X744" i="2"/>
  <c r="X745" i="2"/>
  <c r="X746" i="2"/>
  <c r="X747" i="2"/>
  <c r="X748" i="2"/>
  <c r="X749" i="2"/>
  <c r="X750" i="2"/>
  <c r="X751" i="2"/>
  <c r="X752" i="2"/>
  <c r="X753" i="2"/>
  <c r="X754" i="2"/>
  <c r="X755" i="2"/>
  <c r="X756" i="2"/>
  <c r="X757" i="2"/>
  <c r="X758" i="2"/>
  <c r="X759" i="2"/>
  <c r="X760" i="2"/>
  <c r="X761" i="2"/>
  <c r="X762" i="2"/>
  <c r="X763" i="2"/>
  <c r="X764" i="2"/>
  <c r="X765" i="2"/>
  <c r="X766" i="2"/>
  <c r="X767" i="2"/>
  <c r="X768" i="2"/>
  <c r="X769" i="2"/>
  <c r="X770" i="2"/>
  <c r="X771" i="2"/>
  <c r="X772" i="2"/>
  <c r="X773" i="2"/>
  <c r="X774" i="2"/>
  <c r="X775" i="2"/>
  <c r="X776" i="2"/>
  <c r="X777" i="2"/>
  <c r="X778" i="2"/>
  <c r="X779" i="2"/>
  <c r="X780" i="2"/>
  <c r="X781" i="2"/>
  <c r="X782" i="2"/>
  <c r="X783" i="2"/>
  <c r="X784" i="2"/>
  <c r="X785" i="2"/>
  <c r="X786" i="2"/>
  <c r="X787" i="2"/>
  <c r="X788" i="2"/>
  <c r="X789" i="2"/>
  <c r="X790" i="2"/>
  <c r="X791" i="2"/>
  <c r="X792" i="2"/>
  <c r="X793" i="2"/>
  <c r="X794" i="2"/>
  <c r="X795" i="2"/>
  <c r="X796" i="2"/>
  <c r="X797" i="2"/>
  <c r="X798" i="2"/>
  <c r="X799" i="2"/>
  <c r="X800" i="2"/>
  <c r="X801" i="2"/>
  <c r="X802" i="2"/>
  <c r="X803" i="2"/>
  <c r="X804" i="2"/>
  <c r="X805" i="2"/>
  <c r="X806" i="2"/>
  <c r="X807" i="2"/>
  <c r="X808" i="2"/>
  <c r="X809" i="2"/>
  <c r="X810" i="2"/>
  <c r="X811" i="2"/>
  <c r="X812" i="2"/>
  <c r="X813" i="2"/>
  <c r="X814" i="2"/>
  <c r="X815" i="2"/>
  <c r="X816" i="2"/>
  <c r="X817" i="2"/>
  <c r="X818" i="2"/>
  <c r="X819" i="2"/>
  <c r="X820" i="2"/>
  <c r="X821" i="2"/>
  <c r="X822" i="2"/>
  <c r="X823" i="2"/>
  <c r="X824" i="2"/>
  <c r="X825" i="2"/>
  <c r="X826" i="2"/>
  <c r="X827" i="2"/>
  <c r="X828" i="2"/>
  <c r="X829" i="2"/>
  <c r="X830" i="2"/>
  <c r="X831" i="2"/>
  <c r="X832" i="2"/>
  <c r="X833" i="2"/>
  <c r="X834" i="2"/>
  <c r="X835" i="2"/>
  <c r="X836" i="2"/>
  <c r="X837" i="2"/>
  <c r="X838" i="2"/>
  <c r="X839" i="2"/>
  <c r="X840" i="2"/>
  <c r="X841" i="2"/>
  <c r="X842" i="2"/>
  <c r="X843" i="2"/>
  <c r="X844" i="2"/>
  <c r="X845" i="2"/>
  <c r="X846" i="2"/>
  <c r="X847" i="2"/>
  <c r="X848" i="2"/>
  <c r="X849" i="2"/>
  <c r="X850" i="2"/>
  <c r="X851" i="2"/>
  <c r="X852" i="2"/>
  <c r="X853" i="2"/>
  <c r="X854" i="2"/>
  <c r="X855" i="2"/>
  <c r="X856" i="2"/>
  <c r="X857" i="2"/>
  <c r="X858" i="2"/>
  <c r="X859" i="2"/>
  <c r="X860" i="2"/>
  <c r="X861" i="2"/>
  <c r="X862" i="2"/>
  <c r="X863" i="2"/>
  <c r="X864" i="2"/>
  <c r="X865" i="2"/>
  <c r="X866" i="2"/>
  <c r="X867" i="2"/>
  <c r="X868" i="2"/>
  <c r="X869" i="2"/>
  <c r="X870" i="2"/>
  <c r="X871" i="2"/>
  <c r="X872" i="2"/>
  <c r="X873" i="2"/>
  <c r="X874" i="2"/>
  <c r="X875" i="2"/>
  <c r="X876" i="2"/>
  <c r="X877" i="2"/>
  <c r="X878" i="2"/>
  <c r="X879" i="2"/>
  <c r="X880" i="2"/>
  <c r="X881" i="2"/>
  <c r="X882" i="2"/>
  <c r="X883" i="2"/>
  <c r="X884" i="2"/>
  <c r="X885" i="2"/>
  <c r="X886" i="2"/>
  <c r="X887" i="2"/>
  <c r="X888" i="2"/>
  <c r="X889" i="2"/>
  <c r="X890" i="2"/>
  <c r="X891" i="2"/>
  <c r="X892" i="2"/>
  <c r="X893" i="2"/>
  <c r="X894" i="2"/>
  <c r="X895" i="2"/>
  <c r="X896" i="2"/>
  <c r="X897" i="2"/>
  <c r="X898" i="2"/>
  <c r="X899" i="2"/>
  <c r="X900" i="2"/>
  <c r="X901" i="2"/>
  <c r="X902" i="2"/>
  <c r="X903" i="2"/>
  <c r="X904" i="2"/>
  <c r="X905" i="2"/>
  <c r="X906" i="2"/>
  <c r="X907" i="2"/>
  <c r="X908" i="2"/>
  <c r="X909" i="2"/>
  <c r="X910" i="2"/>
  <c r="X911" i="2"/>
  <c r="X912" i="2"/>
  <c r="X913" i="2"/>
  <c r="X914" i="2"/>
  <c r="X915" i="2"/>
  <c r="X916" i="2"/>
  <c r="X917" i="2"/>
  <c r="X918" i="2"/>
  <c r="X919" i="2"/>
  <c r="X920" i="2"/>
  <c r="X921" i="2"/>
  <c r="X922" i="2"/>
  <c r="X923" i="2"/>
  <c r="X924" i="2"/>
  <c r="X925" i="2"/>
  <c r="X926" i="2"/>
  <c r="X927" i="2"/>
  <c r="X928" i="2"/>
  <c r="X929" i="2"/>
  <c r="X930" i="2"/>
  <c r="X931" i="2"/>
  <c r="X932" i="2"/>
  <c r="X933" i="2"/>
  <c r="X934" i="2"/>
  <c r="X935" i="2"/>
  <c r="X936" i="2"/>
  <c r="X937" i="2"/>
  <c r="X938" i="2"/>
  <c r="X939" i="2"/>
  <c r="X940" i="2"/>
  <c r="X941" i="2"/>
  <c r="X942" i="2"/>
  <c r="X943" i="2"/>
  <c r="X944" i="2"/>
  <c r="X945" i="2"/>
  <c r="X946" i="2"/>
  <c r="X947" i="2"/>
  <c r="X948" i="2"/>
  <c r="X949" i="2"/>
  <c r="X950" i="2"/>
  <c r="X951" i="2"/>
  <c r="X952" i="2"/>
  <c r="X953" i="2"/>
  <c r="X954" i="2"/>
  <c r="X955" i="2"/>
  <c r="X956" i="2"/>
  <c r="X957" i="2"/>
  <c r="X958" i="2"/>
  <c r="X959" i="2"/>
  <c r="X960" i="2"/>
  <c r="X961" i="2"/>
  <c r="X962" i="2"/>
  <c r="X963" i="2"/>
  <c r="X964" i="2"/>
  <c r="X965" i="2"/>
  <c r="X966" i="2"/>
  <c r="X967" i="2"/>
  <c r="X968" i="2"/>
  <c r="X969" i="2"/>
  <c r="X970" i="2"/>
  <c r="X971" i="2"/>
  <c r="X972" i="2"/>
  <c r="X973" i="2"/>
  <c r="X974" i="2"/>
  <c r="X975" i="2"/>
  <c r="X976" i="2"/>
  <c r="X977" i="2"/>
  <c r="X978" i="2"/>
  <c r="X979" i="2"/>
  <c r="X980" i="2"/>
  <c r="X981" i="2"/>
  <c r="X982" i="2"/>
  <c r="X983" i="2"/>
  <c r="X984" i="2"/>
  <c r="X985" i="2"/>
  <c r="X986" i="2"/>
  <c r="X987" i="2"/>
  <c r="X988" i="2"/>
  <c r="X989" i="2"/>
  <c r="X990" i="2"/>
  <c r="X991" i="2"/>
  <c r="X992" i="2"/>
  <c r="X993" i="2"/>
  <c r="X994" i="2"/>
  <c r="X995" i="2"/>
  <c r="X996" i="2"/>
  <c r="X997" i="2"/>
  <c r="X998" i="2"/>
  <c r="X999" i="2"/>
  <c r="X1000" i="2"/>
  <c r="X1001" i="2"/>
  <c r="X1002" i="2"/>
  <c r="X1003" i="2"/>
  <c r="X1004" i="2"/>
  <c r="X1005" i="2"/>
  <c r="X1006" i="2"/>
  <c r="X1007" i="2"/>
  <c r="X1008" i="2"/>
  <c r="X1009" i="2"/>
  <c r="X1010" i="2"/>
  <c r="X1011" i="2"/>
  <c r="X1012" i="2"/>
  <c r="X1013" i="2"/>
  <c r="X1014" i="2"/>
  <c r="X1015" i="2"/>
  <c r="X1016" i="2"/>
  <c r="X1017" i="2"/>
  <c r="X1018" i="2"/>
  <c r="X1019" i="2"/>
  <c r="X1020" i="2"/>
  <c r="X1021" i="2"/>
  <c r="X1022" i="2"/>
  <c r="X1023" i="2"/>
  <c r="X1024" i="2"/>
  <c r="X1025" i="2"/>
  <c r="X1026" i="2"/>
  <c r="X1027" i="2"/>
  <c r="X1028" i="2"/>
  <c r="X1029" i="2"/>
  <c r="X1030" i="2"/>
  <c r="X1031" i="2"/>
  <c r="X1032" i="2"/>
  <c r="X1033" i="2"/>
  <c r="X1034" i="2"/>
  <c r="X1035" i="2"/>
  <c r="X1036" i="2"/>
  <c r="X1037" i="2"/>
  <c r="X1038" i="2"/>
  <c r="X1039" i="2"/>
  <c r="X1040" i="2"/>
  <c r="X1041" i="2"/>
  <c r="X1042" i="2"/>
  <c r="X1043" i="2"/>
  <c r="X1044" i="2"/>
  <c r="X1045" i="2"/>
  <c r="X1046" i="2"/>
  <c r="X1047" i="2"/>
  <c r="X1048" i="2"/>
  <c r="X1049" i="2"/>
  <c r="X1050" i="2"/>
  <c r="X1051" i="2"/>
  <c r="X1052" i="2"/>
  <c r="X1053" i="2"/>
  <c r="X1054" i="2"/>
  <c r="X1055" i="2"/>
  <c r="X1056" i="2"/>
  <c r="X1057" i="2"/>
  <c r="X1058" i="2"/>
  <c r="X1059" i="2"/>
  <c r="X1060" i="2"/>
  <c r="X1061" i="2"/>
  <c r="X1062" i="2"/>
  <c r="X1063" i="2"/>
  <c r="X1064" i="2"/>
  <c r="X1065" i="2"/>
  <c r="X1066" i="2"/>
  <c r="X1067" i="2"/>
  <c r="X1068" i="2"/>
  <c r="X1069" i="2"/>
  <c r="X1070" i="2"/>
  <c r="X1071" i="2"/>
  <c r="X1072" i="2"/>
  <c r="X1073" i="2"/>
  <c r="X1074" i="2"/>
  <c r="X1075" i="2"/>
  <c r="X1076" i="2"/>
  <c r="X1077" i="2"/>
  <c r="X1078" i="2"/>
  <c r="X1079" i="2"/>
  <c r="X1080" i="2"/>
  <c r="X1081" i="2"/>
  <c r="X1082" i="2"/>
  <c r="X1083" i="2"/>
  <c r="X1084" i="2"/>
  <c r="X1085" i="2"/>
  <c r="X1086" i="2"/>
  <c r="X1087" i="2"/>
  <c r="X1088" i="2"/>
  <c r="X1089" i="2"/>
  <c r="X1090" i="2"/>
  <c r="X1091" i="2"/>
  <c r="X1092" i="2"/>
  <c r="X1093" i="2"/>
  <c r="X1094" i="2"/>
  <c r="X1095" i="2"/>
  <c r="X1096" i="2"/>
  <c r="X1097" i="2"/>
  <c r="X1098" i="2"/>
  <c r="X1099" i="2"/>
  <c r="X1100" i="2"/>
  <c r="X1101" i="2"/>
  <c r="X1102" i="2"/>
  <c r="X1103" i="2"/>
  <c r="X1104" i="2"/>
  <c r="X1105" i="2"/>
  <c r="X1106" i="2"/>
  <c r="X1107" i="2"/>
  <c r="X1108" i="2"/>
  <c r="X1109" i="2"/>
  <c r="X1110" i="2"/>
  <c r="X1111" i="2"/>
  <c r="X1112" i="2"/>
  <c r="X1113" i="2"/>
  <c r="X1114" i="2"/>
  <c r="X1115" i="2"/>
  <c r="X1116" i="2"/>
  <c r="X1117" i="2"/>
  <c r="X1118" i="2"/>
  <c r="X1119" i="2"/>
  <c r="X1120" i="2"/>
  <c r="X1121" i="2"/>
  <c r="X1122" i="2"/>
  <c r="X1123" i="2"/>
  <c r="X1124" i="2"/>
  <c r="X1125" i="2"/>
  <c r="X1126" i="2"/>
  <c r="X1127" i="2"/>
  <c r="X1128" i="2"/>
  <c r="X1129" i="2"/>
  <c r="X1130" i="2"/>
  <c r="X1131" i="2"/>
  <c r="X1132" i="2"/>
  <c r="X1133" i="2"/>
  <c r="X1134" i="2"/>
  <c r="X1135" i="2"/>
  <c r="X1136" i="2"/>
  <c r="X1137" i="2"/>
  <c r="X1138" i="2"/>
  <c r="X1139" i="2"/>
  <c r="X1140" i="2"/>
  <c r="X1141" i="2"/>
  <c r="X1142" i="2"/>
  <c r="X1143" i="2"/>
  <c r="X1144" i="2"/>
  <c r="X1145" i="2"/>
  <c r="X1146" i="2"/>
  <c r="X1147" i="2"/>
  <c r="X1148" i="2"/>
  <c r="X1149" i="2"/>
  <c r="X1150" i="2"/>
  <c r="X1151" i="2"/>
  <c r="X1152" i="2"/>
  <c r="X1153" i="2"/>
  <c r="X1154" i="2"/>
  <c r="X1155" i="2"/>
  <c r="X1156" i="2"/>
  <c r="X1157" i="2"/>
  <c r="X1158" i="2"/>
  <c r="X1159" i="2"/>
  <c r="X1160" i="2"/>
  <c r="X1161" i="2"/>
  <c r="X1162" i="2"/>
  <c r="X1163" i="2"/>
  <c r="X1164" i="2"/>
  <c r="X1165" i="2"/>
  <c r="X1166" i="2"/>
  <c r="X1167" i="2"/>
  <c r="X1168" i="2"/>
  <c r="X1169" i="2"/>
  <c r="X1170" i="2"/>
  <c r="X1171" i="2"/>
  <c r="X1172" i="2"/>
  <c r="X1173" i="2"/>
  <c r="X1174" i="2"/>
  <c r="X1175" i="2"/>
  <c r="X1176" i="2"/>
  <c r="X1177" i="2"/>
  <c r="X1178" i="2"/>
  <c r="X1179" i="2"/>
  <c r="X1180" i="2"/>
  <c r="X1181" i="2"/>
  <c r="X1182" i="2"/>
  <c r="X1183" i="2"/>
  <c r="X1184" i="2"/>
  <c r="X1185" i="2"/>
  <c r="X1186" i="2"/>
  <c r="X1187" i="2"/>
  <c r="X1188" i="2"/>
  <c r="X1189" i="2"/>
  <c r="X1190" i="2"/>
  <c r="X1191" i="2"/>
  <c r="X1192" i="2"/>
  <c r="X1193" i="2"/>
  <c r="X1194" i="2"/>
  <c r="X1195" i="2"/>
  <c r="X1196" i="2"/>
  <c r="X1197" i="2"/>
  <c r="X1198" i="2"/>
  <c r="X1199" i="2"/>
  <c r="X1200" i="2"/>
  <c r="X1201" i="2"/>
  <c r="X1202" i="2"/>
  <c r="X1203" i="2"/>
  <c r="X1204" i="2"/>
  <c r="X1205" i="2"/>
  <c r="X1206" i="2"/>
  <c r="X1207" i="2"/>
  <c r="X1208" i="2"/>
  <c r="X1209" i="2"/>
  <c r="X1210" i="2"/>
  <c r="X1211" i="2"/>
  <c r="X1212" i="2"/>
  <c r="X1213" i="2"/>
  <c r="X1214" i="2"/>
  <c r="X1215" i="2"/>
  <c r="X1216" i="2"/>
  <c r="X1217" i="2"/>
  <c r="X1218" i="2"/>
  <c r="X1219" i="2"/>
  <c r="X1220" i="2"/>
  <c r="X1221" i="2"/>
  <c r="X1222" i="2"/>
  <c r="X1223" i="2"/>
  <c r="X1224" i="2"/>
  <c r="X1225" i="2"/>
  <c r="X1226" i="2"/>
  <c r="X1227" i="2"/>
  <c r="X1228" i="2"/>
  <c r="X1229" i="2"/>
  <c r="X1230" i="2"/>
  <c r="X1231" i="2"/>
  <c r="X1232" i="2"/>
  <c r="X1233" i="2"/>
  <c r="X1234" i="2"/>
  <c r="X1235" i="2"/>
  <c r="X1236" i="2"/>
  <c r="X1237" i="2"/>
  <c r="X1238" i="2"/>
  <c r="X1239" i="2"/>
  <c r="X1240" i="2"/>
  <c r="X1241" i="2"/>
  <c r="X1242" i="2"/>
  <c r="X1243" i="2"/>
  <c r="X1244" i="2"/>
  <c r="X1245" i="2"/>
  <c r="X1246" i="2"/>
  <c r="X1247" i="2"/>
  <c r="X1248" i="2"/>
  <c r="X1249" i="2"/>
  <c r="X1250" i="2"/>
  <c r="X1251" i="2"/>
  <c r="X1252" i="2"/>
  <c r="X1253" i="2"/>
  <c r="X1254" i="2"/>
  <c r="X1255" i="2"/>
  <c r="X1256" i="2"/>
  <c r="X1257" i="2"/>
  <c r="X1258" i="2"/>
  <c r="X1259" i="2"/>
  <c r="X1260" i="2"/>
  <c r="X1261" i="2"/>
  <c r="X1262" i="2"/>
  <c r="X1263" i="2"/>
  <c r="X1264" i="2"/>
  <c r="X1265" i="2"/>
  <c r="X1266" i="2"/>
  <c r="X1267" i="2"/>
  <c r="X1268" i="2"/>
  <c r="X1269" i="2"/>
  <c r="X1270" i="2"/>
  <c r="X1271" i="2"/>
  <c r="X1272" i="2"/>
  <c r="X1273" i="2"/>
  <c r="X1274" i="2"/>
  <c r="X1275" i="2"/>
  <c r="X1276" i="2"/>
  <c r="X1277" i="2"/>
  <c r="X1278" i="2"/>
  <c r="X1279" i="2"/>
  <c r="X1280" i="2"/>
  <c r="X1281" i="2"/>
  <c r="X1282" i="2"/>
  <c r="X1283" i="2"/>
  <c r="X1284" i="2"/>
  <c r="X1285" i="2"/>
  <c r="X1286" i="2"/>
  <c r="X1287" i="2"/>
  <c r="X1288" i="2"/>
  <c r="X1289" i="2"/>
  <c r="X1290" i="2"/>
  <c r="X1291" i="2"/>
  <c r="X1292" i="2"/>
  <c r="X1293" i="2"/>
  <c r="X1294" i="2"/>
  <c r="X1295" i="2"/>
  <c r="X1296" i="2"/>
  <c r="X1297" i="2"/>
  <c r="X1298" i="2"/>
  <c r="X1299" i="2"/>
  <c r="X1300" i="2"/>
  <c r="X1301" i="2"/>
  <c r="X1302" i="2"/>
  <c r="X1303" i="2"/>
  <c r="X1304" i="2"/>
  <c r="X1305" i="2"/>
  <c r="X1306" i="2"/>
  <c r="X1307" i="2"/>
  <c r="X1308" i="2"/>
  <c r="X1309" i="2"/>
  <c r="X1310" i="2"/>
  <c r="X1311" i="2"/>
  <c r="X1312" i="2"/>
  <c r="X1313" i="2"/>
  <c r="X1314" i="2"/>
  <c r="X1315" i="2"/>
  <c r="X1316" i="2"/>
  <c r="X1317" i="2"/>
  <c r="X1318" i="2"/>
  <c r="X1319" i="2"/>
  <c r="X1320" i="2"/>
  <c r="X1321" i="2"/>
  <c r="X1322" i="2"/>
  <c r="X1323" i="2"/>
  <c r="X1324" i="2"/>
  <c r="X1325" i="2"/>
  <c r="X1326" i="2"/>
  <c r="X1327" i="2"/>
  <c r="X1328" i="2"/>
  <c r="X1329" i="2"/>
  <c r="X1330" i="2"/>
  <c r="X1331" i="2"/>
  <c r="X1332" i="2"/>
  <c r="X1333" i="2"/>
  <c r="X1334" i="2"/>
  <c r="X1335" i="2"/>
  <c r="X1336" i="2"/>
  <c r="X1337" i="2"/>
  <c r="X1338" i="2"/>
  <c r="X1339" i="2"/>
  <c r="X1340" i="2"/>
  <c r="X1341" i="2"/>
  <c r="X1342" i="2"/>
  <c r="X1343" i="2"/>
  <c r="X1344" i="2"/>
  <c r="X1345" i="2"/>
  <c r="X1346" i="2"/>
  <c r="X1347" i="2"/>
  <c r="X1348" i="2"/>
  <c r="X1349" i="2"/>
  <c r="X1350" i="2"/>
  <c r="X1351" i="2"/>
  <c r="X1352" i="2"/>
  <c r="X1353" i="2"/>
  <c r="X1354" i="2"/>
  <c r="X1355" i="2"/>
  <c r="X1356" i="2"/>
  <c r="X1357" i="2"/>
  <c r="X1358" i="2"/>
  <c r="X1359" i="2"/>
  <c r="X1360" i="2"/>
  <c r="X1361" i="2"/>
  <c r="X1362" i="2"/>
  <c r="X1363" i="2"/>
  <c r="X1364" i="2"/>
  <c r="X1365" i="2"/>
  <c r="X1366" i="2"/>
  <c r="X1367" i="2"/>
  <c r="X1368" i="2"/>
  <c r="X1369" i="2"/>
  <c r="X1370" i="2"/>
  <c r="X1371" i="2"/>
  <c r="X1372" i="2"/>
  <c r="X1373" i="2"/>
  <c r="X1374" i="2"/>
  <c r="X1375" i="2"/>
  <c r="X1376" i="2"/>
  <c r="X1377" i="2"/>
  <c r="X1378" i="2"/>
  <c r="X1379" i="2"/>
  <c r="X1380" i="2"/>
  <c r="X1381" i="2"/>
  <c r="X1382" i="2"/>
  <c r="X1383" i="2"/>
  <c r="X1384" i="2"/>
  <c r="X1385" i="2"/>
  <c r="X1386" i="2"/>
  <c r="X1387" i="2"/>
  <c r="X1388" i="2"/>
  <c r="X1389" i="2"/>
  <c r="X1390" i="2"/>
  <c r="X1391" i="2"/>
  <c r="X1392" i="2"/>
  <c r="X1393" i="2"/>
  <c r="X1394" i="2"/>
  <c r="X1395" i="2"/>
  <c r="X1396" i="2"/>
  <c r="X1397" i="2"/>
  <c r="X1398" i="2"/>
  <c r="X1399" i="2"/>
  <c r="X1400" i="2"/>
  <c r="X1401" i="2"/>
  <c r="X1402" i="2"/>
  <c r="X1403" i="2"/>
  <c r="X1404" i="2"/>
  <c r="X1405" i="2"/>
  <c r="X1406" i="2"/>
  <c r="X1407" i="2"/>
  <c r="X1408" i="2"/>
  <c r="X1409" i="2"/>
  <c r="X1410" i="2"/>
  <c r="X1411" i="2"/>
  <c r="X1412" i="2"/>
  <c r="X1413" i="2"/>
  <c r="X1414" i="2"/>
  <c r="X1415" i="2"/>
  <c r="X1416" i="2"/>
  <c r="X1417" i="2"/>
  <c r="X1418" i="2"/>
  <c r="X1419" i="2"/>
  <c r="X1420" i="2"/>
  <c r="X1421" i="2"/>
  <c r="X1422" i="2"/>
  <c r="X1423" i="2"/>
  <c r="X1424" i="2"/>
  <c r="X1425" i="2"/>
  <c r="X1426" i="2"/>
  <c r="X1427" i="2"/>
  <c r="X1428" i="2"/>
  <c r="X1429" i="2"/>
  <c r="X1430" i="2"/>
  <c r="X1431" i="2"/>
  <c r="X1432" i="2"/>
  <c r="X1433" i="2"/>
  <c r="X1434" i="2"/>
  <c r="X1435" i="2"/>
  <c r="X1436" i="2"/>
  <c r="X1437" i="2"/>
  <c r="X1438" i="2"/>
  <c r="X1439" i="2"/>
  <c r="X1440" i="2"/>
  <c r="X1441" i="2"/>
  <c r="X1442" i="2"/>
  <c r="X1443" i="2"/>
  <c r="X1444" i="2"/>
  <c r="X1445" i="2"/>
  <c r="X1446" i="2"/>
  <c r="X1447" i="2"/>
  <c r="X1448" i="2"/>
  <c r="X1449" i="2"/>
  <c r="X1450" i="2"/>
  <c r="X1451" i="2"/>
  <c r="X1452" i="2"/>
  <c r="X1453" i="2"/>
  <c r="X1454" i="2"/>
  <c r="X1455" i="2"/>
  <c r="X1456" i="2"/>
  <c r="X1457" i="2"/>
  <c r="X1458" i="2"/>
  <c r="X1459" i="2"/>
  <c r="X1460" i="2"/>
  <c r="X1461" i="2"/>
  <c r="X1462" i="2"/>
  <c r="X1463" i="2"/>
  <c r="X1464" i="2"/>
  <c r="X1465" i="2"/>
  <c r="X1466" i="2"/>
  <c r="X1467" i="2"/>
  <c r="X1468" i="2"/>
  <c r="X1469" i="2"/>
  <c r="X1470" i="2"/>
  <c r="X1471" i="2"/>
  <c r="X1472" i="2"/>
  <c r="X1473" i="2"/>
  <c r="X1474" i="2"/>
  <c r="X1475" i="2"/>
  <c r="X1476" i="2"/>
  <c r="X1477" i="2"/>
  <c r="X1478" i="2"/>
  <c r="X1479" i="2"/>
  <c r="X1480" i="2"/>
  <c r="X1481" i="2"/>
  <c r="X1482" i="2"/>
  <c r="X1483" i="2"/>
  <c r="X1484" i="2"/>
  <c r="X1485" i="2"/>
  <c r="X1486" i="2"/>
  <c r="X1487" i="2"/>
  <c r="X1488" i="2"/>
  <c r="X1489" i="2"/>
  <c r="X1490" i="2"/>
  <c r="X1491" i="2"/>
  <c r="X1492" i="2"/>
  <c r="X1493" i="2"/>
  <c r="X1494" i="2"/>
  <c r="X1495" i="2"/>
  <c r="X1496" i="2"/>
  <c r="X1497" i="2"/>
  <c r="X1498" i="2"/>
  <c r="X1499" i="2"/>
  <c r="X1500" i="2"/>
  <c r="X1501" i="2"/>
  <c r="X1502" i="2"/>
  <c r="X1503" i="2"/>
  <c r="X4" i="2"/>
  <c r="Y4" i="2"/>
  <c r="Y5" i="2"/>
  <c r="Y6" i="2"/>
  <c r="Y7" i="2"/>
  <c r="Y8" i="2"/>
  <c r="Y9" i="2"/>
  <c r="Y10" i="2"/>
  <c r="Y11" i="2"/>
  <c r="Y12" i="2"/>
  <c r="Y13" i="2"/>
  <c r="Y14" i="2"/>
  <c r="Y15" i="2"/>
  <c r="Y16" i="2"/>
  <c r="Y17" i="2"/>
  <c r="Y18" i="2"/>
  <c r="Y19" i="2"/>
  <c r="Y20" i="2"/>
  <c r="Y21" i="2"/>
  <c r="Y22" i="2"/>
  <c r="Y23" i="2"/>
  <c r="Y24" i="2"/>
  <c r="Y25" i="2"/>
  <c r="Y26" i="2"/>
  <c r="Y27" i="2"/>
  <c r="Y28" i="2"/>
  <c r="Y29" i="2"/>
  <c r="Y30" i="2"/>
  <c r="Y31" i="2"/>
  <c r="Y32" i="2"/>
  <c r="Y33" i="2"/>
  <c r="Y34" i="2"/>
  <c r="Y35" i="2"/>
  <c r="Y36" i="2"/>
  <c r="Y37" i="2"/>
  <c r="Y38" i="2"/>
  <c r="Y39" i="2"/>
  <c r="Y40" i="2"/>
  <c r="Y41" i="2"/>
  <c r="Y42" i="2"/>
  <c r="Y43" i="2"/>
  <c r="Y44" i="2"/>
  <c r="Y45" i="2"/>
  <c r="Y46" i="2"/>
  <c r="Y47" i="2"/>
  <c r="Y48" i="2"/>
  <c r="Y49" i="2"/>
  <c r="Y50" i="2"/>
  <c r="Y51" i="2"/>
  <c r="Y52" i="2"/>
  <c r="Y53" i="2"/>
  <c r="Y54" i="2"/>
  <c r="Y55" i="2"/>
  <c r="Y56" i="2"/>
  <c r="Y57" i="2"/>
  <c r="Y58" i="2"/>
  <c r="Y59" i="2"/>
  <c r="Y60" i="2"/>
  <c r="Y61" i="2"/>
  <c r="Y62" i="2"/>
  <c r="Y63" i="2"/>
  <c r="Y64" i="2"/>
  <c r="Y65" i="2"/>
  <c r="Y66" i="2"/>
  <c r="Y67" i="2"/>
  <c r="Y68" i="2"/>
  <c r="Y69" i="2"/>
  <c r="Y70" i="2"/>
  <c r="Y71" i="2"/>
  <c r="Y72" i="2"/>
  <c r="Y73" i="2"/>
  <c r="Y74" i="2"/>
  <c r="Y75" i="2"/>
  <c r="Y76" i="2"/>
  <c r="Y77" i="2"/>
  <c r="Y78" i="2"/>
  <c r="Y79" i="2"/>
  <c r="Y80" i="2"/>
  <c r="Y81" i="2"/>
  <c r="Y82" i="2"/>
  <c r="Y83" i="2"/>
  <c r="Y84" i="2"/>
  <c r="Y85" i="2"/>
  <c r="Y86" i="2"/>
  <c r="Y87" i="2"/>
  <c r="Y88" i="2"/>
  <c r="Y89" i="2"/>
  <c r="Y90" i="2"/>
  <c r="Y91" i="2"/>
  <c r="Y92" i="2"/>
  <c r="Y93" i="2"/>
  <c r="Y94" i="2"/>
  <c r="Y95" i="2"/>
  <c r="Y96" i="2"/>
  <c r="Y97" i="2"/>
  <c r="Y98" i="2"/>
  <c r="Y99" i="2"/>
  <c r="Y100" i="2"/>
  <c r="Y101" i="2"/>
  <c r="Y102" i="2"/>
  <c r="Y103" i="2"/>
  <c r="Y104" i="2"/>
  <c r="Y105" i="2"/>
  <c r="Y106" i="2"/>
  <c r="Y107" i="2"/>
  <c r="Y108" i="2"/>
  <c r="Y109" i="2"/>
  <c r="Y110" i="2"/>
  <c r="Y111" i="2"/>
  <c r="Y112" i="2"/>
  <c r="Y113" i="2"/>
  <c r="Y114" i="2"/>
  <c r="Y115" i="2"/>
  <c r="Y116" i="2"/>
  <c r="Y117" i="2"/>
  <c r="Y118" i="2"/>
  <c r="Y119" i="2"/>
  <c r="Y120" i="2"/>
  <c r="Y121" i="2"/>
  <c r="Y122" i="2"/>
  <c r="Y123" i="2"/>
  <c r="Y124" i="2"/>
  <c r="Y125" i="2"/>
  <c r="Y126" i="2"/>
  <c r="Y127" i="2"/>
  <c r="Y128" i="2"/>
  <c r="Y129" i="2"/>
  <c r="Y130" i="2"/>
  <c r="Y131" i="2"/>
  <c r="Y132" i="2"/>
  <c r="Y133" i="2"/>
  <c r="Y134" i="2"/>
  <c r="Y135" i="2"/>
  <c r="Y136" i="2"/>
  <c r="Y137" i="2"/>
  <c r="Y138" i="2"/>
  <c r="Y139" i="2"/>
  <c r="Y140" i="2"/>
  <c r="Y141" i="2"/>
  <c r="Y142" i="2"/>
  <c r="Y143" i="2"/>
  <c r="Y144" i="2"/>
  <c r="Y145" i="2"/>
  <c r="Y146" i="2"/>
  <c r="Y147" i="2"/>
  <c r="Y148" i="2"/>
  <c r="Y149" i="2"/>
  <c r="Y150" i="2"/>
  <c r="Y151" i="2"/>
  <c r="Y152" i="2"/>
  <c r="Y153" i="2"/>
  <c r="Y154" i="2"/>
  <c r="Y155" i="2"/>
  <c r="Y156" i="2"/>
  <c r="Y157" i="2"/>
  <c r="Y158" i="2"/>
  <c r="Y159" i="2"/>
  <c r="Y160" i="2"/>
  <c r="Y161" i="2"/>
  <c r="Y162" i="2"/>
  <c r="Y163" i="2"/>
  <c r="Y164" i="2"/>
  <c r="Y165" i="2"/>
  <c r="Y166" i="2"/>
  <c r="Y167" i="2"/>
  <c r="Y168" i="2"/>
  <c r="Y169" i="2"/>
  <c r="Y170" i="2"/>
  <c r="Y171" i="2"/>
  <c r="Y172" i="2"/>
  <c r="Y173" i="2"/>
  <c r="Y174" i="2"/>
  <c r="Y175" i="2"/>
  <c r="Y176" i="2"/>
  <c r="Y177" i="2"/>
  <c r="Y178" i="2"/>
  <c r="Y179" i="2"/>
  <c r="Y180" i="2"/>
  <c r="Y181" i="2"/>
  <c r="Y182" i="2"/>
  <c r="Y183" i="2"/>
  <c r="Y184" i="2"/>
  <c r="Y185" i="2"/>
  <c r="Y186" i="2"/>
  <c r="Y187" i="2"/>
  <c r="Y188" i="2"/>
  <c r="Y189" i="2"/>
  <c r="Y190" i="2"/>
  <c r="Y191" i="2"/>
  <c r="Y192" i="2"/>
  <c r="Y193" i="2"/>
  <c r="Y194" i="2"/>
  <c r="Y195" i="2"/>
  <c r="Y196" i="2"/>
  <c r="Y197" i="2"/>
  <c r="Y198" i="2"/>
  <c r="Y199" i="2"/>
  <c r="Y200" i="2"/>
  <c r="Y201" i="2"/>
  <c r="Y202" i="2"/>
  <c r="Y203" i="2"/>
  <c r="Y204" i="2"/>
  <c r="Y205" i="2"/>
  <c r="Y206" i="2"/>
  <c r="Y207" i="2"/>
  <c r="Y208" i="2"/>
  <c r="Y209" i="2"/>
  <c r="Y210" i="2"/>
  <c r="Y211" i="2"/>
  <c r="Y212" i="2"/>
  <c r="Y213" i="2"/>
  <c r="Y214" i="2"/>
  <c r="Y215" i="2"/>
  <c r="Y216" i="2"/>
  <c r="Y217" i="2"/>
  <c r="Y218" i="2"/>
  <c r="Y219" i="2"/>
  <c r="Y220" i="2"/>
  <c r="Y221" i="2"/>
  <c r="Y222" i="2"/>
  <c r="Y223" i="2"/>
  <c r="Y224" i="2"/>
  <c r="Y225" i="2"/>
  <c r="Y226" i="2"/>
  <c r="Y227" i="2"/>
  <c r="Y228" i="2"/>
  <c r="Y229" i="2"/>
  <c r="Y230" i="2"/>
  <c r="Y231" i="2"/>
  <c r="Y232" i="2"/>
  <c r="Y233" i="2"/>
  <c r="Y234" i="2"/>
  <c r="Y235" i="2"/>
  <c r="Y236" i="2"/>
  <c r="Y237" i="2"/>
  <c r="Y238" i="2"/>
  <c r="Y239" i="2"/>
  <c r="Y240" i="2"/>
  <c r="Y241" i="2"/>
  <c r="Y242" i="2"/>
  <c r="Y243" i="2"/>
  <c r="Y244" i="2"/>
  <c r="Y245" i="2"/>
  <c r="Y246" i="2"/>
  <c r="Y247" i="2"/>
  <c r="Y248" i="2"/>
  <c r="Y249" i="2"/>
  <c r="Y250" i="2"/>
  <c r="Y251" i="2"/>
  <c r="Y252" i="2"/>
  <c r="Y253" i="2"/>
  <c r="Y254" i="2"/>
  <c r="Y255" i="2"/>
  <c r="Y256" i="2"/>
  <c r="Y257" i="2"/>
  <c r="Y258" i="2"/>
  <c r="Y259" i="2"/>
  <c r="Y260" i="2"/>
  <c r="Y261" i="2"/>
  <c r="Y262" i="2"/>
  <c r="Y263" i="2"/>
  <c r="Y264" i="2"/>
  <c r="Y265" i="2"/>
  <c r="Y266" i="2"/>
  <c r="Y267" i="2"/>
  <c r="Y268" i="2"/>
  <c r="Y269" i="2"/>
  <c r="Y270" i="2"/>
  <c r="Y271" i="2"/>
  <c r="Y272" i="2"/>
  <c r="Y273" i="2"/>
  <c r="Y274" i="2"/>
  <c r="Y275" i="2"/>
  <c r="Y276" i="2"/>
  <c r="Y277" i="2"/>
  <c r="Y278" i="2"/>
  <c r="Y279" i="2"/>
  <c r="Y280" i="2"/>
  <c r="Y281" i="2"/>
  <c r="Y282" i="2"/>
  <c r="Y283" i="2"/>
  <c r="Y284" i="2"/>
  <c r="Y285" i="2"/>
  <c r="Y286" i="2"/>
  <c r="Y287" i="2"/>
  <c r="Y288" i="2"/>
  <c r="Y289" i="2"/>
  <c r="Y290" i="2"/>
  <c r="Y291" i="2"/>
  <c r="Y292" i="2"/>
  <c r="Y293" i="2"/>
  <c r="Y294" i="2"/>
  <c r="Y295" i="2"/>
  <c r="Y296" i="2"/>
  <c r="Y297" i="2"/>
  <c r="Y298" i="2"/>
  <c r="Y299" i="2"/>
  <c r="Y300" i="2"/>
  <c r="Y301" i="2"/>
  <c r="Y302" i="2"/>
  <c r="Y303" i="2"/>
  <c r="Y304" i="2"/>
  <c r="Y305" i="2"/>
  <c r="Y306" i="2"/>
  <c r="Y307" i="2"/>
  <c r="Y308" i="2"/>
  <c r="Y309" i="2"/>
  <c r="Y310" i="2"/>
  <c r="Y311" i="2"/>
  <c r="Y312" i="2"/>
  <c r="Y313" i="2"/>
  <c r="Y314" i="2"/>
  <c r="Y315" i="2"/>
  <c r="Y316" i="2"/>
  <c r="Y317" i="2"/>
  <c r="Y318" i="2"/>
  <c r="Y319" i="2"/>
  <c r="Y320" i="2"/>
  <c r="Y321" i="2"/>
  <c r="Y322" i="2"/>
  <c r="Y323" i="2"/>
  <c r="Y324" i="2"/>
  <c r="Y325" i="2"/>
  <c r="Y326" i="2"/>
  <c r="Y327" i="2"/>
  <c r="Y328" i="2"/>
  <c r="Y329" i="2"/>
  <c r="Y330" i="2"/>
  <c r="Y331" i="2"/>
  <c r="Y332" i="2"/>
  <c r="Y333" i="2"/>
  <c r="Y334" i="2"/>
  <c r="Y335" i="2"/>
  <c r="Y336" i="2"/>
  <c r="Y337" i="2"/>
  <c r="Y338" i="2"/>
  <c r="Y339" i="2"/>
  <c r="Y340" i="2"/>
  <c r="Y341" i="2"/>
  <c r="Y342" i="2"/>
  <c r="Y343" i="2"/>
  <c r="Y344" i="2"/>
  <c r="Y345" i="2"/>
  <c r="Y346" i="2"/>
  <c r="Y347" i="2"/>
  <c r="Y348" i="2"/>
  <c r="Y349" i="2"/>
  <c r="Y350" i="2"/>
  <c r="Y351" i="2"/>
  <c r="Y352" i="2"/>
  <c r="Y353" i="2"/>
  <c r="Y354" i="2"/>
  <c r="Y355" i="2"/>
  <c r="Y356" i="2"/>
  <c r="Y357" i="2"/>
  <c r="Y358" i="2"/>
  <c r="Y359" i="2"/>
  <c r="Y360" i="2"/>
  <c r="Y361" i="2"/>
  <c r="Y362" i="2"/>
  <c r="Y363" i="2"/>
  <c r="Y364" i="2"/>
  <c r="Y365" i="2"/>
  <c r="Y366" i="2"/>
  <c r="Y367" i="2"/>
  <c r="Y368" i="2"/>
  <c r="Y369" i="2"/>
  <c r="Y370" i="2"/>
  <c r="Y371" i="2"/>
  <c r="Y372" i="2"/>
  <c r="Y373" i="2"/>
  <c r="Y374" i="2"/>
  <c r="Y375" i="2"/>
  <c r="Y376" i="2"/>
  <c r="Y377" i="2"/>
  <c r="Y378" i="2"/>
  <c r="Y379" i="2"/>
  <c r="Y380" i="2"/>
  <c r="Y381" i="2"/>
  <c r="Y382" i="2"/>
  <c r="Y383" i="2"/>
  <c r="Y384" i="2"/>
  <c r="Y385" i="2"/>
  <c r="Y386" i="2"/>
  <c r="Y387" i="2"/>
  <c r="Y388" i="2"/>
  <c r="Y389" i="2"/>
  <c r="Y390" i="2"/>
  <c r="Y391" i="2"/>
  <c r="Y392" i="2"/>
  <c r="Y393" i="2"/>
  <c r="Y394" i="2"/>
  <c r="Y395" i="2"/>
  <c r="Y396" i="2"/>
  <c r="Y397" i="2"/>
  <c r="Y398" i="2"/>
  <c r="Y399" i="2"/>
  <c r="Y400" i="2"/>
  <c r="Y401" i="2"/>
  <c r="Y402" i="2"/>
  <c r="Y403" i="2"/>
  <c r="Y404" i="2"/>
  <c r="Y405" i="2"/>
  <c r="Y406" i="2"/>
  <c r="Y407" i="2"/>
  <c r="Y408" i="2"/>
  <c r="Y409" i="2"/>
  <c r="Y410" i="2"/>
  <c r="Y411" i="2"/>
  <c r="Y412" i="2"/>
  <c r="Y413" i="2"/>
  <c r="Y414" i="2"/>
  <c r="Y415" i="2"/>
  <c r="Y416" i="2"/>
  <c r="Y417" i="2"/>
  <c r="Y418" i="2"/>
  <c r="Y419" i="2"/>
  <c r="Y420" i="2"/>
  <c r="Y421" i="2"/>
  <c r="Y422" i="2"/>
  <c r="Y423" i="2"/>
  <c r="Y424" i="2"/>
  <c r="Y425" i="2"/>
  <c r="Y426" i="2"/>
  <c r="Y427" i="2"/>
  <c r="Y428" i="2"/>
  <c r="Y429" i="2"/>
  <c r="Y430" i="2"/>
  <c r="Y431" i="2"/>
  <c r="Y432" i="2"/>
  <c r="Y433" i="2"/>
  <c r="Y434" i="2"/>
  <c r="Y435" i="2"/>
  <c r="Y436" i="2"/>
  <c r="Y437" i="2"/>
  <c r="Y438" i="2"/>
  <c r="Y439" i="2"/>
  <c r="Y440" i="2"/>
  <c r="Y441" i="2"/>
  <c r="Y442" i="2"/>
  <c r="Y443" i="2"/>
  <c r="Y444" i="2"/>
  <c r="Y445" i="2"/>
  <c r="Y446" i="2"/>
  <c r="Y447" i="2"/>
  <c r="Y448" i="2"/>
  <c r="Y449" i="2"/>
  <c r="Y450" i="2"/>
  <c r="Y451" i="2"/>
  <c r="Y452" i="2"/>
  <c r="Y453" i="2"/>
  <c r="Y454" i="2"/>
  <c r="Y455" i="2"/>
  <c r="Y456" i="2"/>
  <c r="Y457" i="2"/>
  <c r="Y458" i="2"/>
  <c r="Y459" i="2"/>
  <c r="Y460" i="2"/>
  <c r="Y461" i="2"/>
  <c r="Y462" i="2"/>
  <c r="Y463" i="2"/>
  <c r="Y464" i="2"/>
  <c r="Y465" i="2"/>
  <c r="Y466" i="2"/>
  <c r="Y467" i="2"/>
  <c r="Y468" i="2"/>
  <c r="Y469" i="2"/>
  <c r="Y470" i="2"/>
  <c r="Y471" i="2"/>
  <c r="Y472" i="2"/>
  <c r="Y473" i="2"/>
  <c r="Y474" i="2"/>
  <c r="Y475" i="2"/>
  <c r="Y476" i="2"/>
  <c r="Y477" i="2"/>
  <c r="Y478" i="2"/>
  <c r="Y479" i="2"/>
  <c r="Y480" i="2"/>
  <c r="Y481" i="2"/>
  <c r="Y482" i="2"/>
  <c r="Y483" i="2"/>
  <c r="Y484" i="2"/>
  <c r="Y485" i="2"/>
  <c r="Y486" i="2"/>
  <c r="Y487" i="2"/>
  <c r="Y488" i="2"/>
  <c r="Y489" i="2"/>
  <c r="Y490" i="2"/>
  <c r="Y491" i="2"/>
  <c r="Y492" i="2"/>
  <c r="Y493" i="2"/>
  <c r="Y494" i="2"/>
  <c r="Y495" i="2"/>
  <c r="Y496" i="2"/>
  <c r="Y497" i="2"/>
  <c r="Y498" i="2"/>
  <c r="Y499" i="2"/>
  <c r="Y500" i="2"/>
  <c r="Y501" i="2"/>
  <c r="Y502" i="2"/>
  <c r="Y503" i="2"/>
  <c r="Y504" i="2"/>
  <c r="Y505" i="2"/>
  <c r="Y506" i="2"/>
  <c r="Y507" i="2"/>
  <c r="Y508" i="2"/>
  <c r="Y509" i="2"/>
  <c r="Y510" i="2"/>
  <c r="Y511" i="2"/>
  <c r="Y512" i="2"/>
  <c r="Y513" i="2"/>
  <c r="Y514" i="2"/>
  <c r="Y515" i="2"/>
  <c r="Y516" i="2"/>
  <c r="Y517" i="2"/>
  <c r="Y518" i="2"/>
  <c r="Y519" i="2"/>
  <c r="Y520" i="2"/>
  <c r="Y521" i="2"/>
  <c r="Y522" i="2"/>
  <c r="Y523" i="2"/>
  <c r="Y524" i="2"/>
  <c r="Y525" i="2"/>
  <c r="Y526" i="2"/>
  <c r="Y527" i="2"/>
  <c r="Y528" i="2"/>
  <c r="Y529" i="2"/>
  <c r="Y530" i="2"/>
  <c r="Y531" i="2"/>
  <c r="Y532" i="2"/>
  <c r="Y533" i="2"/>
  <c r="Y534" i="2"/>
  <c r="Y535" i="2"/>
  <c r="Y536" i="2"/>
  <c r="Y537" i="2"/>
  <c r="Y538" i="2"/>
  <c r="Y539" i="2"/>
  <c r="Y540" i="2"/>
  <c r="Y541" i="2"/>
  <c r="Y542" i="2"/>
  <c r="Y543" i="2"/>
  <c r="Y544" i="2"/>
  <c r="Y545" i="2"/>
  <c r="Y546" i="2"/>
  <c r="Y547" i="2"/>
  <c r="Y548" i="2"/>
  <c r="Y549" i="2"/>
  <c r="Y550" i="2"/>
  <c r="Y551" i="2"/>
  <c r="Y552" i="2"/>
  <c r="Y553" i="2"/>
  <c r="Y554" i="2"/>
  <c r="Y555" i="2"/>
  <c r="Y556" i="2"/>
  <c r="Y557" i="2"/>
  <c r="Y558" i="2"/>
  <c r="Y559" i="2"/>
  <c r="Y560" i="2"/>
  <c r="Y561" i="2"/>
  <c r="Y562" i="2"/>
  <c r="Y563" i="2"/>
  <c r="Y564" i="2"/>
  <c r="Y565" i="2"/>
  <c r="Y566" i="2"/>
  <c r="Y567" i="2"/>
  <c r="Y568" i="2"/>
  <c r="Y569" i="2"/>
  <c r="Y570" i="2"/>
  <c r="Y571" i="2"/>
  <c r="Y572" i="2"/>
  <c r="Y573" i="2"/>
  <c r="Y574" i="2"/>
  <c r="Y575" i="2"/>
  <c r="Y576" i="2"/>
  <c r="Y577" i="2"/>
  <c r="Y578" i="2"/>
  <c r="Y579" i="2"/>
  <c r="Y580" i="2"/>
  <c r="Y581" i="2"/>
  <c r="Y582" i="2"/>
  <c r="Y583" i="2"/>
  <c r="Y584" i="2"/>
  <c r="Y585" i="2"/>
  <c r="Y586" i="2"/>
  <c r="Y587" i="2"/>
  <c r="Y588" i="2"/>
  <c r="Y589" i="2"/>
  <c r="Y590" i="2"/>
  <c r="Y591" i="2"/>
  <c r="Y592" i="2"/>
  <c r="Y593" i="2"/>
  <c r="Y594" i="2"/>
  <c r="Y595" i="2"/>
  <c r="Y596" i="2"/>
  <c r="Y597" i="2"/>
  <c r="Y598" i="2"/>
  <c r="Y599" i="2"/>
  <c r="Y600" i="2"/>
  <c r="Y601" i="2"/>
  <c r="Y602" i="2"/>
  <c r="Y603" i="2"/>
  <c r="Y604" i="2"/>
  <c r="Y605" i="2"/>
  <c r="Y606" i="2"/>
  <c r="Y607" i="2"/>
  <c r="Y608" i="2"/>
  <c r="Y609" i="2"/>
  <c r="Y610" i="2"/>
  <c r="Y611" i="2"/>
  <c r="Y612" i="2"/>
  <c r="Y613" i="2"/>
  <c r="Y614" i="2"/>
  <c r="Y615" i="2"/>
  <c r="Y616" i="2"/>
  <c r="Y617" i="2"/>
  <c r="Y618" i="2"/>
  <c r="Y619" i="2"/>
  <c r="Y620" i="2"/>
  <c r="Y621" i="2"/>
  <c r="Y622" i="2"/>
  <c r="Y623" i="2"/>
  <c r="Y624" i="2"/>
  <c r="Y625" i="2"/>
  <c r="Y626" i="2"/>
  <c r="Y627" i="2"/>
  <c r="Y628" i="2"/>
  <c r="Y629" i="2"/>
  <c r="Y630" i="2"/>
  <c r="Y631" i="2"/>
  <c r="Y632" i="2"/>
  <c r="Y633" i="2"/>
  <c r="Y634" i="2"/>
  <c r="Y635" i="2"/>
  <c r="Y636" i="2"/>
  <c r="Y637" i="2"/>
  <c r="Y638" i="2"/>
  <c r="Y639" i="2"/>
  <c r="Y640" i="2"/>
  <c r="Y641" i="2"/>
  <c r="Y642" i="2"/>
  <c r="Y643" i="2"/>
  <c r="Y644" i="2"/>
  <c r="Y645" i="2"/>
  <c r="Y646" i="2"/>
  <c r="Y647" i="2"/>
  <c r="Y648" i="2"/>
  <c r="Y649" i="2"/>
  <c r="Y650" i="2"/>
  <c r="Y651" i="2"/>
  <c r="Y652" i="2"/>
  <c r="Y653" i="2"/>
  <c r="Y654" i="2"/>
  <c r="Y655" i="2"/>
  <c r="Y656" i="2"/>
  <c r="Y657" i="2"/>
  <c r="Y658" i="2"/>
  <c r="Y659" i="2"/>
  <c r="Y660" i="2"/>
  <c r="Y661" i="2"/>
  <c r="Y662" i="2"/>
  <c r="Y663" i="2"/>
  <c r="Y664" i="2"/>
  <c r="Y665" i="2"/>
  <c r="Y666" i="2"/>
  <c r="Y667" i="2"/>
  <c r="Y668" i="2"/>
  <c r="Y669" i="2"/>
  <c r="Y670" i="2"/>
  <c r="Y671" i="2"/>
  <c r="Y672" i="2"/>
  <c r="Y673" i="2"/>
  <c r="Y674" i="2"/>
  <c r="Y675" i="2"/>
  <c r="Y676" i="2"/>
  <c r="Y677" i="2"/>
  <c r="Y678" i="2"/>
  <c r="Y679" i="2"/>
  <c r="Y680" i="2"/>
  <c r="Y681" i="2"/>
  <c r="Y682" i="2"/>
  <c r="Y683" i="2"/>
  <c r="Y684" i="2"/>
  <c r="Y685" i="2"/>
  <c r="Y686" i="2"/>
  <c r="Y687" i="2"/>
  <c r="Y688" i="2"/>
  <c r="Y689" i="2"/>
  <c r="Y690" i="2"/>
  <c r="Y691" i="2"/>
  <c r="Y692" i="2"/>
  <c r="Y693" i="2"/>
  <c r="Y694" i="2"/>
  <c r="Y695" i="2"/>
  <c r="Y696" i="2"/>
  <c r="Y697" i="2"/>
  <c r="Y698" i="2"/>
  <c r="Y699" i="2"/>
  <c r="Y700" i="2"/>
  <c r="Y701" i="2"/>
  <c r="Y702" i="2"/>
  <c r="Y703" i="2"/>
  <c r="Y704" i="2"/>
  <c r="Y705" i="2"/>
  <c r="Y706" i="2"/>
  <c r="Y707" i="2"/>
  <c r="Y708" i="2"/>
  <c r="Y709" i="2"/>
  <c r="Y710" i="2"/>
  <c r="Y711" i="2"/>
  <c r="Y712" i="2"/>
  <c r="Y713" i="2"/>
  <c r="Y714" i="2"/>
  <c r="Y715" i="2"/>
  <c r="Y716" i="2"/>
  <c r="Y717" i="2"/>
  <c r="Y718" i="2"/>
  <c r="Y719" i="2"/>
  <c r="Y720" i="2"/>
  <c r="Y721" i="2"/>
  <c r="Y722" i="2"/>
  <c r="Y723" i="2"/>
  <c r="Y724" i="2"/>
  <c r="Y725" i="2"/>
  <c r="Y726" i="2"/>
  <c r="Y727" i="2"/>
  <c r="Y728" i="2"/>
  <c r="Y729" i="2"/>
  <c r="Y730" i="2"/>
  <c r="Y731" i="2"/>
  <c r="Y732" i="2"/>
  <c r="Y733" i="2"/>
  <c r="Y734" i="2"/>
  <c r="Y735" i="2"/>
  <c r="Y736" i="2"/>
  <c r="Y737" i="2"/>
  <c r="Y738" i="2"/>
  <c r="Y739" i="2"/>
  <c r="Y740" i="2"/>
  <c r="Y741" i="2"/>
  <c r="Y742" i="2"/>
  <c r="Y743" i="2"/>
  <c r="Y744" i="2"/>
  <c r="Y745" i="2"/>
  <c r="Y746" i="2"/>
  <c r="Y747" i="2"/>
  <c r="Y748" i="2"/>
  <c r="Y749" i="2"/>
  <c r="Y750" i="2"/>
  <c r="Y751" i="2"/>
  <c r="Y752" i="2"/>
  <c r="Y753" i="2"/>
  <c r="Y754" i="2"/>
  <c r="Y755" i="2"/>
  <c r="Y756" i="2"/>
  <c r="Y757" i="2"/>
  <c r="Y758" i="2"/>
  <c r="Y759" i="2"/>
  <c r="Y760" i="2"/>
  <c r="Y761" i="2"/>
  <c r="Y762" i="2"/>
  <c r="Y763" i="2"/>
  <c r="Y764" i="2"/>
  <c r="Y765" i="2"/>
  <c r="Y766" i="2"/>
  <c r="Y767" i="2"/>
  <c r="Y768" i="2"/>
  <c r="Y769" i="2"/>
  <c r="Y770" i="2"/>
  <c r="Y771" i="2"/>
  <c r="Y772" i="2"/>
  <c r="Y773" i="2"/>
  <c r="Y774" i="2"/>
  <c r="Y775" i="2"/>
  <c r="Y776" i="2"/>
  <c r="Y777" i="2"/>
  <c r="Y778" i="2"/>
  <c r="Y779" i="2"/>
  <c r="Y780" i="2"/>
  <c r="Y781" i="2"/>
  <c r="Y782" i="2"/>
  <c r="Y783" i="2"/>
  <c r="Y784" i="2"/>
  <c r="Y785" i="2"/>
  <c r="Y786" i="2"/>
  <c r="Y787" i="2"/>
  <c r="Y788" i="2"/>
  <c r="Y789" i="2"/>
  <c r="Y790" i="2"/>
  <c r="Y791" i="2"/>
  <c r="Y792" i="2"/>
  <c r="Y793" i="2"/>
  <c r="Y794" i="2"/>
  <c r="Y795" i="2"/>
  <c r="Y796" i="2"/>
  <c r="Y797" i="2"/>
  <c r="Y798" i="2"/>
  <c r="Y799" i="2"/>
  <c r="Y800" i="2"/>
  <c r="Y801" i="2"/>
  <c r="Y802" i="2"/>
  <c r="Y803" i="2"/>
  <c r="Y804" i="2"/>
  <c r="Y805" i="2"/>
  <c r="Y806" i="2"/>
  <c r="Y807" i="2"/>
  <c r="Y808" i="2"/>
  <c r="Y809" i="2"/>
  <c r="Y810" i="2"/>
  <c r="Y811" i="2"/>
  <c r="Y812" i="2"/>
  <c r="Y813" i="2"/>
  <c r="Y814" i="2"/>
  <c r="Y815" i="2"/>
  <c r="Y816" i="2"/>
  <c r="Y817" i="2"/>
  <c r="Y818" i="2"/>
  <c r="Y819" i="2"/>
  <c r="Y820" i="2"/>
  <c r="Y821" i="2"/>
  <c r="Y822" i="2"/>
  <c r="Y823" i="2"/>
  <c r="Y824" i="2"/>
  <c r="Y825" i="2"/>
  <c r="Y826" i="2"/>
  <c r="Y827" i="2"/>
  <c r="Y828" i="2"/>
  <c r="Y829" i="2"/>
  <c r="Y830" i="2"/>
  <c r="Y831" i="2"/>
  <c r="Y832" i="2"/>
  <c r="Y833" i="2"/>
  <c r="Y834" i="2"/>
  <c r="Y835" i="2"/>
  <c r="Y836" i="2"/>
  <c r="Y837" i="2"/>
  <c r="Y838" i="2"/>
  <c r="Y839" i="2"/>
  <c r="Y840" i="2"/>
  <c r="Y841" i="2"/>
  <c r="Y842" i="2"/>
  <c r="Y843" i="2"/>
  <c r="Y844" i="2"/>
  <c r="Y845" i="2"/>
  <c r="Y846" i="2"/>
  <c r="Y847" i="2"/>
  <c r="Y848" i="2"/>
  <c r="Y849" i="2"/>
  <c r="Y850" i="2"/>
  <c r="Y851" i="2"/>
  <c r="Y852" i="2"/>
  <c r="Y853" i="2"/>
  <c r="Y854" i="2"/>
  <c r="Y855" i="2"/>
  <c r="Y856" i="2"/>
  <c r="Y857" i="2"/>
  <c r="Y858" i="2"/>
  <c r="Y859" i="2"/>
  <c r="Y860" i="2"/>
  <c r="Y861" i="2"/>
  <c r="Y862" i="2"/>
  <c r="Y863" i="2"/>
  <c r="Y864" i="2"/>
  <c r="Y865" i="2"/>
  <c r="Y866" i="2"/>
  <c r="Y867" i="2"/>
  <c r="Y868" i="2"/>
  <c r="Y869" i="2"/>
  <c r="Y870" i="2"/>
  <c r="Y871" i="2"/>
  <c r="Y872" i="2"/>
  <c r="Y873" i="2"/>
  <c r="Y874" i="2"/>
  <c r="Y875" i="2"/>
  <c r="Y876" i="2"/>
  <c r="Y877" i="2"/>
  <c r="Y878" i="2"/>
  <c r="Y879" i="2"/>
  <c r="Y880" i="2"/>
  <c r="Y881" i="2"/>
  <c r="Y882" i="2"/>
  <c r="Y883" i="2"/>
  <c r="Y884" i="2"/>
  <c r="Y885" i="2"/>
  <c r="Y886" i="2"/>
  <c r="Y887" i="2"/>
  <c r="Y888" i="2"/>
  <c r="Y889" i="2"/>
  <c r="Y890" i="2"/>
  <c r="Y891" i="2"/>
  <c r="Y892" i="2"/>
  <c r="Y893" i="2"/>
  <c r="Y894" i="2"/>
  <c r="Y895" i="2"/>
  <c r="Y896" i="2"/>
  <c r="Y897" i="2"/>
  <c r="Y898" i="2"/>
  <c r="Y899" i="2"/>
  <c r="Y900" i="2"/>
  <c r="Y901" i="2"/>
  <c r="Y902" i="2"/>
  <c r="Y903" i="2"/>
  <c r="Y904" i="2"/>
  <c r="Y905" i="2"/>
  <c r="Y906" i="2"/>
  <c r="Y907" i="2"/>
  <c r="Y908" i="2"/>
  <c r="Y909" i="2"/>
  <c r="Y910" i="2"/>
  <c r="Y911" i="2"/>
  <c r="Y912" i="2"/>
  <c r="Y913" i="2"/>
  <c r="Y914" i="2"/>
  <c r="Y915" i="2"/>
  <c r="Y916" i="2"/>
  <c r="Y917" i="2"/>
  <c r="Y918" i="2"/>
  <c r="Y919" i="2"/>
  <c r="Y920" i="2"/>
  <c r="Y921" i="2"/>
  <c r="Y922" i="2"/>
  <c r="Y923" i="2"/>
  <c r="Y924" i="2"/>
  <c r="Y925" i="2"/>
  <c r="Y926" i="2"/>
  <c r="Y927" i="2"/>
  <c r="Y928" i="2"/>
  <c r="Y929" i="2"/>
  <c r="Y930" i="2"/>
  <c r="Y931" i="2"/>
  <c r="Y932" i="2"/>
  <c r="Y933" i="2"/>
  <c r="Y934" i="2"/>
  <c r="Y935" i="2"/>
  <c r="Y936" i="2"/>
  <c r="Y937" i="2"/>
  <c r="Y938" i="2"/>
  <c r="Y939" i="2"/>
  <c r="Y940" i="2"/>
  <c r="Y941" i="2"/>
  <c r="Y942" i="2"/>
  <c r="Y943" i="2"/>
  <c r="Y944" i="2"/>
  <c r="Y945" i="2"/>
  <c r="Y946" i="2"/>
  <c r="Y947" i="2"/>
  <c r="Y948" i="2"/>
  <c r="Y949" i="2"/>
  <c r="Y950" i="2"/>
  <c r="Y951" i="2"/>
  <c r="Y952" i="2"/>
  <c r="Y953" i="2"/>
  <c r="Y954" i="2"/>
  <c r="Y955" i="2"/>
  <c r="Y956" i="2"/>
  <c r="Y957" i="2"/>
  <c r="Y958" i="2"/>
  <c r="Y959" i="2"/>
  <c r="Y960" i="2"/>
  <c r="Y961" i="2"/>
  <c r="Y962" i="2"/>
  <c r="Y963" i="2"/>
  <c r="Y964" i="2"/>
  <c r="Y965" i="2"/>
  <c r="Y966" i="2"/>
  <c r="Y967" i="2"/>
  <c r="Y968" i="2"/>
  <c r="Y969" i="2"/>
  <c r="Y970" i="2"/>
  <c r="Y971" i="2"/>
  <c r="Y972" i="2"/>
  <c r="Y973" i="2"/>
  <c r="Y974" i="2"/>
  <c r="Y975" i="2"/>
  <c r="Y976" i="2"/>
  <c r="Y977" i="2"/>
  <c r="Y978" i="2"/>
  <c r="Y979" i="2"/>
  <c r="Y980" i="2"/>
  <c r="Y981" i="2"/>
  <c r="Y982" i="2"/>
  <c r="Y983" i="2"/>
  <c r="Y984" i="2"/>
  <c r="Y985" i="2"/>
  <c r="Y986" i="2"/>
  <c r="Y987" i="2"/>
  <c r="Y988" i="2"/>
  <c r="Y989" i="2"/>
  <c r="Y990" i="2"/>
  <c r="Y991" i="2"/>
  <c r="Y992" i="2"/>
  <c r="Y993" i="2"/>
  <c r="Y994" i="2"/>
  <c r="Y995" i="2"/>
  <c r="Y996" i="2"/>
  <c r="Y997" i="2"/>
  <c r="Y998" i="2"/>
  <c r="Y999" i="2"/>
  <c r="Y1000" i="2"/>
  <c r="Y1001" i="2"/>
  <c r="Y1002" i="2"/>
  <c r="Y1003" i="2"/>
  <c r="Y1004" i="2"/>
  <c r="Y1005" i="2"/>
  <c r="Y1006" i="2"/>
  <c r="Y1007" i="2"/>
  <c r="Y1008" i="2"/>
  <c r="Y1009" i="2"/>
  <c r="Y1010" i="2"/>
  <c r="Y1011" i="2"/>
  <c r="Y1012" i="2"/>
  <c r="Y1013" i="2"/>
  <c r="Y1014" i="2"/>
  <c r="Y1015" i="2"/>
  <c r="Y1016" i="2"/>
  <c r="Y1017" i="2"/>
  <c r="Y1018" i="2"/>
  <c r="Y1019" i="2"/>
  <c r="Y1020" i="2"/>
  <c r="Y1021" i="2"/>
  <c r="Y1022" i="2"/>
  <c r="Y1023" i="2"/>
  <c r="Y1024" i="2"/>
  <c r="Y1025" i="2"/>
  <c r="Y1026" i="2"/>
  <c r="Y1027" i="2"/>
  <c r="Y1028" i="2"/>
  <c r="Y1029" i="2"/>
  <c r="Y1030" i="2"/>
  <c r="Y1031" i="2"/>
  <c r="Y1032" i="2"/>
  <c r="Y1033" i="2"/>
  <c r="Y1034" i="2"/>
  <c r="Y1035" i="2"/>
  <c r="Y1036" i="2"/>
  <c r="Y1037" i="2"/>
  <c r="Y1038" i="2"/>
  <c r="Y1039" i="2"/>
  <c r="Y1040" i="2"/>
  <c r="Y1041" i="2"/>
  <c r="Y1042" i="2"/>
  <c r="Y1043" i="2"/>
  <c r="Y1044" i="2"/>
  <c r="Y1045" i="2"/>
  <c r="Y1046" i="2"/>
  <c r="Y1047" i="2"/>
  <c r="Y1048" i="2"/>
  <c r="Y1049" i="2"/>
  <c r="Y1050" i="2"/>
  <c r="Y1051" i="2"/>
  <c r="Y1052" i="2"/>
  <c r="Y1053" i="2"/>
  <c r="Y1054" i="2"/>
  <c r="Y1055" i="2"/>
  <c r="Y1056" i="2"/>
  <c r="Y1057" i="2"/>
  <c r="Y1058" i="2"/>
  <c r="Y1059" i="2"/>
  <c r="Y1060" i="2"/>
  <c r="Y1061" i="2"/>
  <c r="Y1062" i="2"/>
  <c r="Y1063" i="2"/>
  <c r="Y1064" i="2"/>
  <c r="Y1065" i="2"/>
  <c r="Y1066" i="2"/>
  <c r="Y1067" i="2"/>
  <c r="Y1068" i="2"/>
  <c r="Y1069" i="2"/>
  <c r="Y1070" i="2"/>
  <c r="Y1071" i="2"/>
  <c r="Y1072" i="2"/>
  <c r="Y1073" i="2"/>
  <c r="Y1074" i="2"/>
  <c r="Y1075" i="2"/>
  <c r="Y1076" i="2"/>
  <c r="Y1077" i="2"/>
  <c r="Y1078" i="2"/>
  <c r="Y1079" i="2"/>
  <c r="Y1080" i="2"/>
  <c r="Y1081" i="2"/>
  <c r="Y1082" i="2"/>
  <c r="Y1083" i="2"/>
  <c r="Y1084" i="2"/>
  <c r="Y1085" i="2"/>
  <c r="Y1086" i="2"/>
  <c r="Y1087" i="2"/>
  <c r="Y1088" i="2"/>
  <c r="Y1089" i="2"/>
  <c r="Y1090" i="2"/>
  <c r="Y1091" i="2"/>
  <c r="Y1092" i="2"/>
  <c r="Y1093" i="2"/>
  <c r="Y1094" i="2"/>
  <c r="Y1095" i="2"/>
  <c r="Y1096" i="2"/>
  <c r="Y1097" i="2"/>
  <c r="Y1098" i="2"/>
  <c r="Y1099" i="2"/>
  <c r="Y1100" i="2"/>
  <c r="Y1101" i="2"/>
  <c r="Y1102" i="2"/>
  <c r="Y1103" i="2"/>
  <c r="Y1104" i="2"/>
  <c r="Y1105" i="2"/>
  <c r="Y1106" i="2"/>
  <c r="Y1107" i="2"/>
  <c r="Y1108" i="2"/>
  <c r="Y1109" i="2"/>
  <c r="Y1110" i="2"/>
  <c r="Y1111" i="2"/>
  <c r="Y1112" i="2"/>
  <c r="Y1113" i="2"/>
  <c r="Y1114" i="2"/>
  <c r="Y1115" i="2"/>
  <c r="Y1116" i="2"/>
  <c r="Y1117" i="2"/>
  <c r="Y1118" i="2"/>
  <c r="Y1119" i="2"/>
  <c r="Y1120" i="2"/>
  <c r="Y1121" i="2"/>
  <c r="Y1122" i="2"/>
  <c r="Y1123" i="2"/>
  <c r="Y1124" i="2"/>
  <c r="Y1125" i="2"/>
  <c r="Y1126" i="2"/>
  <c r="Y1127" i="2"/>
  <c r="Y1128" i="2"/>
  <c r="Y1129" i="2"/>
  <c r="Y1130" i="2"/>
  <c r="Y1131" i="2"/>
  <c r="Y1132" i="2"/>
  <c r="Y1133" i="2"/>
  <c r="Y1134" i="2"/>
  <c r="Y1135" i="2"/>
  <c r="Y1136" i="2"/>
  <c r="Y1137" i="2"/>
  <c r="Y1138" i="2"/>
  <c r="Y1139" i="2"/>
  <c r="Y1140" i="2"/>
  <c r="Y1141" i="2"/>
  <c r="Y1142" i="2"/>
  <c r="Y1143" i="2"/>
  <c r="Y1144" i="2"/>
  <c r="Y1145" i="2"/>
  <c r="Y1146" i="2"/>
  <c r="Y1147" i="2"/>
  <c r="Y1148" i="2"/>
  <c r="Y1149" i="2"/>
  <c r="Y1150" i="2"/>
  <c r="Y1151" i="2"/>
  <c r="Y1152" i="2"/>
  <c r="Y1153" i="2"/>
  <c r="Y1154" i="2"/>
  <c r="Y1155" i="2"/>
  <c r="Y1156" i="2"/>
  <c r="Y1157" i="2"/>
  <c r="Y1158" i="2"/>
  <c r="Y1159" i="2"/>
  <c r="Y1160" i="2"/>
  <c r="Y1161" i="2"/>
  <c r="Y1162" i="2"/>
  <c r="Y1163" i="2"/>
  <c r="Y1164" i="2"/>
  <c r="Y1165" i="2"/>
  <c r="Y1166" i="2"/>
  <c r="Y1167" i="2"/>
  <c r="Y1168" i="2"/>
  <c r="Y1169" i="2"/>
  <c r="Y1170" i="2"/>
  <c r="Y1171" i="2"/>
  <c r="Y1172" i="2"/>
  <c r="Y1173" i="2"/>
  <c r="Y1174" i="2"/>
  <c r="Y1175" i="2"/>
  <c r="Y1176" i="2"/>
  <c r="Y1177" i="2"/>
  <c r="Y1178" i="2"/>
  <c r="Y1179" i="2"/>
  <c r="Y1180" i="2"/>
  <c r="Y1181" i="2"/>
  <c r="Y1182" i="2"/>
  <c r="Y1183" i="2"/>
  <c r="Y1184" i="2"/>
  <c r="Y1185" i="2"/>
  <c r="Y1186" i="2"/>
  <c r="Y1187" i="2"/>
  <c r="Y1188" i="2"/>
  <c r="Y1189" i="2"/>
  <c r="Y1190" i="2"/>
  <c r="Y1191" i="2"/>
  <c r="Y1192" i="2"/>
  <c r="Y1193" i="2"/>
  <c r="Y1194" i="2"/>
  <c r="Y1195" i="2"/>
  <c r="Y1196" i="2"/>
  <c r="Y1197" i="2"/>
  <c r="Y1198" i="2"/>
  <c r="Y1199" i="2"/>
  <c r="Y1200" i="2"/>
  <c r="Y1201" i="2"/>
  <c r="Y1202" i="2"/>
  <c r="Y1203" i="2"/>
  <c r="Y1204" i="2"/>
  <c r="Y1205" i="2"/>
  <c r="Y1206" i="2"/>
  <c r="Y1207" i="2"/>
  <c r="Y1208" i="2"/>
  <c r="Y1209" i="2"/>
  <c r="Y1210" i="2"/>
  <c r="Y1211" i="2"/>
  <c r="Y1212" i="2"/>
  <c r="Y1213" i="2"/>
  <c r="Y1214" i="2"/>
  <c r="Y1215" i="2"/>
  <c r="Y1216" i="2"/>
  <c r="Y1217" i="2"/>
  <c r="Y1218" i="2"/>
  <c r="Y1219" i="2"/>
  <c r="Y1220" i="2"/>
  <c r="Y1221" i="2"/>
  <c r="Y1222" i="2"/>
  <c r="Y1223" i="2"/>
  <c r="Y1224" i="2"/>
  <c r="Y1225" i="2"/>
  <c r="Y1226" i="2"/>
  <c r="Y1227" i="2"/>
  <c r="Y1228" i="2"/>
  <c r="Y1229" i="2"/>
  <c r="Y1230" i="2"/>
  <c r="Y1231" i="2"/>
  <c r="Y1232" i="2"/>
  <c r="Y1233" i="2"/>
  <c r="Y1234" i="2"/>
  <c r="Y1235" i="2"/>
  <c r="Y1236" i="2"/>
  <c r="Y1237" i="2"/>
  <c r="Y1238" i="2"/>
  <c r="Y1239" i="2"/>
  <c r="Y1240" i="2"/>
  <c r="Y1241" i="2"/>
  <c r="Y1242" i="2"/>
  <c r="Y1243" i="2"/>
  <c r="Y1244" i="2"/>
  <c r="Y1245" i="2"/>
  <c r="Y1246" i="2"/>
  <c r="Y1247" i="2"/>
  <c r="Y1248" i="2"/>
  <c r="Y1249" i="2"/>
  <c r="Y1250" i="2"/>
  <c r="Y1251" i="2"/>
  <c r="Y1252" i="2"/>
  <c r="Y1253" i="2"/>
  <c r="Y1254" i="2"/>
  <c r="Y1255" i="2"/>
  <c r="Y1256" i="2"/>
  <c r="Y1257" i="2"/>
  <c r="Y1258" i="2"/>
  <c r="Y1259" i="2"/>
  <c r="Y1260" i="2"/>
  <c r="Y1261" i="2"/>
  <c r="Y1262" i="2"/>
  <c r="Y1263" i="2"/>
  <c r="Y1264" i="2"/>
  <c r="Y1265" i="2"/>
  <c r="Y1266" i="2"/>
  <c r="Y1267" i="2"/>
  <c r="Y1268" i="2"/>
  <c r="Y1269" i="2"/>
  <c r="Y1270" i="2"/>
  <c r="Y1271" i="2"/>
  <c r="Y1272" i="2"/>
  <c r="Y1273" i="2"/>
  <c r="Y1274" i="2"/>
  <c r="Y1275" i="2"/>
  <c r="Y1276" i="2"/>
  <c r="Y1277" i="2"/>
  <c r="Y1278" i="2"/>
  <c r="Y1279" i="2"/>
  <c r="Y1280" i="2"/>
  <c r="Y1281" i="2"/>
  <c r="Y1282" i="2"/>
  <c r="Y1283" i="2"/>
  <c r="Y1284" i="2"/>
  <c r="Y1285" i="2"/>
  <c r="Y1286" i="2"/>
  <c r="Y1287" i="2"/>
  <c r="Y1288" i="2"/>
  <c r="Y1289" i="2"/>
  <c r="Y1290" i="2"/>
  <c r="Y1291" i="2"/>
  <c r="Y1292" i="2"/>
  <c r="Y1293" i="2"/>
  <c r="Y1294" i="2"/>
  <c r="Y1295" i="2"/>
  <c r="Y1296" i="2"/>
  <c r="Y1297" i="2"/>
  <c r="Y1298" i="2"/>
  <c r="Y1299" i="2"/>
  <c r="Y1300" i="2"/>
  <c r="Y1301" i="2"/>
  <c r="Y1302" i="2"/>
  <c r="Y1303" i="2"/>
  <c r="Y1304" i="2"/>
  <c r="Y1305" i="2"/>
  <c r="Y1306" i="2"/>
  <c r="Y1307" i="2"/>
  <c r="Y1308" i="2"/>
  <c r="Y1309" i="2"/>
  <c r="Y1310" i="2"/>
  <c r="Y1311" i="2"/>
  <c r="Y1312" i="2"/>
  <c r="Y1313" i="2"/>
  <c r="Y1314" i="2"/>
  <c r="Y1315" i="2"/>
  <c r="Y1316" i="2"/>
  <c r="Y1317" i="2"/>
  <c r="Y1318" i="2"/>
  <c r="Y1319" i="2"/>
  <c r="Y1320" i="2"/>
  <c r="Y1321" i="2"/>
  <c r="Y1322" i="2"/>
  <c r="Y1323" i="2"/>
  <c r="Y1324" i="2"/>
  <c r="Y1325" i="2"/>
  <c r="Y1326" i="2"/>
  <c r="Y1327" i="2"/>
  <c r="Y1328" i="2"/>
  <c r="Y1329" i="2"/>
  <c r="Y1330" i="2"/>
  <c r="Y1331" i="2"/>
  <c r="Y1332" i="2"/>
  <c r="Y1333" i="2"/>
  <c r="Y1334" i="2"/>
  <c r="Y1335" i="2"/>
  <c r="Y1336" i="2"/>
  <c r="Y1337" i="2"/>
  <c r="Y1338" i="2"/>
  <c r="Y1339" i="2"/>
  <c r="Y1340" i="2"/>
  <c r="Y1341" i="2"/>
  <c r="Y1342" i="2"/>
  <c r="Y1343" i="2"/>
  <c r="Y1344" i="2"/>
  <c r="Y1345" i="2"/>
  <c r="Y1346" i="2"/>
  <c r="Y1347" i="2"/>
  <c r="Y1348" i="2"/>
  <c r="Y1349" i="2"/>
  <c r="Y1350" i="2"/>
  <c r="Y1351" i="2"/>
  <c r="Y1352" i="2"/>
  <c r="Y1353" i="2"/>
  <c r="Y1354" i="2"/>
  <c r="Y1355" i="2"/>
  <c r="Y1356" i="2"/>
  <c r="Y1357" i="2"/>
  <c r="Y1358" i="2"/>
  <c r="Y1359" i="2"/>
  <c r="Y1360" i="2"/>
  <c r="Y1361" i="2"/>
  <c r="Y1362" i="2"/>
  <c r="Y1363" i="2"/>
  <c r="Y1364" i="2"/>
  <c r="Y1365" i="2"/>
  <c r="Y1366" i="2"/>
  <c r="Y1367" i="2"/>
  <c r="Y1368" i="2"/>
  <c r="Y1369" i="2"/>
  <c r="Y1370" i="2"/>
  <c r="Y1371" i="2"/>
  <c r="Y1372" i="2"/>
  <c r="Y1373" i="2"/>
  <c r="Y1374" i="2"/>
  <c r="Y1375" i="2"/>
  <c r="Y1376" i="2"/>
  <c r="Y1377" i="2"/>
  <c r="Y1378" i="2"/>
  <c r="Y1379" i="2"/>
  <c r="Y1380" i="2"/>
  <c r="Y1381" i="2"/>
  <c r="Y1382" i="2"/>
  <c r="Y1383" i="2"/>
  <c r="Y1384" i="2"/>
  <c r="Y1385" i="2"/>
  <c r="Y1386" i="2"/>
  <c r="Y1387" i="2"/>
  <c r="Y1388" i="2"/>
  <c r="Y1389" i="2"/>
  <c r="Y1390" i="2"/>
  <c r="Y1391" i="2"/>
  <c r="Y1392" i="2"/>
  <c r="Y1393" i="2"/>
  <c r="Y1394" i="2"/>
  <c r="Y1395" i="2"/>
  <c r="Y1396" i="2"/>
  <c r="Y1397" i="2"/>
  <c r="Y1398" i="2"/>
  <c r="Y1399" i="2"/>
  <c r="Y1400" i="2"/>
  <c r="Y1401" i="2"/>
  <c r="Y1402" i="2"/>
  <c r="Y1403" i="2"/>
  <c r="Y1404" i="2"/>
  <c r="Y1405" i="2"/>
  <c r="Y1406" i="2"/>
  <c r="Y1407" i="2"/>
  <c r="Y1408" i="2"/>
  <c r="Y1409" i="2"/>
  <c r="Y1410" i="2"/>
  <c r="Y1411" i="2"/>
  <c r="Y1412" i="2"/>
  <c r="Y1413" i="2"/>
  <c r="Y1414" i="2"/>
  <c r="Y1415" i="2"/>
  <c r="Y1416" i="2"/>
  <c r="Y1417" i="2"/>
  <c r="Y1418" i="2"/>
  <c r="Y1419" i="2"/>
  <c r="Y1420" i="2"/>
  <c r="Y1421" i="2"/>
  <c r="Y1422" i="2"/>
  <c r="Y1423" i="2"/>
  <c r="Y1424" i="2"/>
  <c r="Y1425" i="2"/>
  <c r="Y1426" i="2"/>
  <c r="Y1427" i="2"/>
  <c r="Y1428" i="2"/>
  <c r="Y1429" i="2"/>
  <c r="Y1430" i="2"/>
  <c r="Y1431" i="2"/>
  <c r="Y1432" i="2"/>
  <c r="Y1433" i="2"/>
  <c r="Y1434" i="2"/>
  <c r="Y1435" i="2"/>
  <c r="Y1436" i="2"/>
  <c r="Y1437" i="2"/>
  <c r="Y1438" i="2"/>
  <c r="Y1439" i="2"/>
  <c r="Y1440" i="2"/>
  <c r="Y1441" i="2"/>
  <c r="Y1442" i="2"/>
  <c r="Y1443" i="2"/>
  <c r="Y1444" i="2"/>
  <c r="Y1445" i="2"/>
  <c r="Y1446" i="2"/>
  <c r="Y1447" i="2"/>
  <c r="Y1448" i="2"/>
  <c r="Y1449" i="2"/>
  <c r="Y1450" i="2"/>
  <c r="Y1451" i="2"/>
  <c r="Y1452" i="2"/>
  <c r="Y1453" i="2"/>
  <c r="Y1454" i="2"/>
  <c r="Y1455" i="2"/>
  <c r="Y1456" i="2"/>
  <c r="Y1457" i="2"/>
  <c r="Y1458" i="2"/>
  <c r="Y1459" i="2"/>
  <c r="Y1460" i="2"/>
  <c r="Y1461" i="2"/>
  <c r="Y1462" i="2"/>
  <c r="Y1463" i="2"/>
  <c r="Y1464" i="2"/>
  <c r="Y1465" i="2"/>
  <c r="Y1466" i="2"/>
  <c r="Y1467" i="2"/>
  <c r="Y1468" i="2"/>
  <c r="Y1469" i="2"/>
  <c r="Y1470" i="2"/>
  <c r="Y1471" i="2"/>
  <c r="Y1472" i="2"/>
  <c r="Y1473" i="2"/>
  <c r="Y1474" i="2"/>
  <c r="Y1475" i="2"/>
  <c r="Y1476" i="2"/>
  <c r="Y1477" i="2"/>
  <c r="Y1478" i="2"/>
  <c r="Y1479" i="2"/>
  <c r="Y1480" i="2"/>
  <c r="Y1481" i="2"/>
  <c r="Y1482" i="2"/>
  <c r="Y1483" i="2"/>
  <c r="Y1484" i="2"/>
  <c r="Y1485" i="2"/>
  <c r="Y1486" i="2"/>
  <c r="Y1487" i="2"/>
  <c r="Y1488" i="2"/>
  <c r="Y1489" i="2"/>
  <c r="Y1490" i="2"/>
  <c r="Y1491" i="2"/>
  <c r="Y1492" i="2"/>
  <c r="Y1493" i="2"/>
  <c r="Y1494" i="2"/>
  <c r="Y1495" i="2"/>
  <c r="Y1496" i="2"/>
  <c r="Y1497" i="2"/>
  <c r="Y1498" i="2"/>
  <c r="Y1499" i="2"/>
  <c r="Y1500" i="2"/>
  <c r="Y1501" i="2"/>
  <c r="Y1502" i="2"/>
  <c r="Y1503" i="2"/>
  <c r="W4" i="2"/>
  <c r="W5" i="2"/>
  <c r="W6" i="2"/>
  <c r="W7" i="2"/>
  <c r="W8" i="2"/>
  <c r="W9" i="2"/>
  <c r="W10" i="2"/>
  <c r="W11" i="2"/>
  <c r="W12" i="2"/>
  <c r="W13" i="2"/>
  <c r="W14" i="2"/>
  <c r="W15" i="2"/>
  <c r="W16" i="2"/>
  <c r="W17" i="2"/>
  <c r="W18" i="2"/>
  <c r="W19" i="2"/>
  <c r="W20" i="2"/>
  <c r="W21" i="2"/>
  <c r="W22" i="2"/>
  <c r="W23" i="2"/>
  <c r="W24" i="2"/>
  <c r="W25" i="2"/>
  <c r="W26" i="2"/>
  <c r="W27" i="2"/>
  <c r="W28" i="2"/>
  <c r="W29" i="2"/>
  <c r="W30" i="2"/>
  <c r="W31" i="2"/>
  <c r="W32" i="2"/>
  <c r="W33" i="2"/>
  <c r="W34" i="2"/>
  <c r="W35" i="2"/>
  <c r="W36" i="2"/>
  <c r="W37" i="2"/>
  <c r="W38" i="2"/>
  <c r="W39" i="2"/>
  <c r="W40" i="2"/>
  <c r="W41" i="2"/>
  <c r="W42" i="2"/>
  <c r="W43" i="2"/>
  <c r="W44" i="2"/>
  <c r="W45" i="2"/>
  <c r="W46" i="2"/>
  <c r="W47" i="2"/>
  <c r="W48" i="2"/>
  <c r="W49" i="2"/>
  <c r="W50" i="2"/>
  <c r="W51" i="2"/>
  <c r="W52" i="2"/>
  <c r="W53" i="2"/>
  <c r="W54" i="2"/>
  <c r="W55" i="2"/>
  <c r="W56" i="2"/>
  <c r="W57" i="2"/>
  <c r="W58" i="2"/>
  <c r="W59" i="2"/>
  <c r="W60" i="2"/>
  <c r="W61" i="2"/>
  <c r="W62" i="2"/>
  <c r="W63" i="2"/>
  <c r="W64" i="2"/>
  <c r="W65" i="2"/>
  <c r="W66" i="2"/>
  <c r="W67" i="2"/>
  <c r="W68" i="2"/>
  <c r="W69" i="2"/>
  <c r="W70" i="2"/>
  <c r="W71" i="2"/>
  <c r="W72" i="2"/>
  <c r="W73" i="2"/>
  <c r="W74" i="2"/>
  <c r="W75" i="2"/>
  <c r="W76" i="2"/>
  <c r="W77" i="2"/>
  <c r="W78" i="2"/>
  <c r="W79" i="2"/>
  <c r="W80" i="2"/>
  <c r="W81" i="2"/>
  <c r="W82" i="2"/>
  <c r="W83" i="2"/>
  <c r="W84" i="2"/>
  <c r="W85" i="2"/>
  <c r="W86" i="2"/>
  <c r="W87" i="2"/>
  <c r="W88" i="2"/>
  <c r="W89" i="2"/>
  <c r="W90" i="2"/>
  <c r="W91" i="2"/>
  <c r="W92" i="2"/>
  <c r="W93" i="2"/>
  <c r="W94" i="2"/>
  <c r="W95" i="2"/>
  <c r="W96" i="2"/>
  <c r="W97" i="2"/>
  <c r="W98" i="2"/>
  <c r="W99" i="2"/>
  <c r="W100" i="2"/>
  <c r="W101" i="2"/>
  <c r="W102" i="2"/>
  <c r="W103" i="2"/>
  <c r="W104" i="2"/>
  <c r="W105" i="2"/>
  <c r="W106" i="2"/>
  <c r="W107" i="2"/>
  <c r="W108" i="2"/>
  <c r="W109" i="2"/>
  <c r="W110" i="2"/>
  <c r="W111" i="2"/>
  <c r="W112" i="2"/>
  <c r="W113" i="2"/>
  <c r="W114" i="2"/>
  <c r="W115" i="2"/>
  <c r="W116" i="2"/>
  <c r="W117" i="2"/>
  <c r="W118" i="2"/>
  <c r="W119" i="2"/>
  <c r="W120" i="2"/>
  <c r="W121" i="2"/>
  <c r="W122" i="2"/>
  <c r="W123" i="2"/>
  <c r="W124" i="2"/>
  <c r="W125" i="2"/>
  <c r="W126" i="2"/>
  <c r="W127" i="2"/>
  <c r="W128" i="2"/>
  <c r="W129" i="2"/>
  <c r="W130" i="2"/>
  <c r="W131" i="2"/>
  <c r="W132" i="2"/>
  <c r="W133" i="2"/>
  <c r="W134" i="2"/>
  <c r="W135" i="2"/>
  <c r="W136" i="2"/>
  <c r="W137" i="2"/>
  <c r="W138" i="2"/>
  <c r="W139" i="2"/>
  <c r="W140" i="2"/>
  <c r="W141" i="2"/>
  <c r="W142" i="2"/>
  <c r="W143" i="2"/>
  <c r="W144" i="2"/>
  <c r="W145" i="2"/>
  <c r="W146" i="2"/>
  <c r="W147" i="2"/>
  <c r="W148" i="2"/>
  <c r="W149" i="2"/>
  <c r="W150" i="2"/>
  <c r="W151" i="2"/>
  <c r="W152" i="2"/>
  <c r="W153" i="2"/>
  <c r="W154" i="2"/>
  <c r="W155" i="2"/>
  <c r="W156" i="2"/>
  <c r="W157" i="2"/>
  <c r="W158" i="2"/>
  <c r="W159" i="2"/>
  <c r="W160" i="2"/>
  <c r="W161" i="2"/>
  <c r="W162" i="2"/>
  <c r="W163" i="2"/>
  <c r="W164" i="2"/>
  <c r="W165" i="2"/>
  <c r="W166" i="2"/>
  <c r="W167" i="2"/>
  <c r="W168" i="2"/>
  <c r="W169" i="2"/>
  <c r="W170" i="2"/>
  <c r="W171" i="2"/>
  <c r="W172" i="2"/>
  <c r="W173" i="2"/>
  <c r="W174" i="2"/>
  <c r="W175" i="2"/>
  <c r="W176" i="2"/>
  <c r="W177" i="2"/>
  <c r="W178" i="2"/>
  <c r="W179" i="2"/>
  <c r="W180" i="2"/>
  <c r="W181" i="2"/>
  <c r="W182" i="2"/>
  <c r="W183" i="2"/>
  <c r="W184" i="2"/>
  <c r="W185" i="2"/>
  <c r="W186" i="2"/>
  <c r="W187" i="2"/>
  <c r="W188" i="2"/>
  <c r="W189" i="2"/>
  <c r="W190" i="2"/>
  <c r="W191" i="2"/>
  <c r="W192" i="2"/>
  <c r="W193" i="2"/>
  <c r="W194" i="2"/>
  <c r="W195" i="2"/>
  <c r="W196" i="2"/>
  <c r="W197" i="2"/>
  <c r="W198" i="2"/>
  <c r="W199" i="2"/>
  <c r="W200" i="2"/>
  <c r="W201" i="2"/>
  <c r="W202" i="2"/>
  <c r="W203" i="2"/>
  <c r="W204" i="2"/>
  <c r="W205" i="2"/>
  <c r="W206" i="2"/>
  <c r="W207" i="2"/>
  <c r="W208" i="2"/>
  <c r="W209" i="2"/>
  <c r="W210" i="2"/>
  <c r="W211" i="2"/>
  <c r="W212" i="2"/>
  <c r="W213" i="2"/>
  <c r="W214" i="2"/>
  <c r="W215" i="2"/>
  <c r="W216" i="2"/>
  <c r="W217" i="2"/>
  <c r="W218" i="2"/>
  <c r="W219" i="2"/>
  <c r="W220" i="2"/>
  <c r="W221" i="2"/>
  <c r="W222" i="2"/>
  <c r="W223" i="2"/>
  <c r="W224" i="2"/>
  <c r="W225" i="2"/>
  <c r="W226" i="2"/>
  <c r="W227" i="2"/>
  <c r="W228" i="2"/>
  <c r="W229" i="2"/>
  <c r="W230" i="2"/>
  <c r="W231" i="2"/>
  <c r="W232" i="2"/>
  <c r="W233" i="2"/>
  <c r="W234" i="2"/>
  <c r="W235" i="2"/>
  <c r="W236" i="2"/>
  <c r="W237" i="2"/>
  <c r="W238" i="2"/>
  <c r="W239" i="2"/>
  <c r="W240" i="2"/>
  <c r="W241" i="2"/>
  <c r="W242" i="2"/>
  <c r="W243" i="2"/>
  <c r="W244" i="2"/>
  <c r="W245" i="2"/>
  <c r="W246" i="2"/>
  <c r="W247" i="2"/>
  <c r="W248" i="2"/>
  <c r="W249" i="2"/>
  <c r="W250" i="2"/>
  <c r="W251" i="2"/>
  <c r="W252" i="2"/>
  <c r="W253" i="2"/>
  <c r="W254" i="2"/>
  <c r="W255" i="2"/>
  <c r="W256" i="2"/>
  <c r="W257" i="2"/>
  <c r="W258" i="2"/>
  <c r="W259" i="2"/>
  <c r="W260" i="2"/>
  <c r="W261" i="2"/>
  <c r="W262" i="2"/>
  <c r="W263" i="2"/>
  <c r="W264" i="2"/>
  <c r="W265" i="2"/>
  <c r="W266" i="2"/>
  <c r="W267" i="2"/>
  <c r="W268" i="2"/>
  <c r="W269" i="2"/>
  <c r="W270" i="2"/>
  <c r="W271" i="2"/>
  <c r="W272" i="2"/>
  <c r="W273" i="2"/>
  <c r="W274" i="2"/>
  <c r="W275" i="2"/>
  <c r="W276" i="2"/>
  <c r="W277" i="2"/>
  <c r="W278" i="2"/>
  <c r="W279" i="2"/>
  <c r="W280" i="2"/>
  <c r="W281" i="2"/>
  <c r="W282" i="2"/>
  <c r="W283" i="2"/>
  <c r="W284" i="2"/>
  <c r="W285" i="2"/>
  <c r="W286" i="2"/>
  <c r="W287" i="2"/>
  <c r="W288" i="2"/>
  <c r="W289" i="2"/>
  <c r="W290" i="2"/>
  <c r="W291" i="2"/>
  <c r="W292" i="2"/>
  <c r="W293" i="2"/>
  <c r="W294" i="2"/>
  <c r="W295" i="2"/>
  <c r="W296" i="2"/>
  <c r="W297" i="2"/>
  <c r="W298" i="2"/>
  <c r="W299" i="2"/>
  <c r="W300" i="2"/>
  <c r="W301" i="2"/>
  <c r="W302" i="2"/>
  <c r="W303" i="2"/>
  <c r="W304" i="2"/>
  <c r="W305" i="2"/>
  <c r="W306" i="2"/>
  <c r="W307" i="2"/>
  <c r="W308" i="2"/>
  <c r="W309" i="2"/>
  <c r="W310" i="2"/>
  <c r="W311" i="2"/>
  <c r="W312" i="2"/>
  <c r="W313" i="2"/>
  <c r="W314" i="2"/>
  <c r="W315" i="2"/>
  <c r="W316" i="2"/>
  <c r="W317" i="2"/>
  <c r="W318" i="2"/>
  <c r="W319" i="2"/>
  <c r="W320" i="2"/>
  <c r="W321" i="2"/>
  <c r="W322" i="2"/>
  <c r="W323" i="2"/>
  <c r="W324" i="2"/>
  <c r="W325" i="2"/>
  <c r="W326" i="2"/>
  <c r="W327" i="2"/>
  <c r="W328" i="2"/>
  <c r="W329" i="2"/>
  <c r="W330" i="2"/>
  <c r="W331" i="2"/>
  <c r="W332" i="2"/>
  <c r="W333" i="2"/>
  <c r="W334" i="2"/>
  <c r="W335" i="2"/>
  <c r="W336" i="2"/>
  <c r="W337" i="2"/>
  <c r="W338" i="2"/>
  <c r="W339" i="2"/>
  <c r="W340" i="2"/>
  <c r="W341" i="2"/>
  <c r="W342" i="2"/>
  <c r="W343" i="2"/>
  <c r="W344" i="2"/>
  <c r="W345" i="2"/>
  <c r="W346" i="2"/>
  <c r="W347" i="2"/>
  <c r="W348" i="2"/>
  <c r="W349" i="2"/>
  <c r="W350" i="2"/>
  <c r="W351" i="2"/>
  <c r="W352" i="2"/>
  <c r="W353" i="2"/>
  <c r="W354" i="2"/>
  <c r="W355" i="2"/>
  <c r="W356" i="2"/>
  <c r="W357" i="2"/>
  <c r="W358" i="2"/>
  <c r="W359" i="2"/>
  <c r="W360" i="2"/>
  <c r="W361" i="2"/>
  <c r="W362" i="2"/>
  <c r="W363" i="2"/>
  <c r="W364" i="2"/>
  <c r="W365" i="2"/>
  <c r="W366" i="2"/>
  <c r="W367" i="2"/>
  <c r="W368" i="2"/>
  <c r="W369" i="2"/>
  <c r="W370" i="2"/>
  <c r="W371" i="2"/>
  <c r="W372" i="2"/>
  <c r="W373" i="2"/>
  <c r="W374" i="2"/>
  <c r="W375" i="2"/>
  <c r="W376" i="2"/>
  <c r="W377" i="2"/>
  <c r="W378" i="2"/>
  <c r="W379" i="2"/>
  <c r="W380" i="2"/>
  <c r="W381" i="2"/>
  <c r="W382" i="2"/>
  <c r="W383" i="2"/>
  <c r="W384" i="2"/>
  <c r="W385" i="2"/>
  <c r="W386" i="2"/>
  <c r="W387" i="2"/>
  <c r="W388" i="2"/>
  <c r="W389" i="2"/>
  <c r="W390" i="2"/>
  <c r="W391" i="2"/>
  <c r="W392" i="2"/>
  <c r="W393" i="2"/>
  <c r="W394" i="2"/>
  <c r="W395" i="2"/>
  <c r="W396" i="2"/>
  <c r="W397" i="2"/>
  <c r="W398" i="2"/>
  <c r="W399" i="2"/>
  <c r="W400" i="2"/>
  <c r="W401" i="2"/>
  <c r="W402" i="2"/>
  <c r="W403" i="2"/>
  <c r="W404" i="2"/>
  <c r="W405" i="2"/>
  <c r="W406" i="2"/>
  <c r="W407" i="2"/>
  <c r="W408" i="2"/>
  <c r="W409" i="2"/>
  <c r="W410" i="2"/>
  <c r="W411" i="2"/>
  <c r="W412" i="2"/>
  <c r="W413" i="2"/>
  <c r="W414" i="2"/>
  <c r="W415" i="2"/>
  <c r="W416" i="2"/>
  <c r="W417" i="2"/>
  <c r="W418" i="2"/>
  <c r="W419" i="2"/>
  <c r="W420" i="2"/>
  <c r="W421" i="2"/>
  <c r="W422" i="2"/>
  <c r="W423" i="2"/>
  <c r="W424" i="2"/>
  <c r="W425" i="2"/>
  <c r="W426" i="2"/>
  <c r="W427" i="2"/>
  <c r="W428" i="2"/>
  <c r="W429" i="2"/>
  <c r="W430" i="2"/>
  <c r="W431" i="2"/>
  <c r="W432" i="2"/>
  <c r="W433" i="2"/>
  <c r="W434" i="2"/>
  <c r="W435" i="2"/>
  <c r="W436" i="2"/>
  <c r="W437" i="2"/>
  <c r="W438" i="2"/>
  <c r="W439" i="2"/>
  <c r="W440" i="2"/>
  <c r="W441" i="2"/>
  <c r="W442" i="2"/>
  <c r="W443" i="2"/>
  <c r="W444" i="2"/>
  <c r="W445" i="2"/>
  <c r="W446" i="2"/>
  <c r="W447" i="2"/>
  <c r="W448" i="2"/>
  <c r="W449" i="2"/>
  <c r="W450" i="2"/>
  <c r="W451" i="2"/>
  <c r="W452" i="2"/>
  <c r="W453" i="2"/>
  <c r="W454" i="2"/>
  <c r="W455" i="2"/>
  <c r="W456" i="2"/>
  <c r="W457" i="2"/>
  <c r="W458" i="2"/>
  <c r="W459" i="2"/>
  <c r="W460" i="2"/>
  <c r="W461" i="2"/>
  <c r="W462" i="2"/>
  <c r="W463" i="2"/>
  <c r="W464" i="2"/>
  <c r="W465" i="2"/>
  <c r="W466" i="2"/>
  <c r="W467" i="2"/>
  <c r="W468" i="2"/>
  <c r="W469" i="2"/>
  <c r="W470" i="2"/>
  <c r="W471" i="2"/>
  <c r="W472" i="2"/>
  <c r="W473" i="2"/>
  <c r="W474" i="2"/>
  <c r="W475" i="2"/>
  <c r="W476" i="2"/>
  <c r="W477" i="2"/>
  <c r="W478" i="2"/>
  <c r="W479" i="2"/>
  <c r="W480" i="2"/>
  <c r="W481" i="2"/>
  <c r="W482" i="2"/>
  <c r="W483" i="2"/>
  <c r="W484" i="2"/>
  <c r="W485" i="2"/>
  <c r="W486" i="2"/>
  <c r="W487" i="2"/>
  <c r="W488" i="2"/>
  <c r="W489" i="2"/>
  <c r="W490" i="2"/>
  <c r="W491" i="2"/>
  <c r="W492" i="2"/>
  <c r="W493" i="2"/>
  <c r="W494" i="2"/>
  <c r="W495" i="2"/>
  <c r="W496" i="2"/>
  <c r="W497" i="2"/>
  <c r="W498" i="2"/>
  <c r="W499" i="2"/>
  <c r="W500" i="2"/>
  <c r="W501" i="2"/>
  <c r="W502" i="2"/>
  <c r="W503" i="2"/>
  <c r="W504" i="2"/>
  <c r="W505" i="2"/>
  <c r="W506" i="2"/>
  <c r="W507" i="2"/>
  <c r="W508" i="2"/>
  <c r="W509" i="2"/>
  <c r="W510" i="2"/>
  <c r="W511" i="2"/>
  <c r="W512" i="2"/>
  <c r="W513" i="2"/>
  <c r="W514" i="2"/>
  <c r="W515" i="2"/>
  <c r="W516" i="2"/>
  <c r="W517" i="2"/>
  <c r="W518" i="2"/>
  <c r="W519" i="2"/>
  <c r="W520" i="2"/>
  <c r="W521" i="2"/>
  <c r="W522" i="2"/>
  <c r="W523" i="2"/>
  <c r="W524" i="2"/>
  <c r="W525" i="2"/>
  <c r="W526" i="2"/>
  <c r="W527" i="2"/>
  <c r="W528" i="2"/>
  <c r="W529" i="2"/>
  <c r="W530" i="2"/>
  <c r="W531" i="2"/>
  <c r="W532" i="2"/>
  <c r="W533" i="2"/>
  <c r="W534" i="2"/>
  <c r="W535" i="2"/>
  <c r="W536" i="2"/>
  <c r="W537" i="2"/>
  <c r="W538" i="2"/>
  <c r="W539" i="2"/>
  <c r="W540" i="2"/>
  <c r="W541" i="2"/>
  <c r="W542" i="2"/>
  <c r="W543" i="2"/>
  <c r="W544" i="2"/>
  <c r="W545" i="2"/>
  <c r="W546" i="2"/>
  <c r="W547" i="2"/>
  <c r="W548" i="2"/>
  <c r="W549" i="2"/>
  <c r="W550" i="2"/>
  <c r="W551" i="2"/>
  <c r="W552" i="2"/>
  <c r="W553" i="2"/>
  <c r="W554" i="2"/>
  <c r="W555" i="2"/>
  <c r="W556" i="2"/>
  <c r="W557" i="2"/>
  <c r="W558" i="2"/>
  <c r="W559" i="2"/>
  <c r="W560" i="2"/>
  <c r="W561" i="2"/>
  <c r="W562" i="2"/>
  <c r="W563" i="2"/>
  <c r="W564" i="2"/>
  <c r="W565" i="2"/>
  <c r="W566" i="2"/>
  <c r="W567" i="2"/>
  <c r="W568" i="2"/>
  <c r="W569" i="2"/>
  <c r="W570" i="2"/>
  <c r="W571" i="2"/>
  <c r="W572" i="2"/>
  <c r="W573" i="2"/>
  <c r="W574" i="2"/>
  <c r="W575" i="2"/>
  <c r="W576" i="2"/>
  <c r="W577" i="2"/>
  <c r="W578" i="2"/>
  <c r="W579" i="2"/>
  <c r="W580" i="2"/>
  <c r="W581" i="2"/>
  <c r="W582" i="2"/>
  <c r="W583" i="2"/>
  <c r="W584" i="2"/>
  <c r="W585" i="2"/>
  <c r="W586" i="2"/>
  <c r="W587" i="2"/>
  <c r="W588" i="2"/>
  <c r="W589" i="2"/>
  <c r="W590" i="2"/>
  <c r="W591" i="2"/>
  <c r="W592" i="2"/>
  <c r="W593" i="2"/>
  <c r="W594" i="2"/>
  <c r="W595" i="2"/>
  <c r="W596" i="2"/>
  <c r="W597" i="2"/>
  <c r="W598" i="2"/>
  <c r="W599" i="2"/>
  <c r="W600" i="2"/>
  <c r="W601" i="2"/>
  <c r="W602" i="2"/>
  <c r="W603" i="2"/>
  <c r="W604" i="2"/>
  <c r="W605" i="2"/>
  <c r="W606" i="2"/>
  <c r="W607" i="2"/>
  <c r="W608" i="2"/>
  <c r="W609" i="2"/>
  <c r="W610" i="2"/>
  <c r="W611" i="2"/>
  <c r="W612" i="2"/>
  <c r="W613" i="2"/>
  <c r="W614" i="2"/>
  <c r="W615" i="2"/>
  <c r="W616" i="2"/>
  <c r="W617" i="2"/>
  <c r="W618" i="2"/>
  <c r="W619" i="2"/>
  <c r="W620" i="2"/>
  <c r="W621" i="2"/>
  <c r="W622" i="2"/>
  <c r="W623" i="2"/>
  <c r="W624" i="2"/>
  <c r="W625" i="2"/>
  <c r="W626" i="2"/>
  <c r="W627" i="2"/>
  <c r="W628" i="2"/>
  <c r="W629" i="2"/>
  <c r="W630" i="2"/>
  <c r="W631" i="2"/>
  <c r="W632" i="2"/>
  <c r="W633" i="2"/>
  <c r="W634" i="2"/>
  <c r="W635" i="2"/>
  <c r="W636" i="2"/>
  <c r="W637" i="2"/>
  <c r="W638" i="2"/>
  <c r="W639" i="2"/>
  <c r="W640" i="2"/>
  <c r="W641" i="2"/>
  <c r="W642" i="2"/>
  <c r="W643" i="2"/>
  <c r="W644" i="2"/>
  <c r="W645" i="2"/>
  <c r="W646" i="2"/>
  <c r="W647" i="2"/>
  <c r="W648" i="2"/>
  <c r="W649" i="2"/>
  <c r="W650" i="2"/>
  <c r="W651" i="2"/>
  <c r="W652" i="2"/>
  <c r="W653" i="2"/>
  <c r="W654" i="2"/>
  <c r="W655" i="2"/>
  <c r="W656" i="2"/>
  <c r="W657" i="2"/>
  <c r="W658" i="2"/>
  <c r="W659" i="2"/>
  <c r="W660" i="2"/>
  <c r="W661" i="2"/>
  <c r="W662" i="2"/>
  <c r="W663" i="2"/>
  <c r="W664" i="2"/>
  <c r="W665" i="2"/>
  <c r="W666" i="2"/>
  <c r="W667" i="2"/>
  <c r="W668" i="2"/>
  <c r="W669" i="2"/>
  <c r="W670" i="2"/>
  <c r="W671" i="2"/>
  <c r="W672" i="2"/>
  <c r="W673" i="2"/>
  <c r="W674" i="2"/>
  <c r="W675" i="2"/>
  <c r="W676" i="2"/>
  <c r="W677" i="2"/>
  <c r="W678" i="2"/>
  <c r="W679" i="2"/>
  <c r="W680" i="2"/>
  <c r="W681" i="2"/>
  <c r="W682" i="2"/>
  <c r="W683" i="2"/>
  <c r="W684" i="2"/>
  <c r="W685" i="2"/>
  <c r="W686" i="2"/>
  <c r="W687" i="2"/>
  <c r="W688" i="2"/>
  <c r="W689" i="2"/>
  <c r="W690" i="2"/>
  <c r="W691" i="2"/>
  <c r="W692" i="2"/>
  <c r="W693" i="2"/>
  <c r="W694" i="2"/>
  <c r="W695" i="2"/>
  <c r="W696" i="2"/>
  <c r="W697" i="2"/>
  <c r="W698" i="2"/>
  <c r="W699" i="2"/>
  <c r="W700" i="2"/>
  <c r="W701" i="2"/>
  <c r="W702" i="2"/>
  <c r="W703" i="2"/>
  <c r="W704" i="2"/>
  <c r="W705" i="2"/>
  <c r="W706" i="2"/>
  <c r="W707" i="2"/>
  <c r="W708" i="2"/>
  <c r="W709" i="2"/>
  <c r="W710" i="2"/>
  <c r="W711" i="2"/>
  <c r="W712" i="2"/>
  <c r="W713" i="2"/>
  <c r="W714" i="2"/>
  <c r="W715" i="2"/>
  <c r="W716" i="2"/>
  <c r="W717" i="2"/>
  <c r="W718" i="2"/>
  <c r="W719" i="2"/>
  <c r="W720" i="2"/>
  <c r="W721" i="2"/>
  <c r="W722" i="2"/>
  <c r="W723" i="2"/>
  <c r="W724" i="2"/>
  <c r="W725" i="2"/>
  <c r="W726" i="2"/>
  <c r="W727" i="2"/>
  <c r="W728" i="2"/>
  <c r="W729" i="2"/>
  <c r="W730" i="2"/>
  <c r="W731" i="2"/>
  <c r="W732" i="2"/>
  <c r="W733" i="2"/>
  <c r="W734" i="2"/>
  <c r="W735" i="2"/>
  <c r="W736" i="2"/>
  <c r="W737" i="2"/>
  <c r="W738" i="2"/>
  <c r="W739" i="2"/>
  <c r="W740" i="2"/>
  <c r="W741" i="2"/>
  <c r="W742" i="2"/>
  <c r="W743" i="2"/>
  <c r="W744" i="2"/>
  <c r="W745" i="2"/>
  <c r="W746" i="2"/>
  <c r="W747" i="2"/>
  <c r="W748" i="2"/>
  <c r="W749" i="2"/>
  <c r="W750" i="2"/>
  <c r="W751" i="2"/>
  <c r="W752" i="2"/>
  <c r="W753" i="2"/>
  <c r="W754" i="2"/>
  <c r="W755" i="2"/>
  <c r="W756" i="2"/>
  <c r="W757" i="2"/>
  <c r="W758" i="2"/>
  <c r="W759" i="2"/>
  <c r="W760" i="2"/>
  <c r="W761" i="2"/>
  <c r="W762" i="2"/>
  <c r="W763" i="2"/>
  <c r="W764" i="2"/>
  <c r="W765" i="2"/>
  <c r="W766" i="2"/>
  <c r="W767" i="2"/>
  <c r="W768" i="2"/>
  <c r="W769" i="2"/>
  <c r="W770" i="2"/>
  <c r="W771" i="2"/>
  <c r="W772" i="2"/>
  <c r="W773" i="2"/>
  <c r="W774" i="2"/>
  <c r="W775" i="2"/>
  <c r="W776" i="2"/>
  <c r="W777" i="2"/>
  <c r="W778" i="2"/>
  <c r="W779" i="2"/>
  <c r="W780" i="2"/>
  <c r="W781" i="2"/>
  <c r="W782" i="2"/>
  <c r="W783" i="2"/>
  <c r="W784" i="2"/>
  <c r="W785" i="2"/>
  <c r="W786" i="2"/>
  <c r="W787" i="2"/>
  <c r="W788" i="2"/>
  <c r="W789" i="2"/>
  <c r="W790" i="2"/>
  <c r="W791" i="2"/>
  <c r="W792" i="2"/>
  <c r="W793" i="2"/>
  <c r="W794" i="2"/>
  <c r="W795" i="2"/>
  <c r="W796" i="2"/>
  <c r="W797" i="2"/>
  <c r="W798" i="2"/>
  <c r="W799" i="2"/>
  <c r="W800" i="2"/>
  <c r="W801" i="2"/>
  <c r="W802" i="2"/>
  <c r="W803" i="2"/>
  <c r="W804" i="2"/>
  <c r="W805" i="2"/>
  <c r="W806" i="2"/>
  <c r="W807" i="2"/>
  <c r="W808" i="2"/>
  <c r="W809" i="2"/>
  <c r="W810" i="2"/>
  <c r="W811" i="2"/>
  <c r="W812" i="2"/>
  <c r="W813" i="2"/>
  <c r="W814" i="2"/>
  <c r="W815" i="2"/>
  <c r="W816" i="2"/>
  <c r="W817" i="2"/>
  <c r="W818" i="2"/>
  <c r="W819" i="2"/>
  <c r="W820" i="2"/>
  <c r="W821" i="2"/>
  <c r="W822" i="2"/>
  <c r="W823" i="2"/>
  <c r="W824" i="2"/>
  <c r="W825" i="2"/>
  <c r="W826" i="2"/>
  <c r="W827" i="2"/>
  <c r="W828" i="2"/>
  <c r="W829" i="2"/>
  <c r="W830" i="2"/>
  <c r="W831" i="2"/>
  <c r="W832" i="2"/>
  <c r="W833" i="2"/>
  <c r="W834" i="2"/>
  <c r="W835" i="2"/>
  <c r="W836" i="2"/>
  <c r="W837" i="2"/>
  <c r="W838" i="2"/>
  <c r="W839" i="2"/>
  <c r="W840" i="2"/>
  <c r="W841" i="2"/>
  <c r="W842" i="2"/>
  <c r="W843" i="2"/>
  <c r="W844" i="2"/>
  <c r="W845" i="2"/>
  <c r="W846" i="2"/>
  <c r="W847" i="2"/>
  <c r="W848" i="2"/>
  <c r="W849" i="2"/>
  <c r="W850" i="2"/>
  <c r="W851" i="2"/>
  <c r="W852" i="2"/>
  <c r="W853" i="2"/>
  <c r="W854" i="2"/>
  <c r="W855" i="2"/>
  <c r="W856" i="2"/>
  <c r="W857" i="2"/>
  <c r="W858" i="2"/>
  <c r="W859" i="2"/>
  <c r="W860" i="2"/>
  <c r="W861" i="2"/>
  <c r="W862" i="2"/>
  <c r="W863" i="2"/>
  <c r="W864" i="2"/>
  <c r="W865" i="2"/>
  <c r="W866" i="2"/>
  <c r="W867" i="2"/>
  <c r="W868" i="2"/>
  <c r="W869" i="2"/>
  <c r="W870" i="2"/>
  <c r="W871" i="2"/>
  <c r="W872" i="2"/>
  <c r="W873" i="2"/>
  <c r="W874" i="2"/>
  <c r="W875" i="2"/>
  <c r="W876" i="2"/>
  <c r="W877" i="2"/>
  <c r="W878" i="2"/>
  <c r="W879" i="2"/>
  <c r="W880" i="2"/>
  <c r="W881" i="2"/>
  <c r="W882" i="2"/>
  <c r="W883" i="2"/>
  <c r="W884" i="2"/>
  <c r="W885" i="2"/>
  <c r="W886" i="2"/>
  <c r="W887" i="2"/>
  <c r="W888" i="2"/>
  <c r="W889" i="2"/>
  <c r="W890" i="2"/>
  <c r="W891" i="2"/>
  <c r="W892" i="2"/>
  <c r="W893" i="2"/>
  <c r="W894" i="2"/>
  <c r="W895" i="2"/>
  <c r="W896" i="2"/>
  <c r="W897" i="2"/>
  <c r="W898" i="2"/>
  <c r="W899" i="2"/>
  <c r="W900" i="2"/>
  <c r="W901" i="2"/>
  <c r="W902" i="2"/>
  <c r="W903" i="2"/>
  <c r="W904" i="2"/>
  <c r="W905" i="2"/>
  <c r="W906" i="2"/>
  <c r="W907" i="2"/>
  <c r="W908" i="2"/>
  <c r="W909" i="2"/>
  <c r="W910" i="2"/>
  <c r="W911" i="2"/>
  <c r="W912" i="2"/>
  <c r="W913" i="2"/>
  <c r="W914" i="2"/>
  <c r="W915" i="2"/>
  <c r="W916" i="2"/>
  <c r="W917" i="2"/>
  <c r="W918" i="2"/>
  <c r="W919" i="2"/>
  <c r="W920" i="2"/>
  <c r="W921" i="2"/>
  <c r="W922" i="2"/>
  <c r="W923" i="2"/>
  <c r="W924" i="2"/>
  <c r="W925" i="2"/>
  <c r="W926" i="2"/>
  <c r="W927" i="2"/>
  <c r="W928" i="2"/>
  <c r="W929" i="2"/>
  <c r="W930" i="2"/>
  <c r="W931" i="2"/>
  <c r="W932" i="2"/>
  <c r="W933" i="2"/>
  <c r="W934" i="2"/>
  <c r="W935" i="2"/>
  <c r="W936" i="2"/>
  <c r="W937" i="2"/>
  <c r="W938" i="2"/>
  <c r="W939" i="2"/>
  <c r="W940" i="2"/>
  <c r="W941" i="2"/>
  <c r="W942" i="2"/>
  <c r="W943" i="2"/>
  <c r="W944" i="2"/>
  <c r="W945" i="2"/>
  <c r="W946" i="2"/>
  <c r="W947" i="2"/>
  <c r="W948" i="2"/>
  <c r="W949" i="2"/>
  <c r="W950" i="2"/>
  <c r="W951" i="2"/>
  <c r="W952" i="2"/>
  <c r="W953" i="2"/>
  <c r="W954" i="2"/>
  <c r="W955" i="2"/>
  <c r="W956" i="2"/>
  <c r="W957" i="2"/>
  <c r="W958" i="2"/>
  <c r="W959" i="2"/>
  <c r="W960" i="2"/>
  <c r="W961" i="2"/>
  <c r="W962" i="2"/>
  <c r="W963" i="2"/>
  <c r="W964" i="2"/>
  <c r="W965" i="2"/>
  <c r="W966" i="2"/>
  <c r="W967" i="2"/>
  <c r="W968" i="2"/>
  <c r="W969" i="2"/>
  <c r="W970" i="2"/>
  <c r="W971" i="2"/>
  <c r="W972" i="2"/>
  <c r="W973" i="2"/>
  <c r="W974" i="2"/>
  <c r="W975" i="2"/>
  <c r="W976" i="2"/>
  <c r="W977" i="2"/>
  <c r="W978" i="2"/>
  <c r="W979" i="2"/>
  <c r="W980" i="2"/>
  <c r="W981" i="2"/>
  <c r="W982" i="2"/>
  <c r="W983" i="2"/>
  <c r="W984" i="2"/>
  <c r="W985" i="2"/>
  <c r="W986" i="2"/>
  <c r="W987" i="2"/>
  <c r="W988" i="2"/>
  <c r="W989" i="2"/>
  <c r="W990" i="2"/>
  <c r="W991" i="2"/>
  <c r="W992" i="2"/>
  <c r="W993" i="2"/>
  <c r="W994" i="2"/>
  <c r="W995" i="2"/>
  <c r="W996" i="2"/>
  <c r="W997" i="2"/>
  <c r="W998" i="2"/>
  <c r="W999" i="2"/>
  <c r="W1000" i="2"/>
  <c r="W1001" i="2"/>
  <c r="W1002" i="2"/>
  <c r="W1003" i="2"/>
  <c r="W1004" i="2"/>
  <c r="W1005" i="2"/>
  <c r="W1006" i="2"/>
  <c r="W1007" i="2"/>
  <c r="W1008" i="2"/>
  <c r="W1009" i="2"/>
  <c r="W1010" i="2"/>
  <c r="W1011" i="2"/>
  <c r="W1012" i="2"/>
  <c r="W1013" i="2"/>
  <c r="W1014" i="2"/>
  <c r="W1015" i="2"/>
  <c r="W1016" i="2"/>
  <c r="W1017" i="2"/>
  <c r="W1018" i="2"/>
  <c r="W1019" i="2"/>
  <c r="W1020" i="2"/>
  <c r="W1021" i="2"/>
  <c r="W1022" i="2"/>
  <c r="W1023" i="2"/>
  <c r="W1024" i="2"/>
  <c r="W1025" i="2"/>
  <c r="W1026" i="2"/>
  <c r="W1027" i="2"/>
  <c r="W1028" i="2"/>
  <c r="W1029" i="2"/>
  <c r="W1030" i="2"/>
  <c r="W1031" i="2"/>
  <c r="W1032" i="2"/>
  <c r="W1033" i="2"/>
  <c r="W1034" i="2"/>
  <c r="W1035" i="2"/>
  <c r="W1036" i="2"/>
  <c r="W1037" i="2"/>
  <c r="W1038" i="2"/>
  <c r="W1039" i="2"/>
  <c r="W1040" i="2"/>
  <c r="W1041" i="2"/>
  <c r="W1042" i="2"/>
  <c r="W1043" i="2"/>
  <c r="W1044" i="2"/>
  <c r="W1045" i="2"/>
  <c r="W1046" i="2"/>
  <c r="W1047" i="2"/>
  <c r="W1048" i="2"/>
  <c r="W1049" i="2"/>
  <c r="W1050" i="2"/>
  <c r="W1051" i="2"/>
  <c r="W1052" i="2"/>
  <c r="W1053" i="2"/>
  <c r="W1054" i="2"/>
  <c r="W1055" i="2"/>
  <c r="W1056" i="2"/>
  <c r="W1057" i="2"/>
  <c r="W1058" i="2"/>
  <c r="W1059" i="2"/>
  <c r="W1060" i="2"/>
  <c r="W1061" i="2"/>
  <c r="W1062" i="2"/>
  <c r="W1063" i="2"/>
  <c r="W1064" i="2"/>
  <c r="W1065" i="2"/>
  <c r="W1066" i="2"/>
  <c r="W1067" i="2"/>
  <c r="W1068" i="2"/>
  <c r="W1069" i="2"/>
  <c r="W1070" i="2"/>
  <c r="W1071" i="2"/>
  <c r="W1072" i="2"/>
  <c r="W1073" i="2"/>
  <c r="W1074" i="2"/>
  <c r="W1075" i="2"/>
  <c r="W1076" i="2"/>
  <c r="W1077" i="2"/>
  <c r="W1078" i="2"/>
  <c r="W1079" i="2"/>
  <c r="W1080" i="2"/>
  <c r="W1081" i="2"/>
  <c r="W1082" i="2"/>
  <c r="W1083" i="2"/>
  <c r="W1084" i="2"/>
  <c r="W1085" i="2"/>
  <c r="W1086" i="2"/>
  <c r="W1087" i="2"/>
  <c r="W1088" i="2"/>
  <c r="W1089" i="2"/>
  <c r="W1090" i="2"/>
  <c r="W1091" i="2"/>
  <c r="W1092" i="2"/>
  <c r="W1093" i="2"/>
  <c r="W1094" i="2"/>
  <c r="W1095" i="2"/>
  <c r="W1096" i="2"/>
  <c r="W1097" i="2"/>
  <c r="W1098" i="2"/>
  <c r="W1099" i="2"/>
  <c r="W1100" i="2"/>
  <c r="W1101" i="2"/>
  <c r="W1102" i="2"/>
  <c r="W1103" i="2"/>
  <c r="W1104" i="2"/>
  <c r="W1105" i="2"/>
  <c r="W1106" i="2"/>
  <c r="W1107" i="2"/>
  <c r="W1108" i="2"/>
  <c r="W1109" i="2"/>
  <c r="W1110" i="2"/>
  <c r="W1111" i="2"/>
  <c r="W1112" i="2"/>
  <c r="W1113" i="2"/>
  <c r="W1114" i="2"/>
  <c r="W1115" i="2"/>
  <c r="W1116" i="2"/>
  <c r="W1117" i="2"/>
  <c r="W1118" i="2"/>
  <c r="W1119" i="2"/>
  <c r="W1120" i="2"/>
  <c r="W1121" i="2"/>
  <c r="W1122" i="2"/>
  <c r="W1123" i="2"/>
  <c r="W1124" i="2"/>
  <c r="W1125" i="2"/>
  <c r="W1126" i="2"/>
  <c r="W1127" i="2"/>
  <c r="W1128" i="2"/>
  <c r="W1129" i="2"/>
  <c r="W1130" i="2"/>
  <c r="W1131" i="2"/>
  <c r="W1132" i="2"/>
  <c r="W1133" i="2"/>
  <c r="W1134" i="2"/>
  <c r="W1135" i="2"/>
  <c r="W1136" i="2"/>
  <c r="W1137" i="2"/>
  <c r="W1138" i="2"/>
  <c r="W1139" i="2"/>
  <c r="W1140" i="2"/>
  <c r="W1141" i="2"/>
  <c r="W1142" i="2"/>
  <c r="W1143" i="2"/>
  <c r="W1144" i="2"/>
  <c r="W1145" i="2"/>
  <c r="W1146" i="2"/>
  <c r="W1147" i="2"/>
  <c r="W1148" i="2"/>
  <c r="W1149" i="2"/>
  <c r="W1150" i="2"/>
  <c r="W1151" i="2"/>
  <c r="W1152" i="2"/>
  <c r="W1153" i="2"/>
  <c r="W1154" i="2"/>
  <c r="W1155" i="2"/>
  <c r="W1156" i="2"/>
  <c r="W1157" i="2"/>
  <c r="W1158" i="2"/>
  <c r="W1159" i="2"/>
  <c r="W1160" i="2"/>
  <c r="W1161" i="2"/>
  <c r="W1162" i="2"/>
  <c r="W1163" i="2"/>
  <c r="W1164" i="2"/>
  <c r="W1165" i="2"/>
  <c r="W1166" i="2"/>
  <c r="W1167" i="2"/>
  <c r="W1168" i="2"/>
  <c r="W1169" i="2"/>
  <c r="W1170" i="2"/>
  <c r="W1171" i="2"/>
  <c r="W1172" i="2"/>
  <c r="W1173" i="2"/>
  <c r="W1174" i="2"/>
  <c r="W1175" i="2"/>
  <c r="W1176" i="2"/>
  <c r="W1177" i="2"/>
  <c r="W1178" i="2"/>
  <c r="W1179" i="2"/>
  <c r="W1180" i="2"/>
  <c r="W1181" i="2"/>
  <c r="W1182" i="2"/>
  <c r="W1183" i="2"/>
  <c r="W1184" i="2"/>
  <c r="W1185" i="2"/>
  <c r="W1186" i="2"/>
  <c r="W1187" i="2"/>
  <c r="W1188" i="2"/>
  <c r="W1189" i="2"/>
  <c r="W1190" i="2"/>
  <c r="W1191" i="2"/>
  <c r="W1192" i="2"/>
  <c r="W1193" i="2"/>
  <c r="W1194" i="2"/>
  <c r="W1195" i="2"/>
  <c r="W1196" i="2"/>
  <c r="W1197" i="2"/>
  <c r="W1198" i="2"/>
  <c r="W1199" i="2"/>
  <c r="W1200" i="2"/>
  <c r="W1201" i="2"/>
  <c r="W1202" i="2"/>
  <c r="W1203" i="2"/>
  <c r="W1204" i="2"/>
  <c r="W1205" i="2"/>
  <c r="W1206" i="2"/>
  <c r="W1207" i="2"/>
  <c r="W1208" i="2"/>
  <c r="W1209" i="2"/>
  <c r="W1210" i="2"/>
  <c r="W1211" i="2"/>
  <c r="W1212" i="2"/>
  <c r="W1213" i="2"/>
  <c r="W1214" i="2"/>
  <c r="W1215" i="2"/>
  <c r="W1216" i="2"/>
  <c r="W1217" i="2"/>
  <c r="W1218" i="2"/>
  <c r="W1219" i="2"/>
  <c r="W1220" i="2"/>
  <c r="W1221" i="2"/>
  <c r="W1222" i="2"/>
  <c r="W1223" i="2"/>
  <c r="W1224" i="2"/>
  <c r="W1225" i="2"/>
  <c r="W1226" i="2"/>
  <c r="W1227" i="2"/>
  <c r="W1228" i="2"/>
  <c r="W1229" i="2"/>
  <c r="W1230" i="2"/>
  <c r="W1231" i="2"/>
  <c r="W1232" i="2"/>
  <c r="W1233" i="2"/>
  <c r="W1234" i="2"/>
  <c r="W1235" i="2"/>
  <c r="W1236" i="2"/>
  <c r="W1237" i="2"/>
  <c r="W1238" i="2"/>
  <c r="W1239" i="2"/>
  <c r="W1240" i="2"/>
  <c r="W1241" i="2"/>
  <c r="W1242" i="2"/>
  <c r="W1243" i="2"/>
  <c r="W1244" i="2"/>
  <c r="W1245" i="2"/>
  <c r="W1246" i="2"/>
  <c r="W1247" i="2"/>
  <c r="W1248" i="2"/>
  <c r="W1249" i="2"/>
  <c r="W1250" i="2"/>
  <c r="W1251" i="2"/>
  <c r="W1252" i="2"/>
  <c r="W1253" i="2"/>
  <c r="W1254" i="2"/>
  <c r="W1255" i="2"/>
  <c r="W1256" i="2"/>
  <c r="W1257" i="2"/>
  <c r="W1258" i="2"/>
  <c r="W1259" i="2"/>
  <c r="W1260" i="2"/>
  <c r="W1261" i="2"/>
  <c r="W1262" i="2"/>
  <c r="W1263" i="2"/>
  <c r="W1264" i="2"/>
  <c r="W1265" i="2"/>
  <c r="W1266" i="2"/>
  <c r="W1267" i="2"/>
  <c r="W1268" i="2"/>
  <c r="W1269" i="2"/>
  <c r="W1270" i="2"/>
  <c r="W1271" i="2"/>
  <c r="W1272" i="2"/>
  <c r="W1273" i="2"/>
  <c r="W1274" i="2"/>
  <c r="W1275" i="2"/>
  <c r="W1276" i="2"/>
  <c r="W1277" i="2"/>
  <c r="W1278" i="2"/>
  <c r="W1279" i="2"/>
  <c r="W1280" i="2"/>
  <c r="W1281" i="2"/>
  <c r="W1282" i="2"/>
  <c r="W1283" i="2"/>
  <c r="W1284" i="2"/>
  <c r="W1285" i="2"/>
  <c r="W1286" i="2"/>
  <c r="W1287" i="2"/>
  <c r="W1288" i="2"/>
  <c r="W1289" i="2"/>
  <c r="W1290" i="2"/>
  <c r="W1291" i="2"/>
  <c r="W1292" i="2"/>
  <c r="W1293" i="2"/>
  <c r="W1294" i="2"/>
  <c r="W1295" i="2"/>
  <c r="W1296" i="2"/>
  <c r="W1297" i="2"/>
  <c r="W1298" i="2"/>
  <c r="W1299" i="2"/>
  <c r="W1300" i="2"/>
  <c r="W1301" i="2"/>
  <c r="W1302" i="2"/>
  <c r="W1303" i="2"/>
  <c r="W1304" i="2"/>
  <c r="W1305" i="2"/>
  <c r="W1306" i="2"/>
  <c r="W1307" i="2"/>
  <c r="W1308" i="2"/>
  <c r="W1309" i="2"/>
  <c r="W1310" i="2"/>
  <c r="W1311" i="2"/>
  <c r="W1312" i="2"/>
  <c r="W1313" i="2"/>
  <c r="W1314" i="2"/>
  <c r="W1315" i="2"/>
  <c r="W1316" i="2"/>
  <c r="W1317" i="2"/>
  <c r="W1318" i="2"/>
  <c r="W1319" i="2"/>
  <c r="W1320" i="2"/>
  <c r="W1321" i="2"/>
  <c r="W1322" i="2"/>
  <c r="W1323" i="2"/>
  <c r="W1324" i="2"/>
  <c r="W1325" i="2"/>
  <c r="W1326" i="2"/>
  <c r="W1327" i="2"/>
  <c r="W1328" i="2"/>
  <c r="W1329" i="2"/>
  <c r="W1330" i="2"/>
  <c r="W1331" i="2"/>
  <c r="W1332" i="2"/>
  <c r="W1333" i="2"/>
  <c r="W1334" i="2"/>
  <c r="W1335" i="2"/>
  <c r="W1336" i="2"/>
  <c r="W1337" i="2"/>
  <c r="W1338" i="2"/>
  <c r="W1339" i="2"/>
  <c r="W1340" i="2"/>
  <c r="W1341" i="2"/>
  <c r="W1342" i="2"/>
  <c r="W1343" i="2"/>
  <c r="W1344" i="2"/>
  <c r="W1345" i="2"/>
  <c r="W1346" i="2"/>
  <c r="W1347" i="2"/>
  <c r="W1348" i="2"/>
  <c r="W1349" i="2"/>
  <c r="W1350" i="2"/>
  <c r="W1351" i="2"/>
  <c r="W1352" i="2"/>
  <c r="W1353" i="2"/>
  <c r="W1354" i="2"/>
  <c r="W1355" i="2"/>
  <c r="W1356" i="2"/>
  <c r="W1357" i="2"/>
  <c r="W1358" i="2"/>
  <c r="W1359" i="2"/>
  <c r="W1360" i="2"/>
  <c r="W1361" i="2"/>
  <c r="W1362" i="2"/>
  <c r="W1363" i="2"/>
  <c r="W1364" i="2"/>
  <c r="W1365" i="2"/>
  <c r="W1366" i="2"/>
  <c r="W1367" i="2"/>
  <c r="W1368" i="2"/>
  <c r="W1369" i="2"/>
  <c r="W1370" i="2"/>
  <c r="W1371" i="2"/>
  <c r="W1372" i="2"/>
  <c r="W1373" i="2"/>
  <c r="W1374" i="2"/>
  <c r="W1375" i="2"/>
  <c r="W1376" i="2"/>
  <c r="W1377" i="2"/>
  <c r="W1378" i="2"/>
  <c r="W1379" i="2"/>
  <c r="W1380" i="2"/>
  <c r="W1381" i="2"/>
  <c r="W1382" i="2"/>
  <c r="W1383" i="2"/>
  <c r="W1384" i="2"/>
  <c r="W1385" i="2"/>
  <c r="W1386" i="2"/>
  <c r="W1387" i="2"/>
  <c r="W1388" i="2"/>
  <c r="W1389" i="2"/>
  <c r="W1390" i="2"/>
  <c r="W1391" i="2"/>
  <c r="W1392" i="2"/>
  <c r="W1393" i="2"/>
  <c r="W1394" i="2"/>
  <c r="W1395" i="2"/>
  <c r="W1396" i="2"/>
  <c r="W1397" i="2"/>
  <c r="W1398" i="2"/>
  <c r="W1399" i="2"/>
  <c r="W1400" i="2"/>
  <c r="W1401" i="2"/>
  <c r="W1402" i="2"/>
  <c r="W1403" i="2"/>
  <c r="W1404" i="2"/>
  <c r="W1405" i="2"/>
  <c r="W1406" i="2"/>
  <c r="W1407" i="2"/>
  <c r="W1408" i="2"/>
  <c r="W1409" i="2"/>
  <c r="W1410" i="2"/>
  <c r="W1411" i="2"/>
  <c r="W1412" i="2"/>
  <c r="W1413" i="2"/>
  <c r="W1414" i="2"/>
  <c r="W1415" i="2"/>
  <c r="W1416" i="2"/>
  <c r="W1417" i="2"/>
  <c r="W1418" i="2"/>
  <c r="W1419" i="2"/>
  <c r="W1420" i="2"/>
  <c r="W1421" i="2"/>
  <c r="W1422" i="2"/>
  <c r="W1423" i="2"/>
  <c r="W1424" i="2"/>
  <c r="W1425" i="2"/>
  <c r="W1426" i="2"/>
  <c r="W1427" i="2"/>
  <c r="W1428" i="2"/>
  <c r="W1429" i="2"/>
  <c r="W1430" i="2"/>
  <c r="W1431" i="2"/>
  <c r="W1432" i="2"/>
  <c r="W1433" i="2"/>
  <c r="W1434" i="2"/>
  <c r="W1435" i="2"/>
  <c r="W1436" i="2"/>
  <c r="W1437" i="2"/>
  <c r="W1438" i="2"/>
  <c r="W1439" i="2"/>
  <c r="W1440" i="2"/>
  <c r="W1441" i="2"/>
  <c r="W1442" i="2"/>
  <c r="W1443" i="2"/>
  <c r="W1444" i="2"/>
  <c r="W1445" i="2"/>
  <c r="W1446" i="2"/>
  <c r="W1447" i="2"/>
  <c r="W1448" i="2"/>
  <c r="W1449" i="2"/>
  <c r="W1450" i="2"/>
  <c r="W1451" i="2"/>
  <c r="W1452" i="2"/>
  <c r="W1453" i="2"/>
  <c r="W1454" i="2"/>
  <c r="W1455" i="2"/>
  <c r="W1456" i="2"/>
  <c r="W1457" i="2"/>
  <c r="W1458" i="2"/>
  <c r="W1459" i="2"/>
  <c r="W1460" i="2"/>
  <c r="W1461" i="2"/>
  <c r="W1462" i="2"/>
  <c r="W1463" i="2"/>
  <c r="W1464" i="2"/>
  <c r="W1465" i="2"/>
  <c r="W1466" i="2"/>
  <c r="W1467" i="2"/>
  <c r="W1468" i="2"/>
  <c r="W1469" i="2"/>
  <c r="W1470" i="2"/>
  <c r="W1471" i="2"/>
  <c r="W1472" i="2"/>
  <c r="W1473" i="2"/>
  <c r="W1474" i="2"/>
  <c r="W1475" i="2"/>
  <c r="W1476" i="2"/>
  <c r="W1477" i="2"/>
  <c r="W1478" i="2"/>
  <c r="W1479" i="2"/>
  <c r="W1480" i="2"/>
  <c r="W1481" i="2"/>
  <c r="W1482" i="2"/>
  <c r="W1483" i="2"/>
  <c r="W1484" i="2"/>
  <c r="W1485" i="2"/>
  <c r="W1486" i="2"/>
  <c r="W1487" i="2"/>
  <c r="W1488" i="2"/>
  <c r="W1489" i="2"/>
  <c r="W1490" i="2"/>
  <c r="W1491" i="2"/>
  <c r="W1492" i="2"/>
  <c r="W1493" i="2"/>
  <c r="W1494" i="2"/>
  <c r="W1495" i="2"/>
  <c r="W1496" i="2"/>
  <c r="W1497" i="2"/>
  <c r="W1498" i="2"/>
  <c r="W1499" i="2"/>
  <c r="W1500" i="2"/>
  <c r="W1501" i="2"/>
  <c r="W1502" i="2"/>
  <c r="W1503" i="2"/>
  <c r="V5" i="2"/>
  <c r="V6" i="2"/>
  <c r="V7" i="2"/>
  <c r="V8" i="2"/>
  <c r="V9" i="2"/>
  <c r="V10" i="2"/>
  <c r="V11" i="2"/>
  <c r="V12" i="2"/>
  <c r="V13" i="2"/>
  <c r="V14" i="2"/>
  <c r="V15" i="2"/>
  <c r="V16" i="2"/>
  <c r="V17" i="2"/>
  <c r="V18" i="2"/>
  <c r="V19" i="2"/>
  <c r="V20" i="2"/>
  <c r="V21" i="2"/>
  <c r="V22" i="2"/>
  <c r="V23" i="2"/>
  <c r="V24" i="2"/>
  <c r="V25" i="2"/>
  <c r="V26" i="2"/>
  <c r="V27" i="2"/>
  <c r="V28" i="2"/>
  <c r="V29" i="2"/>
  <c r="V30" i="2"/>
  <c r="V31" i="2"/>
  <c r="V32" i="2"/>
  <c r="V33" i="2"/>
  <c r="V34" i="2"/>
  <c r="V35" i="2"/>
  <c r="V36" i="2"/>
  <c r="V37" i="2"/>
  <c r="V38" i="2"/>
  <c r="V39" i="2"/>
  <c r="V40" i="2"/>
  <c r="V41" i="2"/>
  <c r="V42" i="2"/>
  <c r="V43" i="2"/>
  <c r="V44" i="2"/>
  <c r="V45" i="2"/>
  <c r="V46" i="2"/>
  <c r="V47" i="2"/>
  <c r="V48" i="2"/>
  <c r="V49" i="2"/>
  <c r="V50" i="2"/>
  <c r="V51" i="2"/>
  <c r="V52" i="2"/>
  <c r="V53" i="2"/>
  <c r="V54" i="2"/>
  <c r="V55" i="2"/>
  <c r="V56" i="2"/>
  <c r="V57" i="2"/>
  <c r="V58" i="2"/>
  <c r="V59" i="2"/>
  <c r="V60" i="2"/>
  <c r="V61" i="2"/>
  <c r="V62" i="2"/>
  <c r="V63" i="2"/>
  <c r="V64" i="2"/>
  <c r="V65" i="2"/>
  <c r="V66" i="2"/>
  <c r="V67" i="2"/>
  <c r="V68" i="2"/>
  <c r="V69" i="2"/>
  <c r="V70" i="2"/>
  <c r="V71" i="2"/>
  <c r="V72" i="2"/>
  <c r="V73" i="2"/>
  <c r="V74" i="2"/>
  <c r="V75" i="2"/>
  <c r="V76" i="2"/>
  <c r="V77" i="2"/>
  <c r="V78" i="2"/>
  <c r="V79" i="2"/>
  <c r="V80" i="2"/>
  <c r="V81" i="2"/>
  <c r="V82" i="2"/>
  <c r="V83" i="2"/>
  <c r="V84" i="2"/>
  <c r="V85" i="2"/>
  <c r="V86" i="2"/>
  <c r="V87" i="2"/>
  <c r="V88" i="2"/>
  <c r="V89" i="2"/>
  <c r="V90" i="2"/>
  <c r="V91" i="2"/>
  <c r="V92" i="2"/>
  <c r="V93" i="2"/>
  <c r="V94" i="2"/>
  <c r="V95" i="2"/>
  <c r="V96" i="2"/>
  <c r="V97" i="2"/>
  <c r="V98" i="2"/>
  <c r="V99" i="2"/>
  <c r="V100" i="2"/>
  <c r="V101" i="2"/>
  <c r="V102" i="2"/>
  <c r="V103" i="2"/>
  <c r="V104" i="2"/>
  <c r="V105" i="2"/>
  <c r="V106" i="2"/>
  <c r="V107" i="2"/>
  <c r="V108" i="2"/>
  <c r="V109" i="2"/>
  <c r="V110" i="2"/>
  <c r="V111" i="2"/>
  <c r="V112" i="2"/>
  <c r="V113" i="2"/>
  <c r="V114" i="2"/>
  <c r="V115" i="2"/>
  <c r="V116" i="2"/>
  <c r="V117" i="2"/>
  <c r="V118" i="2"/>
  <c r="V119" i="2"/>
  <c r="V120" i="2"/>
  <c r="V121" i="2"/>
  <c r="V122" i="2"/>
  <c r="V123" i="2"/>
  <c r="V124" i="2"/>
  <c r="V125" i="2"/>
  <c r="V126" i="2"/>
  <c r="V127" i="2"/>
  <c r="V128" i="2"/>
  <c r="V129" i="2"/>
  <c r="V130" i="2"/>
  <c r="V131" i="2"/>
  <c r="V132" i="2"/>
  <c r="V133" i="2"/>
  <c r="V134" i="2"/>
  <c r="V135" i="2"/>
  <c r="V136" i="2"/>
  <c r="V137" i="2"/>
  <c r="V138" i="2"/>
  <c r="V139" i="2"/>
  <c r="V140" i="2"/>
  <c r="V141" i="2"/>
  <c r="V142" i="2"/>
  <c r="V143" i="2"/>
  <c r="V144" i="2"/>
  <c r="V145" i="2"/>
  <c r="V146" i="2"/>
  <c r="V147" i="2"/>
  <c r="V148" i="2"/>
  <c r="V149" i="2"/>
  <c r="V150" i="2"/>
  <c r="V151" i="2"/>
  <c r="V152" i="2"/>
  <c r="V153" i="2"/>
  <c r="V154" i="2"/>
  <c r="V155" i="2"/>
  <c r="V156" i="2"/>
  <c r="V157" i="2"/>
  <c r="V158" i="2"/>
  <c r="V159" i="2"/>
  <c r="V160" i="2"/>
  <c r="V161" i="2"/>
  <c r="V162" i="2"/>
  <c r="V163" i="2"/>
  <c r="V164" i="2"/>
  <c r="V165" i="2"/>
  <c r="V166" i="2"/>
  <c r="V167" i="2"/>
  <c r="V168" i="2"/>
  <c r="V169" i="2"/>
  <c r="V170" i="2"/>
  <c r="V171" i="2"/>
  <c r="V172" i="2"/>
  <c r="V173" i="2"/>
  <c r="V174" i="2"/>
  <c r="V175" i="2"/>
  <c r="V176" i="2"/>
  <c r="V177" i="2"/>
  <c r="V178" i="2"/>
  <c r="V179" i="2"/>
  <c r="V180" i="2"/>
  <c r="V181" i="2"/>
  <c r="V182" i="2"/>
  <c r="V183" i="2"/>
  <c r="V184" i="2"/>
  <c r="V185" i="2"/>
  <c r="V186" i="2"/>
  <c r="V187" i="2"/>
  <c r="V188" i="2"/>
  <c r="V189" i="2"/>
  <c r="V190" i="2"/>
  <c r="V191" i="2"/>
  <c r="V192" i="2"/>
  <c r="V193" i="2"/>
  <c r="V194" i="2"/>
  <c r="V195" i="2"/>
  <c r="V196" i="2"/>
  <c r="V197" i="2"/>
  <c r="V198" i="2"/>
  <c r="V199" i="2"/>
  <c r="V200" i="2"/>
  <c r="V201" i="2"/>
  <c r="V202" i="2"/>
  <c r="V203" i="2"/>
  <c r="V204" i="2"/>
  <c r="V205" i="2"/>
  <c r="V206" i="2"/>
  <c r="V207" i="2"/>
  <c r="V208" i="2"/>
  <c r="V209" i="2"/>
  <c r="V210" i="2"/>
  <c r="V211" i="2"/>
  <c r="V212" i="2"/>
  <c r="V213" i="2"/>
  <c r="V214" i="2"/>
  <c r="V215" i="2"/>
  <c r="V216" i="2"/>
  <c r="V217" i="2"/>
  <c r="V218" i="2"/>
  <c r="V219" i="2"/>
  <c r="V220" i="2"/>
  <c r="V221" i="2"/>
  <c r="V222" i="2"/>
  <c r="V223" i="2"/>
  <c r="V224" i="2"/>
  <c r="V225" i="2"/>
  <c r="V226" i="2"/>
  <c r="V227" i="2"/>
  <c r="V228" i="2"/>
  <c r="V229" i="2"/>
  <c r="V230" i="2"/>
  <c r="V231" i="2"/>
  <c r="V232" i="2"/>
  <c r="V233" i="2"/>
  <c r="V234" i="2"/>
  <c r="V235" i="2"/>
  <c r="V236" i="2"/>
  <c r="V237" i="2"/>
  <c r="V238" i="2"/>
  <c r="V239" i="2"/>
  <c r="V240" i="2"/>
  <c r="V241" i="2"/>
  <c r="V242" i="2"/>
  <c r="V243" i="2"/>
  <c r="V244" i="2"/>
  <c r="V245" i="2"/>
  <c r="V246" i="2"/>
  <c r="V247" i="2"/>
  <c r="V248" i="2"/>
  <c r="V249" i="2"/>
  <c r="V250" i="2"/>
  <c r="V251" i="2"/>
  <c r="V252" i="2"/>
  <c r="V253" i="2"/>
  <c r="V254" i="2"/>
  <c r="V255" i="2"/>
  <c r="V256" i="2"/>
  <c r="V257" i="2"/>
  <c r="V258" i="2"/>
  <c r="V259" i="2"/>
  <c r="V260" i="2"/>
  <c r="V261" i="2"/>
  <c r="V262" i="2"/>
  <c r="V263" i="2"/>
  <c r="V264" i="2"/>
  <c r="V265" i="2"/>
  <c r="V266" i="2"/>
  <c r="V267" i="2"/>
  <c r="V268" i="2"/>
  <c r="V269" i="2"/>
  <c r="V270" i="2"/>
  <c r="V271" i="2"/>
  <c r="V272" i="2"/>
  <c r="V273" i="2"/>
  <c r="V274" i="2"/>
  <c r="V275" i="2"/>
  <c r="V276" i="2"/>
  <c r="V277" i="2"/>
  <c r="V278" i="2"/>
  <c r="V279" i="2"/>
  <c r="V280" i="2"/>
  <c r="V281" i="2"/>
  <c r="V282" i="2"/>
  <c r="V283" i="2"/>
  <c r="V284" i="2"/>
  <c r="V285" i="2"/>
  <c r="V286" i="2"/>
  <c r="V287" i="2"/>
  <c r="V288" i="2"/>
  <c r="V289" i="2"/>
  <c r="V290" i="2"/>
  <c r="V291" i="2"/>
  <c r="V292" i="2"/>
  <c r="V293" i="2"/>
  <c r="V294" i="2"/>
  <c r="V295" i="2"/>
  <c r="V296" i="2"/>
  <c r="V297" i="2"/>
  <c r="V298" i="2"/>
  <c r="V299" i="2"/>
  <c r="V300" i="2"/>
  <c r="V301" i="2"/>
  <c r="V302" i="2"/>
  <c r="V303" i="2"/>
  <c r="V304" i="2"/>
  <c r="V305" i="2"/>
  <c r="V306" i="2"/>
  <c r="V307" i="2"/>
  <c r="V308" i="2"/>
  <c r="V309" i="2"/>
  <c r="V310" i="2"/>
  <c r="V311" i="2"/>
  <c r="V312" i="2"/>
  <c r="V313" i="2"/>
  <c r="V314" i="2"/>
  <c r="V315" i="2"/>
  <c r="V316" i="2"/>
  <c r="V317" i="2"/>
  <c r="V318" i="2"/>
  <c r="V319" i="2"/>
  <c r="V320" i="2"/>
  <c r="V321" i="2"/>
  <c r="V322" i="2"/>
  <c r="V323" i="2"/>
  <c r="V324" i="2"/>
  <c r="V325" i="2"/>
  <c r="V326" i="2"/>
  <c r="V327" i="2"/>
  <c r="V328" i="2"/>
  <c r="V329" i="2"/>
  <c r="V330" i="2"/>
  <c r="V331" i="2"/>
  <c r="V332" i="2"/>
  <c r="V333" i="2"/>
  <c r="V334" i="2"/>
  <c r="V335" i="2"/>
  <c r="V336" i="2"/>
  <c r="V337" i="2"/>
  <c r="V338" i="2"/>
  <c r="V339" i="2"/>
  <c r="V340" i="2"/>
  <c r="V341" i="2"/>
  <c r="V342" i="2"/>
  <c r="V343" i="2"/>
  <c r="V344" i="2"/>
  <c r="V345" i="2"/>
  <c r="V346" i="2"/>
  <c r="V347" i="2"/>
  <c r="V348" i="2"/>
  <c r="V349" i="2"/>
  <c r="V350" i="2"/>
  <c r="V351" i="2"/>
  <c r="V352" i="2"/>
  <c r="V353" i="2"/>
  <c r="V354" i="2"/>
  <c r="V355" i="2"/>
  <c r="V356" i="2"/>
  <c r="V357" i="2"/>
  <c r="V358" i="2"/>
  <c r="V359" i="2"/>
  <c r="V360" i="2"/>
  <c r="V361" i="2"/>
  <c r="V362" i="2"/>
  <c r="V363" i="2"/>
  <c r="V364" i="2"/>
  <c r="V365" i="2"/>
  <c r="V366" i="2"/>
  <c r="V367" i="2"/>
  <c r="V368" i="2"/>
  <c r="V369" i="2"/>
  <c r="V370" i="2"/>
  <c r="V371" i="2"/>
  <c r="V372" i="2"/>
  <c r="V373" i="2"/>
  <c r="V374" i="2"/>
  <c r="V375" i="2"/>
  <c r="V376" i="2"/>
  <c r="V377" i="2"/>
  <c r="V378" i="2"/>
  <c r="V379" i="2"/>
  <c r="V380" i="2"/>
  <c r="V381" i="2"/>
  <c r="V382" i="2"/>
  <c r="V383" i="2"/>
  <c r="V384" i="2"/>
  <c r="V385" i="2"/>
  <c r="V386" i="2"/>
  <c r="V387" i="2"/>
  <c r="V388" i="2"/>
  <c r="V389" i="2"/>
  <c r="V390" i="2"/>
  <c r="V391" i="2"/>
  <c r="V392" i="2"/>
  <c r="V393" i="2"/>
  <c r="V394" i="2"/>
  <c r="V395" i="2"/>
  <c r="V396" i="2"/>
  <c r="V397" i="2"/>
  <c r="V398" i="2"/>
  <c r="V399" i="2"/>
  <c r="V400" i="2"/>
  <c r="V401" i="2"/>
  <c r="V402" i="2"/>
  <c r="V403" i="2"/>
  <c r="V404" i="2"/>
  <c r="V405" i="2"/>
  <c r="V406" i="2"/>
  <c r="V407" i="2"/>
  <c r="V408" i="2"/>
  <c r="V409" i="2"/>
  <c r="V410" i="2"/>
  <c r="V411" i="2"/>
  <c r="V412" i="2"/>
  <c r="V413" i="2"/>
  <c r="V414" i="2"/>
  <c r="V415" i="2"/>
  <c r="V416" i="2"/>
  <c r="V417" i="2"/>
  <c r="V418" i="2"/>
  <c r="V419" i="2"/>
  <c r="V420" i="2"/>
  <c r="V421" i="2"/>
  <c r="V422" i="2"/>
  <c r="V423" i="2"/>
  <c r="V424" i="2"/>
  <c r="V425" i="2"/>
  <c r="V426" i="2"/>
  <c r="V427" i="2"/>
  <c r="V428" i="2"/>
  <c r="V429" i="2"/>
  <c r="V430" i="2"/>
  <c r="V431" i="2"/>
  <c r="V432" i="2"/>
  <c r="V433" i="2"/>
  <c r="V434" i="2"/>
  <c r="V435" i="2"/>
  <c r="V436" i="2"/>
  <c r="V437" i="2"/>
  <c r="V438" i="2"/>
  <c r="V439" i="2"/>
  <c r="V440" i="2"/>
  <c r="V441" i="2"/>
  <c r="V442" i="2"/>
  <c r="V443" i="2"/>
  <c r="V444" i="2"/>
  <c r="V445" i="2"/>
  <c r="V446" i="2"/>
  <c r="V447" i="2"/>
  <c r="V448" i="2"/>
  <c r="V449" i="2"/>
  <c r="V450" i="2"/>
  <c r="V451" i="2"/>
  <c r="V452" i="2"/>
  <c r="V453" i="2"/>
  <c r="V454" i="2"/>
  <c r="V455" i="2"/>
  <c r="V456" i="2"/>
  <c r="V457" i="2"/>
  <c r="V458" i="2"/>
  <c r="V459" i="2"/>
  <c r="V460" i="2"/>
  <c r="V461" i="2"/>
  <c r="V462" i="2"/>
  <c r="V463" i="2"/>
  <c r="V464" i="2"/>
  <c r="V465" i="2"/>
  <c r="V466" i="2"/>
  <c r="V467" i="2"/>
  <c r="V468" i="2"/>
  <c r="V469" i="2"/>
  <c r="V470" i="2"/>
  <c r="V471" i="2"/>
  <c r="V472" i="2"/>
  <c r="V473" i="2"/>
  <c r="V474" i="2"/>
  <c r="V475" i="2"/>
  <c r="V476" i="2"/>
  <c r="V477" i="2"/>
  <c r="V478" i="2"/>
  <c r="V479" i="2"/>
  <c r="V480" i="2"/>
  <c r="V481" i="2"/>
  <c r="V482" i="2"/>
  <c r="V483" i="2"/>
  <c r="V484" i="2"/>
  <c r="V485" i="2"/>
  <c r="V486" i="2"/>
  <c r="V487" i="2"/>
  <c r="V488" i="2"/>
  <c r="V489" i="2"/>
  <c r="V490" i="2"/>
  <c r="V491" i="2"/>
  <c r="V492" i="2"/>
  <c r="V493" i="2"/>
  <c r="V494" i="2"/>
  <c r="V495" i="2"/>
  <c r="V496" i="2"/>
  <c r="V497" i="2"/>
  <c r="V498" i="2"/>
  <c r="V499" i="2"/>
  <c r="V500" i="2"/>
  <c r="V501" i="2"/>
  <c r="V502" i="2"/>
  <c r="V503" i="2"/>
  <c r="V504" i="2"/>
  <c r="V505" i="2"/>
  <c r="V506" i="2"/>
  <c r="V507" i="2"/>
  <c r="V508" i="2"/>
  <c r="V509" i="2"/>
  <c r="V510" i="2"/>
  <c r="V511" i="2"/>
  <c r="V512" i="2"/>
  <c r="V513" i="2"/>
  <c r="V514" i="2"/>
  <c r="V515" i="2"/>
  <c r="V516" i="2"/>
  <c r="V517" i="2"/>
  <c r="V518" i="2"/>
  <c r="V519" i="2"/>
  <c r="V520" i="2"/>
  <c r="V521" i="2"/>
  <c r="V522" i="2"/>
  <c r="V523" i="2"/>
  <c r="V524" i="2"/>
  <c r="V525" i="2"/>
  <c r="V526" i="2"/>
  <c r="V527" i="2"/>
  <c r="V528" i="2"/>
  <c r="V529" i="2"/>
  <c r="V530" i="2"/>
  <c r="V531" i="2"/>
  <c r="V532" i="2"/>
  <c r="V533" i="2"/>
  <c r="V534" i="2"/>
  <c r="V535" i="2"/>
  <c r="V536" i="2"/>
  <c r="V537" i="2"/>
  <c r="V538" i="2"/>
  <c r="V539" i="2"/>
  <c r="V540" i="2"/>
  <c r="V541" i="2"/>
  <c r="V542" i="2"/>
  <c r="V543" i="2"/>
  <c r="V544" i="2"/>
  <c r="V545" i="2"/>
  <c r="V546" i="2"/>
  <c r="V547" i="2"/>
  <c r="V548" i="2"/>
  <c r="V549" i="2"/>
  <c r="V550" i="2"/>
  <c r="V551" i="2"/>
  <c r="V552" i="2"/>
  <c r="V553" i="2"/>
  <c r="V554" i="2"/>
  <c r="V555" i="2"/>
  <c r="V556" i="2"/>
  <c r="V557" i="2"/>
  <c r="V558" i="2"/>
  <c r="V559" i="2"/>
  <c r="V560" i="2"/>
  <c r="V561" i="2"/>
  <c r="V562" i="2"/>
  <c r="V563" i="2"/>
  <c r="V564" i="2"/>
  <c r="V565" i="2"/>
  <c r="V566" i="2"/>
  <c r="V567" i="2"/>
  <c r="V568" i="2"/>
  <c r="V569" i="2"/>
  <c r="V570" i="2"/>
  <c r="V571" i="2"/>
  <c r="V572" i="2"/>
  <c r="V573" i="2"/>
  <c r="V574" i="2"/>
  <c r="V575" i="2"/>
  <c r="V576" i="2"/>
  <c r="V577" i="2"/>
  <c r="V578" i="2"/>
  <c r="V579" i="2"/>
  <c r="V580" i="2"/>
  <c r="V581" i="2"/>
  <c r="V582" i="2"/>
  <c r="V583" i="2"/>
  <c r="V584" i="2"/>
  <c r="V585" i="2"/>
  <c r="V586" i="2"/>
  <c r="V587" i="2"/>
  <c r="V588" i="2"/>
  <c r="V589" i="2"/>
  <c r="V590" i="2"/>
  <c r="V591" i="2"/>
  <c r="V592" i="2"/>
  <c r="V593" i="2"/>
  <c r="V594" i="2"/>
  <c r="V595" i="2"/>
  <c r="V596" i="2"/>
  <c r="V597" i="2"/>
  <c r="V598" i="2"/>
  <c r="V599" i="2"/>
  <c r="V600" i="2"/>
  <c r="V601" i="2"/>
  <c r="V602" i="2"/>
  <c r="V603" i="2"/>
  <c r="V604" i="2"/>
  <c r="V605" i="2"/>
  <c r="V606" i="2"/>
  <c r="V607" i="2"/>
  <c r="V608" i="2"/>
  <c r="V609" i="2"/>
  <c r="V610" i="2"/>
  <c r="V611" i="2"/>
  <c r="V612" i="2"/>
  <c r="V613" i="2"/>
  <c r="V614" i="2"/>
  <c r="V615" i="2"/>
  <c r="V616" i="2"/>
  <c r="V617" i="2"/>
  <c r="V618" i="2"/>
  <c r="V619" i="2"/>
  <c r="V620" i="2"/>
  <c r="V621" i="2"/>
  <c r="V622" i="2"/>
  <c r="V623" i="2"/>
  <c r="V624" i="2"/>
  <c r="V625" i="2"/>
  <c r="V626" i="2"/>
  <c r="V627" i="2"/>
  <c r="V628" i="2"/>
  <c r="V629" i="2"/>
  <c r="V630" i="2"/>
  <c r="V631" i="2"/>
  <c r="V632" i="2"/>
  <c r="V633" i="2"/>
  <c r="V634" i="2"/>
  <c r="V635" i="2"/>
  <c r="V636" i="2"/>
  <c r="V637" i="2"/>
  <c r="V638" i="2"/>
  <c r="V639" i="2"/>
  <c r="V640" i="2"/>
  <c r="V641" i="2"/>
  <c r="V642" i="2"/>
  <c r="V643" i="2"/>
  <c r="V644" i="2"/>
  <c r="V645" i="2"/>
  <c r="V646" i="2"/>
  <c r="V647" i="2"/>
  <c r="V648" i="2"/>
  <c r="V649" i="2"/>
  <c r="V650" i="2"/>
  <c r="V651" i="2"/>
  <c r="V652" i="2"/>
  <c r="V653" i="2"/>
  <c r="V654" i="2"/>
  <c r="V655" i="2"/>
  <c r="V656" i="2"/>
  <c r="V657" i="2"/>
  <c r="V658" i="2"/>
  <c r="V659" i="2"/>
  <c r="V660" i="2"/>
  <c r="V661" i="2"/>
  <c r="V662" i="2"/>
  <c r="V663" i="2"/>
  <c r="V664" i="2"/>
  <c r="V665" i="2"/>
  <c r="V666" i="2"/>
  <c r="V667" i="2"/>
  <c r="V668" i="2"/>
  <c r="V669" i="2"/>
  <c r="V670" i="2"/>
  <c r="V671" i="2"/>
  <c r="V672" i="2"/>
  <c r="V673" i="2"/>
  <c r="V674" i="2"/>
  <c r="V675" i="2"/>
  <c r="V676" i="2"/>
  <c r="V677" i="2"/>
  <c r="V678" i="2"/>
  <c r="V679" i="2"/>
  <c r="V680" i="2"/>
  <c r="V681" i="2"/>
  <c r="V682" i="2"/>
  <c r="V683" i="2"/>
  <c r="V684" i="2"/>
  <c r="V685" i="2"/>
  <c r="V686" i="2"/>
  <c r="V687" i="2"/>
  <c r="V688" i="2"/>
  <c r="V689" i="2"/>
  <c r="V690" i="2"/>
  <c r="V691" i="2"/>
  <c r="V692" i="2"/>
  <c r="V693" i="2"/>
  <c r="V694" i="2"/>
  <c r="V695" i="2"/>
  <c r="V696" i="2"/>
  <c r="V697" i="2"/>
  <c r="V698" i="2"/>
  <c r="V699" i="2"/>
  <c r="V700" i="2"/>
  <c r="V701" i="2"/>
  <c r="V702" i="2"/>
  <c r="V703" i="2"/>
  <c r="V704" i="2"/>
  <c r="V705" i="2"/>
  <c r="V706" i="2"/>
  <c r="V707" i="2"/>
  <c r="V708" i="2"/>
  <c r="V709" i="2"/>
  <c r="V710" i="2"/>
  <c r="V711" i="2"/>
  <c r="V712" i="2"/>
  <c r="V713" i="2"/>
  <c r="V714" i="2"/>
  <c r="V715" i="2"/>
  <c r="V716" i="2"/>
  <c r="V717" i="2"/>
  <c r="V718" i="2"/>
  <c r="V719" i="2"/>
  <c r="V720" i="2"/>
  <c r="V721" i="2"/>
  <c r="V722" i="2"/>
  <c r="V723" i="2"/>
  <c r="V724" i="2"/>
  <c r="V725" i="2"/>
  <c r="V726" i="2"/>
  <c r="V727" i="2"/>
  <c r="V728" i="2"/>
  <c r="V729" i="2"/>
  <c r="V730" i="2"/>
  <c r="V731" i="2"/>
  <c r="V732" i="2"/>
  <c r="V733" i="2"/>
  <c r="V734" i="2"/>
  <c r="V735" i="2"/>
  <c r="V736" i="2"/>
  <c r="V737" i="2"/>
  <c r="V738" i="2"/>
  <c r="V739" i="2"/>
  <c r="V740" i="2"/>
  <c r="V741" i="2"/>
  <c r="V742" i="2"/>
  <c r="V743" i="2"/>
  <c r="V744" i="2"/>
  <c r="V745" i="2"/>
  <c r="V746" i="2"/>
  <c r="V747" i="2"/>
  <c r="V748" i="2"/>
  <c r="V749" i="2"/>
  <c r="V750" i="2"/>
  <c r="V751" i="2"/>
  <c r="V752" i="2"/>
  <c r="V753" i="2"/>
  <c r="V754" i="2"/>
  <c r="V755" i="2"/>
  <c r="V756" i="2"/>
  <c r="V757" i="2"/>
  <c r="V758" i="2"/>
  <c r="V759" i="2"/>
  <c r="V760" i="2"/>
  <c r="V761" i="2"/>
  <c r="V762" i="2"/>
  <c r="V763" i="2"/>
  <c r="V764" i="2"/>
  <c r="V765" i="2"/>
  <c r="V766" i="2"/>
  <c r="V767" i="2"/>
  <c r="V768" i="2"/>
  <c r="V769" i="2"/>
  <c r="V770" i="2"/>
  <c r="V771" i="2"/>
  <c r="V772" i="2"/>
  <c r="V773" i="2"/>
  <c r="V774" i="2"/>
  <c r="V775" i="2"/>
  <c r="V776" i="2"/>
  <c r="V777" i="2"/>
  <c r="V778" i="2"/>
  <c r="V779" i="2"/>
  <c r="V780" i="2"/>
  <c r="V781" i="2"/>
  <c r="V782" i="2"/>
  <c r="V783" i="2"/>
  <c r="V784" i="2"/>
  <c r="V785" i="2"/>
  <c r="V786" i="2"/>
  <c r="V787" i="2"/>
  <c r="V788" i="2"/>
  <c r="V789" i="2"/>
  <c r="V790" i="2"/>
  <c r="V791" i="2"/>
  <c r="V792" i="2"/>
  <c r="V793" i="2"/>
  <c r="V794" i="2"/>
  <c r="V795" i="2"/>
  <c r="V796" i="2"/>
  <c r="V797" i="2"/>
  <c r="V798" i="2"/>
  <c r="V799" i="2"/>
  <c r="V800" i="2"/>
  <c r="V801" i="2"/>
  <c r="V802" i="2"/>
  <c r="V803" i="2"/>
  <c r="V804" i="2"/>
  <c r="V805" i="2"/>
  <c r="V806" i="2"/>
  <c r="V807" i="2"/>
  <c r="V808" i="2"/>
  <c r="V809" i="2"/>
  <c r="V810" i="2"/>
  <c r="V811" i="2"/>
  <c r="V812" i="2"/>
  <c r="V813" i="2"/>
  <c r="V814" i="2"/>
  <c r="V815" i="2"/>
  <c r="V816" i="2"/>
  <c r="V817" i="2"/>
  <c r="V818" i="2"/>
  <c r="V819" i="2"/>
  <c r="V820" i="2"/>
  <c r="V821" i="2"/>
  <c r="V822" i="2"/>
  <c r="V823" i="2"/>
  <c r="V824" i="2"/>
  <c r="V825" i="2"/>
  <c r="V826" i="2"/>
  <c r="V827" i="2"/>
  <c r="V828" i="2"/>
  <c r="V829" i="2"/>
  <c r="V830" i="2"/>
  <c r="V831" i="2"/>
  <c r="V832" i="2"/>
  <c r="V833" i="2"/>
  <c r="V834" i="2"/>
  <c r="V835" i="2"/>
  <c r="V836" i="2"/>
  <c r="V837" i="2"/>
  <c r="V838" i="2"/>
  <c r="V839" i="2"/>
  <c r="V840" i="2"/>
  <c r="V841" i="2"/>
  <c r="V842" i="2"/>
  <c r="V843" i="2"/>
  <c r="V844" i="2"/>
  <c r="V845" i="2"/>
  <c r="V846" i="2"/>
  <c r="V847" i="2"/>
  <c r="V848" i="2"/>
  <c r="V849" i="2"/>
  <c r="V850" i="2"/>
  <c r="V851" i="2"/>
  <c r="V852" i="2"/>
  <c r="V853" i="2"/>
  <c r="V854" i="2"/>
  <c r="V855" i="2"/>
  <c r="V856" i="2"/>
  <c r="V857" i="2"/>
  <c r="V858" i="2"/>
  <c r="V859" i="2"/>
  <c r="V860" i="2"/>
  <c r="V861" i="2"/>
  <c r="V862" i="2"/>
  <c r="V863" i="2"/>
  <c r="V864" i="2"/>
  <c r="V865" i="2"/>
  <c r="V866" i="2"/>
  <c r="V867" i="2"/>
  <c r="V868" i="2"/>
  <c r="V869" i="2"/>
  <c r="V870" i="2"/>
  <c r="V871" i="2"/>
  <c r="V872" i="2"/>
  <c r="V873" i="2"/>
  <c r="V874" i="2"/>
  <c r="V875" i="2"/>
  <c r="V876" i="2"/>
  <c r="V877" i="2"/>
  <c r="V878" i="2"/>
  <c r="V879" i="2"/>
  <c r="V880" i="2"/>
  <c r="V881" i="2"/>
  <c r="V882" i="2"/>
  <c r="V883" i="2"/>
  <c r="V884" i="2"/>
  <c r="V885" i="2"/>
  <c r="V886" i="2"/>
  <c r="V887" i="2"/>
  <c r="V888" i="2"/>
  <c r="V889" i="2"/>
  <c r="V890" i="2"/>
  <c r="V891" i="2"/>
  <c r="V892" i="2"/>
  <c r="V893" i="2"/>
  <c r="V894" i="2"/>
  <c r="V895" i="2"/>
  <c r="V896" i="2"/>
  <c r="V897" i="2"/>
  <c r="V898" i="2"/>
  <c r="V899" i="2"/>
  <c r="V900" i="2"/>
  <c r="V901" i="2"/>
  <c r="V902" i="2"/>
  <c r="V903" i="2"/>
  <c r="V904" i="2"/>
  <c r="V905" i="2"/>
  <c r="V906" i="2"/>
  <c r="V907" i="2"/>
  <c r="V908" i="2"/>
  <c r="V909" i="2"/>
  <c r="V910" i="2"/>
  <c r="V911" i="2"/>
  <c r="V912" i="2"/>
  <c r="V913" i="2"/>
  <c r="V914" i="2"/>
  <c r="V915" i="2"/>
  <c r="V916" i="2"/>
  <c r="V917" i="2"/>
  <c r="V918" i="2"/>
  <c r="V919" i="2"/>
  <c r="V920" i="2"/>
  <c r="V921" i="2"/>
  <c r="V922" i="2"/>
  <c r="V923" i="2"/>
  <c r="V924" i="2"/>
  <c r="V925" i="2"/>
  <c r="V926" i="2"/>
  <c r="V927" i="2"/>
  <c r="V928" i="2"/>
  <c r="V929" i="2"/>
  <c r="V930" i="2"/>
  <c r="V931" i="2"/>
  <c r="V932" i="2"/>
  <c r="V933" i="2"/>
  <c r="V934" i="2"/>
  <c r="V935" i="2"/>
  <c r="V936" i="2"/>
  <c r="V937" i="2"/>
  <c r="V938" i="2"/>
  <c r="V939" i="2"/>
  <c r="V940" i="2"/>
  <c r="V941" i="2"/>
  <c r="V942" i="2"/>
  <c r="V943" i="2"/>
  <c r="V944" i="2"/>
  <c r="V945" i="2"/>
  <c r="V946" i="2"/>
  <c r="V947" i="2"/>
  <c r="V948" i="2"/>
  <c r="V949" i="2"/>
  <c r="V950" i="2"/>
  <c r="V951" i="2"/>
  <c r="V952" i="2"/>
  <c r="V953" i="2"/>
  <c r="V954" i="2"/>
  <c r="V955" i="2"/>
  <c r="V956" i="2"/>
  <c r="V957" i="2"/>
  <c r="V958" i="2"/>
  <c r="V959" i="2"/>
  <c r="V960" i="2"/>
  <c r="V961" i="2"/>
  <c r="V962" i="2"/>
  <c r="V963" i="2"/>
  <c r="V964" i="2"/>
  <c r="V965" i="2"/>
  <c r="V966" i="2"/>
  <c r="V967" i="2"/>
  <c r="V968" i="2"/>
  <c r="V969" i="2"/>
  <c r="V970" i="2"/>
  <c r="V971" i="2"/>
  <c r="V972" i="2"/>
  <c r="V973" i="2"/>
  <c r="V974" i="2"/>
  <c r="V975" i="2"/>
  <c r="V976" i="2"/>
  <c r="V977" i="2"/>
  <c r="V978" i="2"/>
  <c r="V979" i="2"/>
  <c r="V980" i="2"/>
  <c r="V981" i="2"/>
  <c r="V982" i="2"/>
  <c r="V983" i="2"/>
  <c r="V984" i="2"/>
  <c r="V985" i="2"/>
  <c r="V986" i="2"/>
  <c r="V987" i="2"/>
  <c r="V988" i="2"/>
  <c r="V989" i="2"/>
  <c r="V990" i="2"/>
  <c r="V991" i="2"/>
  <c r="V992" i="2"/>
  <c r="V993" i="2"/>
  <c r="V994" i="2"/>
  <c r="V995" i="2"/>
  <c r="V996" i="2"/>
  <c r="V997" i="2"/>
  <c r="V998" i="2"/>
  <c r="V999" i="2"/>
  <c r="V1000" i="2"/>
  <c r="V1001" i="2"/>
  <c r="V1002" i="2"/>
  <c r="V1003" i="2"/>
  <c r="V1004" i="2"/>
  <c r="V1005" i="2"/>
  <c r="V1006" i="2"/>
  <c r="V1007" i="2"/>
  <c r="V1008" i="2"/>
  <c r="V1009" i="2"/>
  <c r="V1010" i="2"/>
  <c r="V1011" i="2"/>
  <c r="V1012" i="2"/>
  <c r="V1013" i="2"/>
  <c r="V1014" i="2"/>
  <c r="V1015" i="2"/>
  <c r="V1016" i="2"/>
  <c r="V1017" i="2"/>
  <c r="V1018" i="2"/>
  <c r="V1019" i="2"/>
  <c r="V1020" i="2"/>
  <c r="V1021" i="2"/>
  <c r="V1022" i="2"/>
  <c r="V1023" i="2"/>
  <c r="V1024" i="2"/>
  <c r="V1025" i="2"/>
  <c r="V1026" i="2"/>
  <c r="V1027" i="2"/>
  <c r="V1028" i="2"/>
  <c r="V1029" i="2"/>
  <c r="V1030" i="2"/>
  <c r="V1031" i="2"/>
  <c r="V1032" i="2"/>
  <c r="V1033" i="2"/>
  <c r="V1034" i="2"/>
  <c r="V1035" i="2"/>
  <c r="V1036" i="2"/>
  <c r="V1037" i="2"/>
  <c r="V1038" i="2"/>
  <c r="V1039" i="2"/>
  <c r="V1040" i="2"/>
  <c r="V1041" i="2"/>
  <c r="V1042" i="2"/>
  <c r="V1043" i="2"/>
  <c r="V1044" i="2"/>
  <c r="V1045" i="2"/>
  <c r="V1046" i="2"/>
  <c r="V1047" i="2"/>
  <c r="V1048" i="2"/>
  <c r="V1049" i="2"/>
  <c r="V1050" i="2"/>
  <c r="V1051" i="2"/>
  <c r="V1052" i="2"/>
  <c r="V1053" i="2"/>
  <c r="V1054" i="2"/>
  <c r="V1055" i="2"/>
  <c r="V1056" i="2"/>
  <c r="V1057" i="2"/>
  <c r="V1058" i="2"/>
  <c r="V1059" i="2"/>
  <c r="V1060" i="2"/>
  <c r="V1061" i="2"/>
  <c r="V1062" i="2"/>
  <c r="V1063" i="2"/>
  <c r="V1064" i="2"/>
  <c r="V1065" i="2"/>
  <c r="V1066" i="2"/>
  <c r="V1067" i="2"/>
  <c r="V1068" i="2"/>
  <c r="V1069" i="2"/>
  <c r="V1070" i="2"/>
  <c r="V1071" i="2"/>
  <c r="V1072" i="2"/>
  <c r="V1073" i="2"/>
  <c r="V1074" i="2"/>
  <c r="V1075" i="2"/>
  <c r="V1076" i="2"/>
  <c r="V1077" i="2"/>
  <c r="V1078" i="2"/>
  <c r="V1079" i="2"/>
  <c r="V1080" i="2"/>
  <c r="V1081" i="2"/>
  <c r="V1082" i="2"/>
  <c r="V1083" i="2"/>
  <c r="V1084" i="2"/>
  <c r="V1085" i="2"/>
  <c r="V1086" i="2"/>
  <c r="V1087" i="2"/>
  <c r="V1088" i="2"/>
  <c r="V1089" i="2"/>
  <c r="V1090" i="2"/>
  <c r="V1091" i="2"/>
  <c r="V1092" i="2"/>
  <c r="V1093" i="2"/>
  <c r="V1094" i="2"/>
  <c r="V1095" i="2"/>
  <c r="V1096" i="2"/>
  <c r="V1097" i="2"/>
  <c r="V1098" i="2"/>
  <c r="V1099" i="2"/>
  <c r="V1100" i="2"/>
  <c r="V1101" i="2"/>
  <c r="V1102" i="2"/>
  <c r="V1103" i="2"/>
  <c r="V1104" i="2"/>
  <c r="V1105" i="2"/>
  <c r="V1106" i="2"/>
  <c r="V1107" i="2"/>
  <c r="V1108" i="2"/>
  <c r="V1109" i="2"/>
  <c r="V1110" i="2"/>
  <c r="V1111" i="2"/>
  <c r="V1112" i="2"/>
  <c r="V1113" i="2"/>
  <c r="V1114" i="2"/>
  <c r="V1115" i="2"/>
  <c r="V1116" i="2"/>
  <c r="V1117" i="2"/>
  <c r="V1118" i="2"/>
  <c r="V1119" i="2"/>
  <c r="V1120" i="2"/>
  <c r="V1121" i="2"/>
  <c r="V1122" i="2"/>
  <c r="V1123" i="2"/>
  <c r="V1124" i="2"/>
  <c r="V1125" i="2"/>
  <c r="V1126" i="2"/>
  <c r="V1127" i="2"/>
  <c r="V1128" i="2"/>
  <c r="V1129" i="2"/>
  <c r="V1130" i="2"/>
  <c r="V1131" i="2"/>
  <c r="V1132" i="2"/>
  <c r="V1133" i="2"/>
  <c r="V1134" i="2"/>
  <c r="V1135" i="2"/>
  <c r="V1136" i="2"/>
  <c r="V1137" i="2"/>
  <c r="V1138" i="2"/>
  <c r="V1139" i="2"/>
  <c r="V1140" i="2"/>
  <c r="V1141" i="2"/>
  <c r="V1142" i="2"/>
  <c r="V1143" i="2"/>
  <c r="V1144" i="2"/>
  <c r="V1145" i="2"/>
  <c r="V1146" i="2"/>
  <c r="V1147" i="2"/>
  <c r="V1148" i="2"/>
  <c r="V1149" i="2"/>
  <c r="V1150" i="2"/>
  <c r="V1151" i="2"/>
  <c r="V1152" i="2"/>
  <c r="V1153" i="2"/>
  <c r="V1154" i="2"/>
  <c r="V1155" i="2"/>
  <c r="V1156" i="2"/>
  <c r="V1157" i="2"/>
  <c r="V1158" i="2"/>
  <c r="V1159" i="2"/>
  <c r="V1160" i="2"/>
  <c r="V1161" i="2"/>
  <c r="V1162" i="2"/>
  <c r="V1163" i="2"/>
  <c r="V1164" i="2"/>
  <c r="V1165" i="2"/>
  <c r="V1166" i="2"/>
  <c r="V1167" i="2"/>
  <c r="V1168" i="2"/>
  <c r="V1169" i="2"/>
  <c r="V1170" i="2"/>
  <c r="V1171" i="2"/>
  <c r="V1172" i="2"/>
  <c r="V1173" i="2"/>
  <c r="V1174" i="2"/>
  <c r="V1175" i="2"/>
  <c r="V1176" i="2"/>
  <c r="V1177" i="2"/>
  <c r="V1178" i="2"/>
  <c r="V1179" i="2"/>
  <c r="V1180" i="2"/>
  <c r="V1181" i="2"/>
  <c r="V1182" i="2"/>
  <c r="V1183" i="2"/>
  <c r="V1184" i="2"/>
  <c r="V1185" i="2"/>
  <c r="V1186" i="2"/>
  <c r="V1187" i="2"/>
  <c r="V1188" i="2"/>
  <c r="V1189" i="2"/>
  <c r="V1190" i="2"/>
  <c r="V1191" i="2"/>
  <c r="V1192" i="2"/>
  <c r="V1193" i="2"/>
  <c r="V1194" i="2"/>
  <c r="V1195" i="2"/>
  <c r="V1196" i="2"/>
  <c r="V1197" i="2"/>
  <c r="V1198" i="2"/>
  <c r="V1199" i="2"/>
  <c r="V1200" i="2"/>
  <c r="V1201" i="2"/>
  <c r="V1202" i="2"/>
  <c r="V1203" i="2"/>
  <c r="V1204" i="2"/>
  <c r="V1205" i="2"/>
  <c r="V1206" i="2"/>
  <c r="V1207" i="2"/>
  <c r="V1208" i="2"/>
  <c r="V1209" i="2"/>
  <c r="V1210" i="2"/>
  <c r="V1211" i="2"/>
  <c r="V1212" i="2"/>
  <c r="V1213" i="2"/>
  <c r="V1214" i="2"/>
  <c r="V1215" i="2"/>
  <c r="V1216" i="2"/>
  <c r="V1217" i="2"/>
  <c r="V1218" i="2"/>
  <c r="V1219" i="2"/>
  <c r="V1220" i="2"/>
  <c r="V1221" i="2"/>
  <c r="V1222" i="2"/>
  <c r="V1223" i="2"/>
  <c r="V1224" i="2"/>
  <c r="V1225" i="2"/>
  <c r="V1226" i="2"/>
  <c r="V1227" i="2"/>
  <c r="V1228" i="2"/>
  <c r="V1229" i="2"/>
  <c r="V1230" i="2"/>
  <c r="V1231" i="2"/>
  <c r="V1232" i="2"/>
  <c r="V1233" i="2"/>
  <c r="V1234" i="2"/>
  <c r="V1235" i="2"/>
  <c r="V1236" i="2"/>
  <c r="V1237" i="2"/>
  <c r="V1238" i="2"/>
  <c r="V1239" i="2"/>
  <c r="V1240" i="2"/>
  <c r="V1241" i="2"/>
  <c r="V1242" i="2"/>
  <c r="V1243" i="2"/>
  <c r="V1244" i="2"/>
  <c r="V1245" i="2"/>
  <c r="V1246" i="2"/>
  <c r="V1247" i="2"/>
  <c r="V1248" i="2"/>
  <c r="V1249" i="2"/>
  <c r="V1250" i="2"/>
  <c r="V1251" i="2"/>
  <c r="V1252" i="2"/>
  <c r="V1253" i="2"/>
  <c r="V1254" i="2"/>
  <c r="V1255" i="2"/>
  <c r="V1256" i="2"/>
  <c r="V1257" i="2"/>
  <c r="V1258" i="2"/>
  <c r="V1259" i="2"/>
  <c r="V1260" i="2"/>
  <c r="V1261" i="2"/>
  <c r="V1262" i="2"/>
  <c r="V1263" i="2"/>
  <c r="V1264" i="2"/>
  <c r="V1265" i="2"/>
  <c r="V1266" i="2"/>
  <c r="V1267" i="2"/>
  <c r="V1268" i="2"/>
  <c r="V1269" i="2"/>
  <c r="V1270" i="2"/>
  <c r="V1271" i="2"/>
  <c r="V1272" i="2"/>
  <c r="V1273" i="2"/>
  <c r="V1274" i="2"/>
  <c r="V1275" i="2"/>
  <c r="V1276" i="2"/>
  <c r="V1277" i="2"/>
  <c r="V1278" i="2"/>
  <c r="V1279" i="2"/>
  <c r="V1280" i="2"/>
  <c r="V1281" i="2"/>
  <c r="V1282" i="2"/>
  <c r="V1283" i="2"/>
  <c r="V1284" i="2"/>
  <c r="V1285" i="2"/>
  <c r="V1286" i="2"/>
  <c r="V1287" i="2"/>
  <c r="V1288" i="2"/>
  <c r="V1289" i="2"/>
  <c r="V1290" i="2"/>
  <c r="V1291" i="2"/>
  <c r="V1292" i="2"/>
  <c r="V1293" i="2"/>
  <c r="V1294" i="2"/>
  <c r="V1295" i="2"/>
  <c r="V1296" i="2"/>
  <c r="V1297" i="2"/>
  <c r="V1298" i="2"/>
  <c r="V1299" i="2"/>
  <c r="V1300" i="2"/>
  <c r="V1301" i="2"/>
  <c r="V1302" i="2"/>
  <c r="V1303" i="2"/>
  <c r="V1304" i="2"/>
  <c r="V1305" i="2"/>
  <c r="V1306" i="2"/>
  <c r="V1307" i="2"/>
  <c r="V1308" i="2"/>
  <c r="V1309" i="2"/>
  <c r="V1310" i="2"/>
  <c r="V1311" i="2"/>
  <c r="V1312" i="2"/>
  <c r="V1313" i="2"/>
  <c r="V1314" i="2"/>
  <c r="V1315" i="2"/>
  <c r="V1316" i="2"/>
  <c r="V1317" i="2"/>
  <c r="V1318" i="2"/>
  <c r="V1319" i="2"/>
  <c r="V1320" i="2"/>
  <c r="V1321" i="2"/>
  <c r="V1322" i="2"/>
  <c r="V1323" i="2"/>
  <c r="V1324" i="2"/>
  <c r="V1325" i="2"/>
  <c r="V1326" i="2"/>
  <c r="V1327" i="2"/>
  <c r="V1328" i="2"/>
  <c r="V1329" i="2"/>
  <c r="V1330" i="2"/>
  <c r="V1331" i="2"/>
  <c r="V1332" i="2"/>
  <c r="V1333" i="2"/>
  <c r="V1334" i="2"/>
  <c r="V1335" i="2"/>
  <c r="V1336" i="2"/>
  <c r="V1337" i="2"/>
  <c r="V1338" i="2"/>
  <c r="V1339" i="2"/>
  <c r="V1340" i="2"/>
  <c r="V1341" i="2"/>
  <c r="V1342" i="2"/>
  <c r="V1343" i="2"/>
  <c r="V1344" i="2"/>
  <c r="V1345" i="2"/>
  <c r="V1346" i="2"/>
  <c r="V1347" i="2"/>
  <c r="V1348" i="2"/>
  <c r="V1349" i="2"/>
  <c r="V1350" i="2"/>
  <c r="V1351" i="2"/>
  <c r="V1352" i="2"/>
  <c r="V1353" i="2"/>
  <c r="V1354" i="2"/>
  <c r="V1355" i="2"/>
  <c r="V1356" i="2"/>
  <c r="V1357" i="2"/>
  <c r="V1358" i="2"/>
  <c r="V1359" i="2"/>
  <c r="V1360" i="2"/>
  <c r="V1361" i="2"/>
  <c r="V1362" i="2"/>
  <c r="V1363" i="2"/>
  <c r="V1364" i="2"/>
  <c r="V1365" i="2"/>
  <c r="V1366" i="2"/>
  <c r="V1367" i="2"/>
  <c r="V1368" i="2"/>
  <c r="V1369" i="2"/>
  <c r="V1370" i="2"/>
  <c r="V1371" i="2"/>
  <c r="V1372" i="2"/>
  <c r="V1373" i="2"/>
  <c r="V1374" i="2"/>
  <c r="V1375" i="2"/>
  <c r="V1376" i="2"/>
  <c r="V1377" i="2"/>
  <c r="V1378" i="2"/>
  <c r="V1379" i="2"/>
  <c r="V1380" i="2"/>
  <c r="V1381" i="2"/>
  <c r="V1382" i="2"/>
  <c r="V1383" i="2"/>
  <c r="V1384" i="2"/>
  <c r="V1385" i="2"/>
  <c r="V1386" i="2"/>
  <c r="V1387" i="2"/>
  <c r="V1388" i="2"/>
  <c r="V1389" i="2"/>
  <c r="V1390" i="2"/>
  <c r="V1391" i="2"/>
  <c r="V1392" i="2"/>
  <c r="V1393" i="2"/>
  <c r="V1394" i="2"/>
  <c r="V1395" i="2"/>
  <c r="V1396" i="2"/>
  <c r="V1397" i="2"/>
  <c r="V1398" i="2"/>
  <c r="V1399" i="2"/>
  <c r="V1400" i="2"/>
  <c r="V1401" i="2"/>
  <c r="V1402" i="2"/>
  <c r="V1403" i="2"/>
  <c r="V1404" i="2"/>
  <c r="V1405" i="2"/>
  <c r="V1406" i="2"/>
  <c r="V1407" i="2"/>
  <c r="V1408" i="2"/>
  <c r="V1409" i="2"/>
  <c r="V1410" i="2"/>
  <c r="V1411" i="2"/>
  <c r="V1412" i="2"/>
  <c r="V1413" i="2"/>
  <c r="V1414" i="2"/>
  <c r="V1415" i="2"/>
  <c r="V1416" i="2"/>
  <c r="V1417" i="2"/>
  <c r="V1418" i="2"/>
  <c r="V1419" i="2"/>
  <c r="V1420" i="2"/>
  <c r="V1421" i="2"/>
  <c r="V1422" i="2"/>
  <c r="V1423" i="2"/>
  <c r="V1424" i="2"/>
  <c r="V1425" i="2"/>
  <c r="V1426" i="2"/>
  <c r="V1427" i="2"/>
  <c r="V1428" i="2"/>
  <c r="V1429" i="2"/>
  <c r="V1430" i="2"/>
  <c r="V1431" i="2"/>
  <c r="V1432" i="2"/>
  <c r="V1433" i="2"/>
  <c r="V1434" i="2"/>
  <c r="V1435" i="2"/>
  <c r="V1436" i="2"/>
  <c r="V1437" i="2"/>
  <c r="V1438" i="2"/>
  <c r="V1439" i="2"/>
  <c r="V1440" i="2"/>
  <c r="V1441" i="2"/>
  <c r="V1442" i="2"/>
  <c r="V1443" i="2"/>
  <c r="V1444" i="2"/>
  <c r="V1445" i="2"/>
  <c r="V1446" i="2"/>
  <c r="V1447" i="2"/>
  <c r="V1448" i="2"/>
  <c r="V1449" i="2"/>
  <c r="V1450" i="2"/>
  <c r="V1451" i="2"/>
  <c r="V1452" i="2"/>
  <c r="V1453" i="2"/>
  <c r="V1454" i="2"/>
  <c r="V1455" i="2"/>
  <c r="V1456" i="2"/>
  <c r="V1457" i="2"/>
  <c r="V1458" i="2"/>
  <c r="V1459" i="2"/>
  <c r="V1460" i="2"/>
  <c r="V1461" i="2"/>
  <c r="V1462" i="2"/>
  <c r="V1463" i="2"/>
  <c r="V1464" i="2"/>
  <c r="V1465" i="2"/>
  <c r="V1466" i="2"/>
  <c r="V1467" i="2"/>
  <c r="V1468" i="2"/>
  <c r="V1469" i="2"/>
  <c r="V1470" i="2"/>
  <c r="V1471" i="2"/>
  <c r="V1472" i="2"/>
  <c r="V1473" i="2"/>
  <c r="V1474" i="2"/>
  <c r="V1475" i="2"/>
  <c r="V1476" i="2"/>
  <c r="V1477" i="2"/>
  <c r="V1478" i="2"/>
  <c r="V1479" i="2"/>
  <c r="V1480" i="2"/>
  <c r="V1481" i="2"/>
  <c r="V1482" i="2"/>
  <c r="V1483" i="2"/>
  <c r="V1484" i="2"/>
  <c r="V1485" i="2"/>
  <c r="V1486" i="2"/>
  <c r="V1487" i="2"/>
  <c r="V1488" i="2"/>
  <c r="V1489" i="2"/>
  <c r="V1490" i="2"/>
  <c r="V1491" i="2"/>
  <c r="V1492" i="2"/>
  <c r="V1493" i="2"/>
  <c r="V1494" i="2"/>
  <c r="V1495" i="2"/>
  <c r="V1496" i="2"/>
  <c r="V1497" i="2"/>
  <c r="V1498" i="2"/>
  <c r="V1499" i="2"/>
  <c r="V1500" i="2"/>
  <c r="V1501" i="2"/>
  <c r="V1502" i="2"/>
  <c r="V1503" i="2"/>
  <c r="U4" i="2"/>
  <c r="U5" i="2"/>
  <c r="U6" i="2"/>
  <c r="U7" i="2"/>
  <c r="U8" i="2"/>
  <c r="U9" i="2"/>
  <c r="U10" i="2"/>
  <c r="U11" i="2"/>
  <c r="U12" i="2"/>
  <c r="U13" i="2"/>
  <c r="U14" i="2"/>
  <c r="U15" i="2"/>
  <c r="U16" i="2"/>
  <c r="U17" i="2"/>
  <c r="U18" i="2"/>
  <c r="U19" i="2"/>
  <c r="U20" i="2"/>
  <c r="U21" i="2"/>
  <c r="U22" i="2"/>
  <c r="U23" i="2"/>
  <c r="U24" i="2"/>
  <c r="U25" i="2"/>
  <c r="U26" i="2"/>
  <c r="U27" i="2"/>
  <c r="U28" i="2"/>
  <c r="U29" i="2"/>
  <c r="U30" i="2"/>
  <c r="U31" i="2"/>
  <c r="U32" i="2"/>
  <c r="U33" i="2"/>
  <c r="U34" i="2"/>
  <c r="U35" i="2"/>
  <c r="U36" i="2"/>
  <c r="U37" i="2"/>
  <c r="U38" i="2"/>
  <c r="U39" i="2"/>
  <c r="U40" i="2"/>
  <c r="U41" i="2"/>
  <c r="U42" i="2"/>
  <c r="U43" i="2"/>
  <c r="U44" i="2"/>
  <c r="U45" i="2"/>
  <c r="U46" i="2"/>
  <c r="U47" i="2"/>
  <c r="U48" i="2"/>
  <c r="U49" i="2"/>
  <c r="U50" i="2"/>
  <c r="U51" i="2"/>
  <c r="U52" i="2"/>
  <c r="U53" i="2"/>
  <c r="U54" i="2"/>
  <c r="U55" i="2"/>
  <c r="U56" i="2"/>
  <c r="U57" i="2"/>
  <c r="U58" i="2"/>
  <c r="U59" i="2"/>
  <c r="U60" i="2"/>
  <c r="U61" i="2"/>
  <c r="U62" i="2"/>
  <c r="U63" i="2"/>
  <c r="U64" i="2"/>
  <c r="U65" i="2"/>
  <c r="U66" i="2"/>
  <c r="U67" i="2"/>
  <c r="U68" i="2"/>
  <c r="U69" i="2"/>
  <c r="U70" i="2"/>
  <c r="U71" i="2"/>
  <c r="U72" i="2"/>
  <c r="U73" i="2"/>
  <c r="U74" i="2"/>
  <c r="U75" i="2"/>
  <c r="U76" i="2"/>
  <c r="U77" i="2"/>
  <c r="U78" i="2"/>
  <c r="U79" i="2"/>
  <c r="U80" i="2"/>
  <c r="U81" i="2"/>
  <c r="U82" i="2"/>
  <c r="U83" i="2"/>
  <c r="U84" i="2"/>
  <c r="U85" i="2"/>
  <c r="U86" i="2"/>
  <c r="U87" i="2"/>
  <c r="U88" i="2"/>
  <c r="U89" i="2"/>
  <c r="U90" i="2"/>
  <c r="U91" i="2"/>
  <c r="U92" i="2"/>
  <c r="U93" i="2"/>
  <c r="U94" i="2"/>
  <c r="U95" i="2"/>
  <c r="U96" i="2"/>
  <c r="U97" i="2"/>
  <c r="U98" i="2"/>
  <c r="U99" i="2"/>
  <c r="U100" i="2"/>
  <c r="U101" i="2"/>
  <c r="U102" i="2"/>
  <c r="U103" i="2"/>
  <c r="U104" i="2"/>
  <c r="U105" i="2"/>
  <c r="U106" i="2"/>
  <c r="U107" i="2"/>
  <c r="U108" i="2"/>
  <c r="U109" i="2"/>
  <c r="U110" i="2"/>
  <c r="U111" i="2"/>
  <c r="U112" i="2"/>
  <c r="U113" i="2"/>
  <c r="U114" i="2"/>
  <c r="U115" i="2"/>
  <c r="U116" i="2"/>
  <c r="U117" i="2"/>
  <c r="U118" i="2"/>
  <c r="U119" i="2"/>
  <c r="U120" i="2"/>
  <c r="U121" i="2"/>
  <c r="U122" i="2"/>
  <c r="U123" i="2"/>
  <c r="U124" i="2"/>
  <c r="U125" i="2"/>
  <c r="U126" i="2"/>
  <c r="U127" i="2"/>
  <c r="U128" i="2"/>
  <c r="U129" i="2"/>
  <c r="U130" i="2"/>
  <c r="U131" i="2"/>
  <c r="U132" i="2"/>
  <c r="U133" i="2"/>
  <c r="U134" i="2"/>
  <c r="U135" i="2"/>
  <c r="U136" i="2"/>
  <c r="U137" i="2"/>
  <c r="U138" i="2"/>
  <c r="U139" i="2"/>
  <c r="U140" i="2"/>
  <c r="U141" i="2"/>
  <c r="U142" i="2"/>
  <c r="U143" i="2"/>
  <c r="U144" i="2"/>
  <c r="U145" i="2"/>
  <c r="U146" i="2"/>
  <c r="U147" i="2"/>
  <c r="U148" i="2"/>
  <c r="U149" i="2"/>
  <c r="U150" i="2"/>
  <c r="U151" i="2"/>
  <c r="U152" i="2"/>
  <c r="U153" i="2"/>
  <c r="U154" i="2"/>
  <c r="U155" i="2"/>
  <c r="U156" i="2"/>
  <c r="U157" i="2"/>
  <c r="U158" i="2"/>
  <c r="U159" i="2"/>
  <c r="U160" i="2"/>
  <c r="U161" i="2"/>
  <c r="U162" i="2"/>
  <c r="U163" i="2"/>
  <c r="U164" i="2"/>
  <c r="U165" i="2"/>
  <c r="U166" i="2"/>
  <c r="U167" i="2"/>
  <c r="U168" i="2"/>
  <c r="U169" i="2"/>
  <c r="U170" i="2"/>
  <c r="U171" i="2"/>
  <c r="U172" i="2"/>
  <c r="U173" i="2"/>
  <c r="U174" i="2"/>
  <c r="U175" i="2"/>
  <c r="U176" i="2"/>
  <c r="U177" i="2"/>
  <c r="U178" i="2"/>
  <c r="U179" i="2"/>
  <c r="U180" i="2"/>
  <c r="U181" i="2"/>
  <c r="U182" i="2"/>
  <c r="U183" i="2"/>
  <c r="U184" i="2"/>
  <c r="U185" i="2"/>
  <c r="U186" i="2"/>
  <c r="U187" i="2"/>
  <c r="U188" i="2"/>
  <c r="U189" i="2"/>
  <c r="U190" i="2"/>
  <c r="U191" i="2"/>
  <c r="U192" i="2"/>
  <c r="U193" i="2"/>
  <c r="U194" i="2"/>
  <c r="U195" i="2"/>
  <c r="U196" i="2"/>
  <c r="U197" i="2"/>
  <c r="U198" i="2"/>
  <c r="U199" i="2"/>
  <c r="U200" i="2"/>
  <c r="U201" i="2"/>
  <c r="U202" i="2"/>
  <c r="U203" i="2"/>
  <c r="U204" i="2"/>
  <c r="U205" i="2"/>
  <c r="U206" i="2"/>
  <c r="U207" i="2"/>
  <c r="U208" i="2"/>
  <c r="U209" i="2"/>
  <c r="U210" i="2"/>
  <c r="U211" i="2"/>
  <c r="U212" i="2"/>
  <c r="U213" i="2"/>
  <c r="U214" i="2"/>
  <c r="U215" i="2"/>
  <c r="U216" i="2"/>
  <c r="U217" i="2"/>
  <c r="U218" i="2"/>
  <c r="U219" i="2"/>
  <c r="U220" i="2"/>
  <c r="U221" i="2"/>
  <c r="U222" i="2"/>
  <c r="U223" i="2"/>
  <c r="U224" i="2"/>
  <c r="U225" i="2"/>
  <c r="U226" i="2"/>
  <c r="U227" i="2"/>
  <c r="U228" i="2"/>
  <c r="U229" i="2"/>
  <c r="U230" i="2"/>
  <c r="U231" i="2"/>
  <c r="U232" i="2"/>
  <c r="U233" i="2"/>
  <c r="U234" i="2"/>
  <c r="U235" i="2"/>
  <c r="U236" i="2"/>
  <c r="U237" i="2"/>
  <c r="U238" i="2"/>
  <c r="U239" i="2"/>
  <c r="U240" i="2"/>
  <c r="U241" i="2"/>
  <c r="U242" i="2"/>
  <c r="U243" i="2"/>
  <c r="U244" i="2"/>
  <c r="U245" i="2"/>
  <c r="U246" i="2"/>
  <c r="U247" i="2"/>
  <c r="U248" i="2"/>
  <c r="U249" i="2"/>
  <c r="U250" i="2"/>
  <c r="U251" i="2"/>
  <c r="U252" i="2"/>
  <c r="U253" i="2"/>
  <c r="U254" i="2"/>
  <c r="U255" i="2"/>
  <c r="U256" i="2"/>
  <c r="U257" i="2"/>
  <c r="U258" i="2"/>
  <c r="U259" i="2"/>
  <c r="U260" i="2"/>
  <c r="U261" i="2"/>
  <c r="U262" i="2"/>
  <c r="U263" i="2"/>
  <c r="U264" i="2"/>
  <c r="U265" i="2"/>
  <c r="U266" i="2"/>
  <c r="U267" i="2"/>
  <c r="U268" i="2"/>
  <c r="U269" i="2"/>
  <c r="U270" i="2"/>
  <c r="U271" i="2"/>
  <c r="U272" i="2"/>
  <c r="U273" i="2"/>
  <c r="U274" i="2"/>
  <c r="U275" i="2"/>
  <c r="U276" i="2"/>
  <c r="U277" i="2"/>
  <c r="U278" i="2"/>
  <c r="U279" i="2"/>
  <c r="U280" i="2"/>
  <c r="U281" i="2"/>
  <c r="U282" i="2"/>
  <c r="U283" i="2"/>
  <c r="U284" i="2"/>
  <c r="U285" i="2"/>
  <c r="U286" i="2"/>
  <c r="U287" i="2"/>
  <c r="U288" i="2"/>
  <c r="U289" i="2"/>
  <c r="U290" i="2"/>
  <c r="U291" i="2"/>
  <c r="U292" i="2"/>
  <c r="U293" i="2"/>
  <c r="U294" i="2"/>
  <c r="U295" i="2"/>
  <c r="U296" i="2"/>
  <c r="U297" i="2"/>
  <c r="U298" i="2"/>
  <c r="U299" i="2"/>
  <c r="U300" i="2"/>
  <c r="U301" i="2"/>
  <c r="U302" i="2"/>
  <c r="U303" i="2"/>
  <c r="U304" i="2"/>
  <c r="U305" i="2"/>
  <c r="U306" i="2"/>
  <c r="U307" i="2"/>
  <c r="U308" i="2"/>
  <c r="U309" i="2"/>
  <c r="U310" i="2"/>
  <c r="U311" i="2"/>
  <c r="U312" i="2"/>
  <c r="U313" i="2"/>
  <c r="U314" i="2"/>
  <c r="U315" i="2"/>
  <c r="U316" i="2"/>
  <c r="U317" i="2"/>
  <c r="U318" i="2"/>
  <c r="U319" i="2"/>
  <c r="U320" i="2"/>
  <c r="U321" i="2"/>
  <c r="U322" i="2"/>
  <c r="U323" i="2"/>
  <c r="U324" i="2"/>
  <c r="U325" i="2"/>
  <c r="U326" i="2"/>
  <c r="U327" i="2"/>
  <c r="U328" i="2"/>
  <c r="U329" i="2"/>
  <c r="U330" i="2"/>
  <c r="U331" i="2"/>
  <c r="U332" i="2"/>
  <c r="U333" i="2"/>
  <c r="U334" i="2"/>
  <c r="U335" i="2"/>
  <c r="U336" i="2"/>
  <c r="U337" i="2"/>
  <c r="U338" i="2"/>
  <c r="U339" i="2"/>
  <c r="U340" i="2"/>
  <c r="U341" i="2"/>
  <c r="U342" i="2"/>
  <c r="U343" i="2"/>
  <c r="U344" i="2"/>
  <c r="U345" i="2"/>
  <c r="U346" i="2"/>
  <c r="U347" i="2"/>
  <c r="U348" i="2"/>
  <c r="U349" i="2"/>
  <c r="U350" i="2"/>
  <c r="U351" i="2"/>
  <c r="U352" i="2"/>
  <c r="U353" i="2"/>
  <c r="U354" i="2"/>
  <c r="U355" i="2"/>
  <c r="U356" i="2"/>
  <c r="U357" i="2"/>
  <c r="U358" i="2"/>
  <c r="U359" i="2"/>
  <c r="U360" i="2"/>
  <c r="U361" i="2"/>
  <c r="U362" i="2"/>
  <c r="U363" i="2"/>
  <c r="U364" i="2"/>
  <c r="U365" i="2"/>
  <c r="U366" i="2"/>
  <c r="U367" i="2"/>
  <c r="U368" i="2"/>
  <c r="U369" i="2"/>
  <c r="U370" i="2"/>
  <c r="U371" i="2"/>
  <c r="U372" i="2"/>
  <c r="U373" i="2"/>
  <c r="U374" i="2"/>
  <c r="U375" i="2"/>
  <c r="U376" i="2"/>
  <c r="U377" i="2"/>
  <c r="U378" i="2"/>
  <c r="U379" i="2"/>
  <c r="U380" i="2"/>
  <c r="U381" i="2"/>
  <c r="U382" i="2"/>
  <c r="U383" i="2"/>
  <c r="U384" i="2"/>
  <c r="U385" i="2"/>
  <c r="U386" i="2"/>
  <c r="U387" i="2"/>
  <c r="U388" i="2"/>
  <c r="U389" i="2"/>
  <c r="U390" i="2"/>
  <c r="U391" i="2"/>
  <c r="U392" i="2"/>
  <c r="U393" i="2"/>
  <c r="U394" i="2"/>
  <c r="U395" i="2"/>
  <c r="U396" i="2"/>
  <c r="U397" i="2"/>
  <c r="U398" i="2"/>
  <c r="U399" i="2"/>
  <c r="U400" i="2"/>
  <c r="U401" i="2"/>
  <c r="U402" i="2"/>
  <c r="U403" i="2"/>
  <c r="U404" i="2"/>
  <c r="U405" i="2"/>
  <c r="U406" i="2"/>
  <c r="U407" i="2"/>
  <c r="U408" i="2"/>
  <c r="U409" i="2"/>
  <c r="U410" i="2"/>
  <c r="U411" i="2"/>
  <c r="U412" i="2"/>
  <c r="U413" i="2"/>
  <c r="U414" i="2"/>
  <c r="U415" i="2"/>
  <c r="U416" i="2"/>
  <c r="U417" i="2"/>
  <c r="U418" i="2"/>
  <c r="U419" i="2"/>
  <c r="U420" i="2"/>
  <c r="U421" i="2"/>
  <c r="U422" i="2"/>
  <c r="U423" i="2"/>
  <c r="U424" i="2"/>
  <c r="U425" i="2"/>
  <c r="U426" i="2"/>
  <c r="U427" i="2"/>
  <c r="U428" i="2"/>
  <c r="U429" i="2"/>
  <c r="U430" i="2"/>
  <c r="U431" i="2"/>
  <c r="U432" i="2"/>
  <c r="U433" i="2"/>
  <c r="U434" i="2"/>
  <c r="U435" i="2"/>
  <c r="U436" i="2"/>
  <c r="U437" i="2"/>
  <c r="U438" i="2"/>
  <c r="U439" i="2"/>
  <c r="U440" i="2"/>
  <c r="U441" i="2"/>
  <c r="U442" i="2"/>
  <c r="U443" i="2"/>
  <c r="U444" i="2"/>
  <c r="U445" i="2"/>
  <c r="U446" i="2"/>
  <c r="U447" i="2"/>
  <c r="U448" i="2"/>
  <c r="U449" i="2"/>
  <c r="U450" i="2"/>
  <c r="U451" i="2"/>
  <c r="U452" i="2"/>
  <c r="U453" i="2"/>
  <c r="U454" i="2"/>
  <c r="U455" i="2"/>
  <c r="U456" i="2"/>
  <c r="U457" i="2"/>
  <c r="U458" i="2"/>
  <c r="U459" i="2"/>
  <c r="U460" i="2"/>
  <c r="U461" i="2"/>
  <c r="U462" i="2"/>
  <c r="U463" i="2"/>
  <c r="U464" i="2"/>
  <c r="U465" i="2"/>
  <c r="U466" i="2"/>
  <c r="U467" i="2"/>
  <c r="U468" i="2"/>
  <c r="U469" i="2"/>
  <c r="U470" i="2"/>
  <c r="U471" i="2"/>
  <c r="U472" i="2"/>
  <c r="U473" i="2"/>
  <c r="U474" i="2"/>
  <c r="U475" i="2"/>
  <c r="U476" i="2"/>
  <c r="U477" i="2"/>
  <c r="U478" i="2"/>
  <c r="U479" i="2"/>
  <c r="U480" i="2"/>
  <c r="U481" i="2"/>
  <c r="U482" i="2"/>
  <c r="U483" i="2"/>
  <c r="U484" i="2"/>
  <c r="U485" i="2"/>
  <c r="U486" i="2"/>
  <c r="U487" i="2"/>
  <c r="U488" i="2"/>
  <c r="U489" i="2"/>
  <c r="U490" i="2"/>
  <c r="U491" i="2"/>
  <c r="U492" i="2"/>
  <c r="U493" i="2"/>
  <c r="U494" i="2"/>
  <c r="U495" i="2"/>
  <c r="U496" i="2"/>
  <c r="U497" i="2"/>
  <c r="U498" i="2"/>
  <c r="U499" i="2"/>
  <c r="U500" i="2"/>
  <c r="U501" i="2"/>
  <c r="U502" i="2"/>
  <c r="U503" i="2"/>
  <c r="U504" i="2"/>
  <c r="U505" i="2"/>
  <c r="U506" i="2"/>
  <c r="U507" i="2"/>
  <c r="U508" i="2"/>
  <c r="U509" i="2"/>
  <c r="U510" i="2"/>
  <c r="U511" i="2"/>
  <c r="U512" i="2"/>
  <c r="U513" i="2"/>
  <c r="U514" i="2"/>
  <c r="U515" i="2"/>
  <c r="U516" i="2"/>
  <c r="U517" i="2"/>
  <c r="U518" i="2"/>
  <c r="U519" i="2"/>
  <c r="U520" i="2"/>
  <c r="U521" i="2"/>
  <c r="U522" i="2"/>
  <c r="U523" i="2"/>
  <c r="U524" i="2"/>
  <c r="U525" i="2"/>
  <c r="U526" i="2"/>
  <c r="U527" i="2"/>
  <c r="U528" i="2"/>
  <c r="U529" i="2"/>
  <c r="U530" i="2"/>
  <c r="U531" i="2"/>
  <c r="U532" i="2"/>
  <c r="U533" i="2"/>
  <c r="U534" i="2"/>
  <c r="U535" i="2"/>
  <c r="U536" i="2"/>
  <c r="U537" i="2"/>
  <c r="U538" i="2"/>
  <c r="U539" i="2"/>
  <c r="U540" i="2"/>
  <c r="U541" i="2"/>
  <c r="U542" i="2"/>
  <c r="U543" i="2"/>
  <c r="U544" i="2"/>
  <c r="U545" i="2"/>
  <c r="U546" i="2"/>
  <c r="U547" i="2"/>
  <c r="U548" i="2"/>
  <c r="U549" i="2"/>
  <c r="U550" i="2"/>
  <c r="U551" i="2"/>
  <c r="U552" i="2"/>
  <c r="U553" i="2"/>
  <c r="U554" i="2"/>
  <c r="U555" i="2"/>
  <c r="U556" i="2"/>
  <c r="U557" i="2"/>
  <c r="U558" i="2"/>
  <c r="U559" i="2"/>
  <c r="U560" i="2"/>
  <c r="U561" i="2"/>
  <c r="U562" i="2"/>
  <c r="U563" i="2"/>
  <c r="U564" i="2"/>
  <c r="U565" i="2"/>
  <c r="U566" i="2"/>
  <c r="U567" i="2"/>
  <c r="U568" i="2"/>
  <c r="U569" i="2"/>
  <c r="U570" i="2"/>
  <c r="U571" i="2"/>
  <c r="U572" i="2"/>
  <c r="U573" i="2"/>
  <c r="U574" i="2"/>
  <c r="U575" i="2"/>
  <c r="U576" i="2"/>
  <c r="U577" i="2"/>
  <c r="U578" i="2"/>
  <c r="U579" i="2"/>
  <c r="U580" i="2"/>
  <c r="U581" i="2"/>
  <c r="U582" i="2"/>
  <c r="U583" i="2"/>
  <c r="U584" i="2"/>
  <c r="U585" i="2"/>
  <c r="U586" i="2"/>
  <c r="U587" i="2"/>
  <c r="U588" i="2"/>
  <c r="U589" i="2"/>
  <c r="U590" i="2"/>
  <c r="U591" i="2"/>
  <c r="U592" i="2"/>
  <c r="U593" i="2"/>
  <c r="U594" i="2"/>
  <c r="U595" i="2"/>
  <c r="U596" i="2"/>
  <c r="U597" i="2"/>
  <c r="U598" i="2"/>
  <c r="U599" i="2"/>
  <c r="U600" i="2"/>
  <c r="U601" i="2"/>
  <c r="U602" i="2"/>
  <c r="U603" i="2"/>
  <c r="U604" i="2"/>
  <c r="U605" i="2"/>
  <c r="U606" i="2"/>
  <c r="U607" i="2"/>
  <c r="U608" i="2"/>
  <c r="U609" i="2"/>
  <c r="U610" i="2"/>
  <c r="U611" i="2"/>
  <c r="U612" i="2"/>
  <c r="U613" i="2"/>
  <c r="U614" i="2"/>
  <c r="U615" i="2"/>
  <c r="U616" i="2"/>
  <c r="U617" i="2"/>
  <c r="U618" i="2"/>
  <c r="U619" i="2"/>
  <c r="U620" i="2"/>
  <c r="U621" i="2"/>
  <c r="U622" i="2"/>
  <c r="U623" i="2"/>
  <c r="U624" i="2"/>
  <c r="U625" i="2"/>
  <c r="U626" i="2"/>
  <c r="U627" i="2"/>
  <c r="U628" i="2"/>
  <c r="U629" i="2"/>
  <c r="U630" i="2"/>
  <c r="U631" i="2"/>
  <c r="U632" i="2"/>
  <c r="U633" i="2"/>
  <c r="U634" i="2"/>
  <c r="U635" i="2"/>
  <c r="U636" i="2"/>
  <c r="U637" i="2"/>
  <c r="U638" i="2"/>
  <c r="U639" i="2"/>
  <c r="U640" i="2"/>
  <c r="U641" i="2"/>
  <c r="U642" i="2"/>
  <c r="U643" i="2"/>
  <c r="U644" i="2"/>
  <c r="U645" i="2"/>
  <c r="U646" i="2"/>
  <c r="U647" i="2"/>
  <c r="U648" i="2"/>
  <c r="U649" i="2"/>
  <c r="U650" i="2"/>
  <c r="U651" i="2"/>
  <c r="U652" i="2"/>
  <c r="U653" i="2"/>
  <c r="U654" i="2"/>
  <c r="U655" i="2"/>
  <c r="U656" i="2"/>
  <c r="U657" i="2"/>
  <c r="U658" i="2"/>
  <c r="U659" i="2"/>
  <c r="U660" i="2"/>
  <c r="U661" i="2"/>
  <c r="U662" i="2"/>
  <c r="U663" i="2"/>
  <c r="U664" i="2"/>
  <c r="U665" i="2"/>
  <c r="U666" i="2"/>
  <c r="U667" i="2"/>
  <c r="U668" i="2"/>
  <c r="U669" i="2"/>
  <c r="U670" i="2"/>
  <c r="U671" i="2"/>
  <c r="U672" i="2"/>
  <c r="U673" i="2"/>
  <c r="U674" i="2"/>
  <c r="U675" i="2"/>
  <c r="U676" i="2"/>
  <c r="U677" i="2"/>
  <c r="U678" i="2"/>
  <c r="U679" i="2"/>
  <c r="U680" i="2"/>
  <c r="U681" i="2"/>
  <c r="U682" i="2"/>
  <c r="U683" i="2"/>
  <c r="U684" i="2"/>
  <c r="U685" i="2"/>
  <c r="U686" i="2"/>
  <c r="U687" i="2"/>
  <c r="U688" i="2"/>
  <c r="U689" i="2"/>
  <c r="U690" i="2"/>
  <c r="U691" i="2"/>
  <c r="U692" i="2"/>
  <c r="U693" i="2"/>
  <c r="U694" i="2"/>
  <c r="U695" i="2"/>
  <c r="U696" i="2"/>
  <c r="U697" i="2"/>
  <c r="U698" i="2"/>
  <c r="U699" i="2"/>
  <c r="U700" i="2"/>
  <c r="U701" i="2"/>
  <c r="U702" i="2"/>
  <c r="U703" i="2"/>
  <c r="U704" i="2"/>
  <c r="U705" i="2"/>
  <c r="U706" i="2"/>
  <c r="U707" i="2"/>
  <c r="U708" i="2"/>
  <c r="U709" i="2"/>
  <c r="U710" i="2"/>
  <c r="U711" i="2"/>
  <c r="U712" i="2"/>
  <c r="U713" i="2"/>
  <c r="U714" i="2"/>
  <c r="U715" i="2"/>
  <c r="U716" i="2"/>
  <c r="U717" i="2"/>
  <c r="U718" i="2"/>
  <c r="U719" i="2"/>
  <c r="U720" i="2"/>
  <c r="U721" i="2"/>
  <c r="U722" i="2"/>
  <c r="U723" i="2"/>
  <c r="U724" i="2"/>
  <c r="U725" i="2"/>
  <c r="U726" i="2"/>
  <c r="U727" i="2"/>
  <c r="U728" i="2"/>
  <c r="U729" i="2"/>
  <c r="U730" i="2"/>
  <c r="U731" i="2"/>
  <c r="U732" i="2"/>
  <c r="U733" i="2"/>
  <c r="U734" i="2"/>
  <c r="U735" i="2"/>
  <c r="U736" i="2"/>
  <c r="U737" i="2"/>
  <c r="U738" i="2"/>
  <c r="U739" i="2"/>
  <c r="U740" i="2"/>
  <c r="U741" i="2"/>
  <c r="U742" i="2"/>
  <c r="U743" i="2"/>
  <c r="U744" i="2"/>
  <c r="U745" i="2"/>
  <c r="U746" i="2"/>
  <c r="U747" i="2"/>
  <c r="U748" i="2"/>
  <c r="U749" i="2"/>
  <c r="U750" i="2"/>
  <c r="U751" i="2"/>
  <c r="U752" i="2"/>
  <c r="U753" i="2"/>
  <c r="U754" i="2"/>
  <c r="U755" i="2"/>
  <c r="U756" i="2"/>
  <c r="U757" i="2"/>
  <c r="U758" i="2"/>
  <c r="U759" i="2"/>
  <c r="U760" i="2"/>
  <c r="U761" i="2"/>
  <c r="U762" i="2"/>
  <c r="U763" i="2"/>
  <c r="U764" i="2"/>
  <c r="U765" i="2"/>
  <c r="U766" i="2"/>
  <c r="U767" i="2"/>
  <c r="U768" i="2"/>
  <c r="U769" i="2"/>
  <c r="U770" i="2"/>
  <c r="U771" i="2"/>
  <c r="U772" i="2"/>
  <c r="U773" i="2"/>
  <c r="U774" i="2"/>
  <c r="U775" i="2"/>
  <c r="U776" i="2"/>
  <c r="U777" i="2"/>
  <c r="U778" i="2"/>
  <c r="U779" i="2"/>
  <c r="U780" i="2"/>
  <c r="U781" i="2"/>
  <c r="U782" i="2"/>
  <c r="U783" i="2"/>
  <c r="U784" i="2"/>
  <c r="U785" i="2"/>
  <c r="U786" i="2"/>
  <c r="U787" i="2"/>
  <c r="U788" i="2"/>
  <c r="U789" i="2"/>
  <c r="U790" i="2"/>
  <c r="U791" i="2"/>
  <c r="U792" i="2"/>
  <c r="U793" i="2"/>
  <c r="U794" i="2"/>
  <c r="U795" i="2"/>
  <c r="U796" i="2"/>
  <c r="U797" i="2"/>
  <c r="U798" i="2"/>
  <c r="U799" i="2"/>
  <c r="U800" i="2"/>
  <c r="U801" i="2"/>
  <c r="U802" i="2"/>
  <c r="U803" i="2"/>
  <c r="U804" i="2"/>
  <c r="U805" i="2"/>
  <c r="U806" i="2"/>
  <c r="U807" i="2"/>
  <c r="U808" i="2"/>
  <c r="U809" i="2"/>
  <c r="U810" i="2"/>
  <c r="U811" i="2"/>
  <c r="U812" i="2"/>
  <c r="U813" i="2"/>
  <c r="U814" i="2"/>
  <c r="U815" i="2"/>
  <c r="U816" i="2"/>
  <c r="U817" i="2"/>
  <c r="U818" i="2"/>
  <c r="U819" i="2"/>
  <c r="U820" i="2"/>
  <c r="U821" i="2"/>
  <c r="U822" i="2"/>
  <c r="U823" i="2"/>
  <c r="U824" i="2"/>
  <c r="U825" i="2"/>
  <c r="U826" i="2"/>
  <c r="U827" i="2"/>
  <c r="U828" i="2"/>
  <c r="U829" i="2"/>
  <c r="U830" i="2"/>
  <c r="U831" i="2"/>
  <c r="U832" i="2"/>
  <c r="U833" i="2"/>
  <c r="U834" i="2"/>
  <c r="U835" i="2"/>
  <c r="U836" i="2"/>
  <c r="U837" i="2"/>
  <c r="U838" i="2"/>
  <c r="U839" i="2"/>
  <c r="U840" i="2"/>
  <c r="U841" i="2"/>
  <c r="U842" i="2"/>
  <c r="U843" i="2"/>
  <c r="U844" i="2"/>
  <c r="U845" i="2"/>
  <c r="U846" i="2"/>
  <c r="U847" i="2"/>
  <c r="U848" i="2"/>
  <c r="U849" i="2"/>
  <c r="U850" i="2"/>
  <c r="U851" i="2"/>
  <c r="U852" i="2"/>
  <c r="U853" i="2"/>
  <c r="U854" i="2"/>
  <c r="U855" i="2"/>
  <c r="U856" i="2"/>
  <c r="U857" i="2"/>
  <c r="U858" i="2"/>
  <c r="U859" i="2"/>
  <c r="U860" i="2"/>
  <c r="U861" i="2"/>
  <c r="U862" i="2"/>
  <c r="U863" i="2"/>
  <c r="U864" i="2"/>
  <c r="U865" i="2"/>
  <c r="U866" i="2"/>
  <c r="U867" i="2"/>
  <c r="U868" i="2"/>
  <c r="U869" i="2"/>
  <c r="U870" i="2"/>
  <c r="U871" i="2"/>
  <c r="U872" i="2"/>
  <c r="U873" i="2"/>
  <c r="U874" i="2"/>
  <c r="U875" i="2"/>
  <c r="U876" i="2"/>
  <c r="U877" i="2"/>
  <c r="U878" i="2"/>
  <c r="U879" i="2"/>
  <c r="U880" i="2"/>
  <c r="U881" i="2"/>
  <c r="U882" i="2"/>
  <c r="U883" i="2"/>
  <c r="U884" i="2"/>
  <c r="U885" i="2"/>
  <c r="U886" i="2"/>
  <c r="U887" i="2"/>
  <c r="U888" i="2"/>
  <c r="U889" i="2"/>
  <c r="U890" i="2"/>
  <c r="U891" i="2"/>
  <c r="U892" i="2"/>
  <c r="U893" i="2"/>
  <c r="U894" i="2"/>
  <c r="U895" i="2"/>
  <c r="U896" i="2"/>
  <c r="U897" i="2"/>
  <c r="U898" i="2"/>
  <c r="U899" i="2"/>
  <c r="U900" i="2"/>
  <c r="U901" i="2"/>
  <c r="U902" i="2"/>
  <c r="U903" i="2"/>
  <c r="U904" i="2"/>
  <c r="U905" i="2"/>
  <c r="U906" i="2"/>
  <c r="U907" i="2"/>
  <c r="U908" i="2"/>
  <c r="U909" i="2"/>
  <c r="U910" i="2"/>
  <c r="U911" i="2"/>
  <c r="U912" i="2"/>
  <c r="U913" i="2"/>
  <c r="U914" i="2"/>
  <c r="U915" i="2"/>
  <c r="U916" i="2"/>
  <c r="U917" i="2"/>
  <c r="U918" i="2"/>
  <c r="U919" i="2"/>
  <c r="U920" i="2"/>
  <c r="U921" i="2"/>
  <c r="U922" i="2"/>
  <c r="U923" i="2"/>
  <c r="U924" i="2"/>
  <c r="U925" i="2"/>
  <c r="U926" i="2"/>
  <c r="U927" i="2"/>
  <c r="U928" i="2"/>
  <c r="U929" i="2"/>
  <c r="U930" i="2"/>
  <c r="U931" i="2"/>
  <c r="U932" i="2"/>
  <c r="U933" i="2"/>
  <c r="U934" i="2"/>
  <c r="U935" i="2"/>
  <c r="U936" i="2"/>
  <c r="U937" i="2"/>
  <c r="U938" i="2"/>
  <c r="U939" i="2"/>
  <c r="U940" i="2"/>
  <c r="U941" i="2"/>
  <c r="U942" i="2"/>
  <c r="U943" i="2"/>
  <c r="U944" i="2"/>
  <c r="U945" i="2"/>
  <c r="U946" i="2"/>
  <c r="U947" i="2"/>
  <c r="U948" i="2"/>
  <c r="U949" i="2"/>
  <c r="U950" i="2"/>
  <c r="U951" i="2"/>
  <c r="U952" i="2"/>
  <c r="U953" i="2"/>
  <c r="U954" i="2"/>
  <c r="U955" i="2"/>
  <c r="U956" i="2"/>
  <c r="U957" i="2"/>
  <c r="U958" i="2"/>
  <c r="U959" i="2"/>
  <c r="U960" i="2"/>
  <c r="U961" i="2"/>
  <c r="U962" i="2"/>
  <c r="U963" i="2"/>
  <c r="U964" i="2"/>
  <c r="U965" i="2"/>
  <c r="U966" i="2"/>
  <c r="U967" i="2"/>
  <c r="U968" i="2"/>
  <c r="U969" i="2"/>
  <c r="U970" i="2"/>
  <c r="U971" i="2"/>
  <c r="U972" i="2"/>
  <c r="U973" i="2"/>
  <c r="U974" i="2"/>
  <c r="U975" i="2"/>
  <c r="U976" i="2"/>
  <c r="U977" i="2"/>
  <c r="U978" i="2"/>
  <c r="U979" i="2"/>
  <c r="U980" i="2"/>
  <c r="U981" i="2"/>
  <c r="U982" i="2"/>
  <c r="U983" i="2"/>
  <c r="U984" i="2"/>
  <c r="U985" i="2"/>
  <c r="U986" i="2"/>
  <c r="U987" i="2"/>
  <c r="U988" i="2"/>
  <c r="U989" i="2"/>
  <c r="U990" i="2"/>
  <c r="U991" i="2"/>
  <c r="U992" i="2"/>
  <c r="U993" i="2"/>
  <c r="U994" i="2"/>
  <c r="U995" i="2"/>
  <c r="U996" i="2"/>
  <c r="U997" i="2"/>
  <c r="U998" i="2"/>
  <c r="U999" i="2"/>
  <c r="U1000" i="2"/>
  <c r="U1001" i="2"/>
  <c r="U1002" i="2"/>
  <c r="U1003" i="2"/>
  <c r="U1004" i="2"/>
  <c r="U1005" i="2"/>
  <c r="U1006" i="2"/>
  <c r="U1007" i="2"/>
  <c r="U1008" i="2"/>
  <c r="U1009" i="2"/>
  <c r="U1010" i="2"/>
  <c r="U1011" i="2"/>
  <c r="U1012" i="2"/>
  <c r="U1013" i="2"/>
  <c r="U1014" i="2"/>
  <c r="U1015" i="2"/>
  <c r="U1016" i="2"/>
  <c r="U1017" i="2"/>
  <c r="U1018" i="2"/>
  <c r="U1019" i="2"/>
  <c r="U1020" i="2"/>
  <c r="U1021" i="2"/>
  <c r="U1022" i="2"/>
  <c r="U1023" i="2"/>
  <c r="U1024" i="2"/>
  <c r="U1025" i="2"/>
  <c r="U1026" i="2"/>
  <c r="U1027" i="2"/>
  <c r="U1028" i="2"/>
  <c r="U1029" i="2"/>
  <c r="U1030" i="2"/>
  <c r="U1031" i="2"/>
  <c r="U1032" i="2"/>
  <c r="U1033" i="2"/>
  <c r="U1034" i="2"/>
  <c r="U1035" i="2"/>
  <c r="U1036" i="2"/>
  <c r="U1037" i="2"/>
  <c r="U1038" i="2"/>
  <c r="U1039" i="2"/>
  <c r="U1040" i="2"/>
  <c r="U1041" i="2"/>
  <c r="U1042" i="2"/>
  <c r="U1043" i="2"/>
  <c r="U1044" i="2"/>
  <c r="U1045" i="2"/>
  <c r="U1046" i="2"/>
  <c r="U1047" i="2"/>
  <c r="U1048" i="2"/>
  <c r="U1049" i="2"/>
  <c r="U1050" i="2"/>
  <c r="U1051" i="2"/>
  <c r="U1052" i="2"/>
  <c r="U1053" i="2"/>
  <c r="U1054" i="2"/>
  <c r="U1055" i="2"/>
  <c r="U1056" i="2"/>
  <c r="U1057" i="2"/>
  <c r="U1058" i="2"/>
  <c r="U1059" i="2"/>
  <c r="U1060" i="2"/>
  <c r="U1061" i="2"/>
  <c r="U1062" i="2"/>
  <c r="U1063" i="2"/>
  <c r="U1064" i="2"/>
  <c r="U1065" i="2"/>
  <c r="U1066" i="2"/>
  <c r="U1067" i="2"/>
  <c r="U1068" i="2"/>
  <c r="U1069" i="2"/>
  <c r="U1070" i="2"/>
  <c r="U1071" i="2"/>
  <c r="U1072" i="2"/>
  <c r="U1073" i="2"/>
  <c r="U1074" i="2"/>
  <c r="U1075" i="2"/>
  <c r="U1076" i="2"/>
  <c r="U1077" i="2"/>
  <c r="U1078" i="2"/>
  <c r="U1079" i="2"/>
  <c r="U1080" i="2"/>
  <c r="U1081" i="2"/>
  <c r="U1082" i="2"/>
  <c r="U1083" i="2"/>
  <c r="U1084" i="2"/>
  <c r="U1085" i="2"/>
  <c r="U1086" i="2"/>
  <c r="U1087" i="2"/>
  <c r="U1088" i="2"/>
  <c r="U1089" i="2"/>
  <c r="U1090" i="2"/>
  <c r="U1091" i="2"/>
  <c r="U1092" i="2"/>
  <c r="U1093" i="2"/>
  <c r="U1094" i="2"/>
  <c r="U1095" i="2"/>
  <c r="U1096" i="2"/>
  <c r="U1097" i="2"/>
  <c r="U1098" i="2"/>
  <c r="U1099" i="2"/>
  <c r="U1100" i="2"/>
  <c r="U1101" i="2"/>
  <c r="U1102" i="2"/>
  <c r="U1103" i="2"/>
  <c r="U1104" i="2"/>
  <c r="U1105" i="2"/>
  <c r="U1106" i="2"/>
  <c r="U1107" i="2"/>
  <c r="U1108" i="2"/>
  <c r="U1109" i="2"/>
  <c r="U1110" i="2"/>
  <c r="U1111" i="2"/>
  <c r="U1112" i="2"/>
  <c r="U1113" i="2"/>
  <c r="U1114" i="2"/>
  <c r="U1115" i="2"/>
  <c r="U1116" i="2"/>
  <c r="U1117" i="2"/>
  <c r="U1118" i="2"/>
  <c r="U1119" i="2"/>
  <c r="U1120" i="2"/>
  <c r="U1121" i="2"/>
  <c r="U1122" i="2"/>
  <c r="U1123" i="2"/>
  <c r="U1124" i="2"/>
  <c r="U1125" i="2"/>
  <c r="U1126" i="2"/>
  <c r="U1127" i="2"/>
  <c r="U1128" i="2"/>
  <c r="U1129" i="2"/>
  <c r="U1130" i="2"/>
  <c r="U1131" i="2"/>
  <c r="U1132" i="2"/>
  <c r="U1133" i="2"/>
  <c r="U1134" i="2"/>
  <c r="U1135" i="2"/>
  <c r="U1136" i="2"/>
  <c r="U1137" i="2"/>
  <c r="U1138" i="2"/>
  <c r="U1139" i="2"/>
  <c r="U1140" i="2"/>
  <c r="U1141" i="2"/>
  <c r="U1142" i="2"/>
  <c r="U1143" i="2"/>
  <c r="U1144" i="2"/>
  <c r="U1145" i="2"/>
  <c r="U1146" i="2"/>
  <c r="U1147" i="2"/>
  <c r="U1148" i="2"/>
  <c r="U1149" i="2"/>
  <c r="U1150" i="2"/>
  <c r="U1151" i="2"/>
  <c r="U1152" i="2"/>
  <c r="U1153" i="2"/>
  <c r="U1154" i="2"/>
  <c r="U1155" i="2"/>
  <c r="U1156" i="2"/>
  <c r="U1157" i="2"/>
  <c r="U1158" i="2"/>
  <c r="U1159" i="2"/>
  <c r="U1160" i="2"/>
  <c r="U1161" i="2"/>
  <c r="U1162" i="2"/>
  <c r="U1163" i="2"/>
  <c r="U1164" i="2"/>
  <c r="U1165" i="2"/>
  <c r="U1166" i="2"/>
  <c r="U1167" i="2"/>
  <c r="U1168" i="2"/>
  <c r="U1169" i="2"/>
  <c r="U1170" i="2"/>
  <c r="U1171" i="2"/>
  <c r="U1172" i="2"/>
  <c r="U1173" i="2"/>
  <c r="U1174" i="2"/>
  <c r="U1175" i="2"/>
  <c r="U1176" i="2"/>
  <c r="U1177" i="2"/>
  <c r="U1178" i="2"/>
  <c r="U1179" i="2"/>
  <c r="U1180" i="2"/>
  <c r="U1181" i="2"/>
  <c r="U1182" i="2"/>
  <c r="U1183" i="2"/>
  <c r="U1184" i="2"/>
  <c r="U1185" i="2"/>
  <c r="U1186" i="2"/>
  <c r="U1187" i="2"/>
  <c r="U1188" i="2"/>
  <c r="U1189" i="2"/>
  <c r="U1190" i="2"/>
  <c r="U1191" i="2"/>
  <c r="U1192" i="2"/>
  <c r="U1193" i="2"/>
  <c r="U1194" i="2"/>
  <c r="U1195" i="2"/>
  <c r="U1196" i="2"/>
  <c r="U1197" i="2"/>
  <c r="U1198" i="2"/>
  <c r="U1199" i="2"/>
  <c r="U1200" i="2"/>
  <c r="U1201" i="2"/>
  <c r="U1202" i="2"/>
  <c r="U1203" i="2"/>
  <c r="U1204" i="2"/>
  <c r="U1205" i="2"/>
  <c r="U1206" i="2"/>
  <c r="U1207" i="2"/>
  <c r="U1208" i="2"/>
  <c r="U1209" i="2"/>
  <c r="U1210" i="2"/>
  <c r="U1211" i="2"/>
  <c r="U1212" i="2"/>
  <c r="U1213" i="2"/>
  <c r="U1214" i="2"/>
  <c r="U1215" i="2"/>
  <c r="U1216" i="2"/>
  <c r="U1217" i="2"/>
  <c r="U1218" i="2"/>
  <c r="U1219" i="2"/>
  <c r="U1220" i="2"/>
  <c r="U1221" i="2"/>
  <c r="U1222" i="2"/>
  <c r="U1223" i="2"/>
  <c r="U1224" i="2"/>
  <c r="U1225" i="2"/>
  <c r="U1226" i="2"/>
  <c r="U1227" i="2"/>
  <c r="U1228" i="2"/>
  <c r="U1229" i="2"/>
  <c r="U1230" i="2"/>
  <c r="U1231" i="2"/>
  <c r="U1232" i="2"/>
  <c r="U1233" i="2"/>
  <c r="U1234" i="2"/>
  <c r="U1235" i="2"/>
  <c r="U1236" i="2"/>
  <c r="U1237" i="2"/>
  <c r="U1238" i="2"/>
  <c r="U1239" i="2"/>
  <c r="U1240" i="2"/>
  <c r="U1241" i="2"/>
  <c r="U1242" i="2"/>
  <c r="U1243" i="2"/>
  <c r="U1244" i="2"/>
  <c r="U1245" i="2"/>
  <c r="U1246" i="2"/>
  <c r="U1247" i="2"/>
  <c r="U1248" i="2"/>
  <c r="U1249" i="2"/>
  <c r="U1250" i="2"/>
  <c r="U1251" i="2"/>
  <c r="U1252" i="2"/>
  <c r="U1253" i="2"/>
  <c r="U1254" i="2"/>
  <c r="U1255" i="2"/>
  <c r="U1256" i="2"/>
  <c r="U1257" i="2"/>
  <c r="U1258" i="2"/>
  <c r="U1259" i="2"/>
  <c r="U1260" i="2"/>
  <c r="U1261" i="2"/>
  <c r="U1262" i="2"/>
  <c r="U1263" i="2"/>
  <c r="U1264" i="2"/>
  <c r="U1265" i="2"/>
  <c r="U1266" i="2"/>
  <c r="U1267" i="2"/>
  <c r="U1268" i="2"/>
  <c r="U1269" i="2"/>
  <c r="U1270" i="2"/>
  <c r="U1271" i="2"/>
  <c r="U1272" i="2"/>
  <c r="U1273" i="2"/>
  <c r="U1274" i="2"/>
  <c r="U1275" i="2"/>
  <c r="U1276" i="2"/>
  <c r="U1277" i="2"/>
  <c r="U1278" i="2"/>
  <c r="U1279" i="2"/>
  <c r="U1280" i="2"/>
  <c r="U1281" i="2"/>
  <c r="U1282" i="2"/>
  <c r="U1283" i="2"/>
  <c r="U1284" i="2"/>
  <c r="U1285" i="2"/>
  <c r="U1286" i="2"/>
  <c r="U1287" i="2"/>
  <c r="U1288" i="2"/>
  <c r="U1289" i="2"/>
  <c r="U1290" i="2"/>
  <c r="U1291" i="2"/>
  <c r="U1292" i="2"/>
  <c r="U1293" i="2"/>
  <c r="U1294" i="2"/>
  <c r="U1295" i="2"/>
  <c r="U1296" i="2"/>
  <c r="U1297" i="2"/>
  <c r="U1298" i="2"/>
  <c r="U1299" i="2"/>
  <c r="U1300" i="2"/>
  <c r="U1301" i="2"/>
  <c r="U1302" i="2"/>
  <c r="U1303" i="2"/>
  <c r="U1304" i="2"/>
  <c r="U1305" i="2"/>
  <c r="U1306" i="2"/>
  <c r="U1307" i="2"/>
  <c r="U1308" i="2"/>
  <c r="U1309" i="2"/>
  <c r="U1310" i="2"/>
  <c r="U1311" i="2"/>
  <c r="U1312" i="2"/>
  <c r="U1313" i="2"/>
  <c r="U1314" i="2"/>
  <c r="U1315" i="2"/>
  <c r="U1316" i="2"/>
  <c r="U1317" i="2"/>
  <c r="U1318" i="2"/>
  <c r="U1319" i="2"/>
  <c r="U1320" i="2"/>
  <c r="U1321" i="2"/>
  <c r="U1322" i="2"/>
  <c r="U1323" i="2"/>
  <c r="U1324" i="2"/>
  <c r="U1325" i="2"/>
  <c r="U1326" i="2"/>
  <c r="U1327" i="2"/>
  <c r="U1328" i="2"/>
  <c r="U1329" i="2"/>
  <c r="U1330" i="2"/>
  <c r="U1331" i="2"/>
  <c r="U1332" i="2"/>
  <c r="U1333" i="2"/>
  <c r="U1334" i="2"/>
  <c r="U1335" i="2"/>
  <c r="U1336" i="2"/>
  <c r="U1337" i="2"/>
  <c r="U1338" i="2"/>
  <c r="U1339" i="2"/>
  <c r="U1340" i="2"/>
  <c r="U1341" i="2"/>
  <c r="U1342" i="2"/>
  <c r="U1343" i="2"/>
  <c r="U1344" i="2"/>
  <c r="U1345" i="2"/>
  <c r="U1346" i="2"/>
  <c r="U1347" i="2"/>
  <c r="U1348" i="2"/>
  <c r="U1349" i="2"/>
  <c r="U1350" i="2"/>
  <c r="U1351" i="2"/>
  <c r="U1352" i="2"/>
  <c r="U1353" i="2"/>
  <c r="U1354" i="2"/>
  <c r="U1355" i="2"/>
  <c r="U1356" i="2"/>
  <c r="U1357" i="2"/>
  <c r="U1358" i="2"/>
  <c r="U1359" i="2"/>
  <c r="U1360" i="2"/>
  <c r="U1361" i="2"/>
  <c r="U1362" i="2"/>
  <c r="U1363" i="2"/>
  <c r="U1364" i="2"/>
  <c r="U1365" i="2"/>
  <c r="U1366" i="2"/>
  <c r="U1367" i="2"/>
  <c r="U1368" i="2"/>
  <c r="U1369" i="2"/>
  <c r="U1370" i="2"/>
  <c r="U1371" i="2"/>
  <c r="U1372" i="2"/>
  <c r="U1373" i="2"/>
  <c r="U1374" i="2"/>
  <c r="U1375" i="2"/>
  <c r="U1376" i="2"/>
  <c r="U1377" i="2"/>
  <c r="U1378" i="2"/>
  <c r="U1379" i="2"/>
  <c r="U1380" i="2"/>
  <c r="U1381" i="2"/>
  <c r="U1382" i="2"/>
  <c r="U1383" i="2"/>
  <c r="U1384" i="2"/>
  <c r="U1385" i="2"/>
  <c r="U1386" i="2"/>
  <c r="U1387" i="2"/>
  <c r="U1388" i="2"/>
  <c r="U1389" i="2"/>
  <c r="U1390" i="2"/>
  <c r="U1391" i="2"/>
  <c r="U1392" i="2"/>
  <c r="U1393" i="2"/>
  <c r="U1394" i="2"/>
  <c r="U1395" i="2"/>
  <c r="U1396" i="2"/>
  <c r="U1397" i="2"/>
  <c r="U1398" i="2"/>
  <c r="U1399" i="2"/>
  <c r="U1400" i="2"/>
  <c r="U1401" i="2"/>
  <c r="U1402" i="2"/>
  <c r="U1403" i="2"/>
  <c r="U1404" i="2"/>
  <c r="U1405" i="2"/>
  <c r="U1406" i="2"/>
  <c r="U1407" i="2"/>
  <c r="U1408" i="2"/>
  <c r="U1409" i="2"/>
  <c r="U1410" i="2"/>
  <c r="U1411" i="2"/>
  <c r="U1412" i="2"/>
  <c r="U1413" i="2"/>
  <c r="U1414" i="2"/>
  <c r="U1415" i="2"/>
  <c r="U1416" i="2"/>
  <c r="U1417" i="2"/>
  <c r="U1418" i="2"/>
  <c r="U1419" i="2"/>
  <c r="U1420" i="2"/>
  <c r="U1421" i="2"/>
  <c r="U1422" i="2"/>
  <c r="U1423" i="2"/>
  <c r="U1424" i="2"/>
  <c r="U1425" i="2"/>
  <c r="U1426" i="2"/>
  <c r="U1427" i="2"/>
  <c r="U1428" i="2"/>
  <c r="U1429" i="2"/>
  <c r="U1430" i="2"/>
  <c r="U1431" i="2"/>
  <c r="U1432" i="2"/>
  <c r="U1433" i="2"/>
  <c r="U1434" i="2"/>
  <c r="U1435" i="2"/>
  <c r="U1436" i="2"/>
  <c r="U1437" i="2"/>
  <c r="U1438" i="2"/>
  <c r="U1439" i="2"/>
  <c r="U1440" i="2"/>
  <c r="U1441" i="2"/>
  <c r="U1442" i="2"/>
  <c r="U1443" i="2"/>
  <c r="U1444" i="2"/>
  <c r="U1445" i="2"/>
  <c r="U1446" i="2"/>
  <c r="U1447" i="2"/>
  <c r="U1448" i="2"/>
  <c r="U1449" i="2"/>
  <c r="U1450" i="2"/>
  <c r="U1451" i="2"/>
  <c r="U1452" i="2"/>
  <c r="U1453" i="2"/>
  <c r="U1454" i="2"/>
  <c r="U1455" i="2"/>
  <c r="U1456" i="2"/>
  <c r="U1457" i="2"/>
  <c r="U1458" i="2"/>
  <c r="U1459" i="2"/>
  <c r="U1460" i="2"/>
  <c r="U1461" i="2"/>
  <c r="U1462" i="2"/>
  <c r="U1463" i="2"/>
  <c r="U1464" i="2"/>
  <c r="U1465" i="2"/>
  <c r="U1466" i="2"/>
  <c r="U1467" i="2"/>
  <c r="U1468" i="2"/>
  <c r="U1469" i="2"/>
  <c r="U1470" i="2"/>
  <c r="U1471" i="2"/>
  <c r="U1472" i="2"/>
  <c r="U1473" i="2"/>
  <c r="U1474" i="2"/>
  <c r="U1475" i="2"/>
  <c r="U1476" i="2"/>
  <c r="U1477" i="2"/>
  <c r="U1478" i="2"/>
  <c r="U1479" i="2"/>
  <c r="U1480" i="2"/>
  <c r="U1481" i="2"/>
  <c r="U1482" i="2"/>
  <c r="U1483" i="2"/>
  <c r="U1484" i="2"/>
  <c r="U1485" i="2"/>
  <c r="U1486" i="2"/>
  <c r="U1487" i="2"/>
  <c r="U1488" i="2"/>
  <c r="U1489" i="2"/>
  <c r="U1490" i="2"/>
  <c r="U1491" i="2"/>
  <c r="U1492" i="2"/>
  <c r="U1493" i="2"/>
  <c r="U1494" i="2"/>
  <c r="U1495" i="2"/>
  <c r="U1496" i="2"/>
  <c r="U1497" i="2"/>
  <c r="U1498" i="2"/>
  <c r="U1499" i="2"/>
  <c r="U1500" i="2"/>
  <c r="U1501" i="2"/>
  <c r="U1502" i="2"/>
  <c r="U1503" i="2"/>
  <c r="T4" i="2"/>
  <c r="T5" i="2"/>
  <c r="T6" i="2"/>
  <c r="T7" i="2"/>
  <c r="T8" i="2"/>
  <c r="T9" i="2"/>
  <c r="T10" i="2"/>
  <c r="T11" i="2"/>
  <c r="T12" i="2"/>
  <c r="T13" i="2"/>
  <c r="T14" i="2"/>
  <c r="T15" i="2"/>
  <c r="T16" i="2"/>
  <c r="T17" i="2"/>
  <c r="T18" i="2"/>
  <c r="T19" i="2"/>
  <c r="T20" i="2"/>
  <c r="T21" i="2"/>
  <c r="T22" i="2"/>
  <c r="T23" i="2"/>
  <c r="T24" i="2"/>
  <c r="T25" i="2"/>
  <c r="T26" i="2"/>
  <c r="T27" i="2"/>
  <c r="T28" i="2"/>
  <c r="T29" i="2"/>
  <c r="T30" i="2"/>
  <c r="T31" i="2"/>
  <c r="T32" i="2"/>
  <c r="T33" i="2"/>
  <c r="T34" i="2"/>
  <c r="T35" i="2"/>
  <c r="T36" i="2"/>
  <c r="T37" i="2"/>
  <c r="T38" i="2"/>
  <c r="T39" i="2"/>
  <c r="T40" i="2"/>
  <c r="T41" i="2"/>
  <c r="T42" i="2"/>
  <c r="T43" i="2"/>
  <c r="T44" i="2"/>
  <c r="T45" i="2"/>
  <c r="T46" i="2"/>
  <c r="T47" i="2"/>
  <c r="T48" i="2"/>
  <c r="T49" i="2"/>
  <c r="T50" i="2"/>
  <c r="T51" i="2"/>
  <c r="T52" i="2"/>
  <c r="T53" i="2"/>
  <c r="T54" i="2"/>
  <c r="T55" i="2"/>
  <c r="T56" i="2"/>
  <c r="T57" i="2"/>
  <c r="T58" i="2"/>
  <c r="T59" i="2"/>
  <c r="T60" i="2"/>
  <c r="T61" i="2"/>
  <c r="T62" i="2"/>
  <c r="T63" i="2"/>
  <c r="T64" i="2"/>
  <c r="T65" i="2"/>
  <c r="T66" i="2"/>
  <c r="T67" i="2"/>
  <c r="T68" i="2"/>
  <c r="T69" i="2"/>
  <c r="T70" i="2"/>
  <c r="T71" i="2"/>
  <c r="T72" i="2"/>
  <c r="T73" i="2"/>
  <c r="T74" i="2"/>
  <c r="T75" i="2"/>
  <c r="T76" i="2"/>
  <c r="T77" i="2"/>
  <c r="T78" i="2"/>
  <c r="T79" i="2"/>
  <c r="T80" i="2"/>
  <c r="T81" i="2"/>
  <c r="T82" i="2"/>
  <c r="T83" i="2"/>
  <c r="T84" i="2"/>
  <c r="T85" i="2"/>
  <c r="T86" i="2"/>
  <c r="T87" i="2"/>
  <c r="T88" i="2"/>
  <c r="T89" i="2"/>
  <c r="T90" i="2"/>
  <c r="T91" i="2"/>
  <c r="T92" i="2"/>
  <c r="T93" i="2"/>
  <c r="T94" i="2"/>
  <c r="T95" i="2"/>
  <c r="T96" i="2"/>
  <c r="T97" i="2"/>
  <c r="T98" i="2"/>
  <c r="T99" i="2"/>
  <c r="T100" i="2"/>
  <c r="T101" i="2"/>
  <c r="T102" i="2"/>
  <c r="T103" i="2"/>
  <c r="T104" i="2"/>
  <c r="T105" i="2"/>
  <c r="T106" i="2"/>
  <c r="T107" i="2"/>
  <c r="T108" i="2"/>
  <c r="T109" i="2"/>
  <c r="T110" i="2"/>
  <c r="T111" i="2"/>
  <c r="T112" i="2"/>
  <c r="T113" i="2"/>
  <c r="T114" i="2"/>
  <c r="T115" i="2"/>
  <c r="T116" i="2"/>
  <c r="T117" i="2"/>
  <c r="T118" i="2"/>
  <c r="T119" i="2"/>
  <c r="T120" i="2"/>
  <c r="T121" i="2"/>
  <c r="T122" i="2"/>
  <c r="T123" i="2"/>
  <c r="T124" i="2"/>
  <c r="T125" i="2"/>
  <c r="T126" i="2"/>
  <c r="T127" i="2"/>
  <c r="T128" i="2"/>
  <c r="T129" i="2"/>
  <c r="T130" i="2"/>
  <c r="T131" i="2"/>
  <c r="T132" i="2"/>
  <c r="T133" i="2"/>
  <c r="T134" i="2"/>
  <c r="T135" i="2"/>
  <c r="T136" i="2"/>
  <c r="T137" i="2"/>
  <c r="T138" i="2"/>
  <c r="T139" i="2"/>
  <c r="T140" i="2"/>
  <c r="T141" i="2"/>
  <c r="T142" i="2"/>
  <c r="T143" i="2"/>
  <c r="T144" i="2"/>
  <c r="T145" i="2"/>
  <c r="T146" i="2"/>
  <c r="T147" i="2"/>
  <c r="T148" i="2"/>
  <c r="T149" i="2"/>
  <c r="T150" i="2"/>
  <c r="T151" i="2"/>
  <c r="T152" i="2"/>
  <c r="T153" i="2"/>
  <c r="T154" i="2"/>
  <c r="T155" i="2"/>
  <c r="T156" i="2"/>
  <c r="T157" i="2"/>
  <c r="T158" i="2"/>
  <c r="T159" i="2"/>
  <c r="T160" i="2"/>
  <c r="T161" i="2"/>
  <c r="T162" i="2"/>
  <c r="T163" i="2"/>
  <c r="T164" i="2"/>
  <c r="T165" i="2"/>
  <c r="T166" i="2"/>
  <c r="T167" i="2"/>
  <c r="T168" i="2"/>
  <c r="T169" i="2"/>
  <c r="T170" i="2"/>
  <c r="T171" i="2"/>
  <c r="T172" i="2"/>
  <c r="T173" i="2"/>
  <c r="T174" i="2"/>
  <c r="T175" i="2"/>
  <c r="T176" i="2"/>
  <c r="T177" i="2"/>
  <c r="T178" i="2"/>
  <c r="T179" i="2"/>
  <c r="T180" i="2"/>
  <c r="T181" i="2"/>
  <c r="T182" i="2"/>
  <c r="T183" i="2"/>
  <c r="T184" i="2"/>
  <c r="T185" i="2"/>
  <c r="T186" i="2"/>
  <c r="T187" i="2"/>
  <c r="T188" i="2"/>
  <c r="T189" i="2"/>
  <c r="T190" i="2"/>
  <c r="T191" i="2"/>
  <c r="T192" i="2"/>
  <c r="T193" i="2"/>
  <c r="T194" i="2"/>
  <c r="T195" i="2"/>
  <c r="T196" i="2"/>
  <c r="T197" i="2"/>
  <c r="T198" i="2"/>
  <c r="T199" i="2"/>
  <c r="T200" i="2"/>
  <c r="T201" i="2"/>
  <c r="T202" i="2"/>
  <c r="T203" i="2"/>
  <c r="T204" i="2"/>
  <c r="T205" i="2"/>
  <c r="T206" i="2"/>
  <c r="T207" i="2"/>
  <c r="T208" i="2"/>
  <c r="T209" i="2"/>
  <c r="T210" i="2"/>
  <c r="T211" i="2"/>
  <c r="T212" i="2"/>
  <c r="T213" i="2"/>
  <c r="T214" i="2"/>
  <c r="T215" i="2"/>
  <c r="T216" i="2"/>
  <c r="T217" i="2"/>
  <c r="T218" i="2"/>
  <c r="T219" i="2"/>
  <c r="T220" i="2"/>
  <c r="T221" i="2"/>
  <c r="T222" i="2"/>
  <c r="T223" i="2"/>
  <c r="T224" i="2"/>
  <c r="T225" i="2"/>
  <c r="T226" i="2"/>
  <c r="T227" i="2"/>
  <c r="T228" i="2"/>
  <c r="T229" i="2"/>
  <c r="T230" i="2"/>
  <c r="T231" i="2"/>
  <c r="T232" i="2"/>
  <c r="T233" i="2"/>
  <c r="T234" i="2"/>
  <c r="T235" i="2"/>
  <c r="T236" i="2"/>
  <c r="T237" i="2"/>
  <c r="T238" i="2"/>
  <c r="T239" i="2"/>
  <c r="T240" i="2"/>
  <c r="T241" i="2"/>
  <c r="T242" i="2"/>
  <c r="T243" i="2"/>
  <c r="T244" i="2"/>
  <c r="T245" i="2"/>
  <c r="T246" i="2"/>
  <c r="T247" i="2"/>
  <c r="T248" i="2"/>
  <c r="T249" i="2"/>
  <c r="T250" i="2"/>
  <c r="T251" i="2"/>
  <c r="T252" i="2"/>
  <c r="T253" i="2"/>
  <c r="T254" i="2"/>
  <c r="T255" i="2"/>
  <c r="T256" i="2"/>
  <c r="T257" i="2"/>
  <c r="T258" i="2"/>
  <c r="T259" i="2"/>
  <c r="T260" i="2"/>
  <c r="T261" i="2"/>
  <c r="T262" i="2"/>
  <c r="T263" i="2"/>
  <c r="T264" i="2"/>
  <c r="T265" i="2"/>
  <c r="T266" i="2"/>
  <c r="T267" i="2"/>
  <c r="T268" i="2"/>
  <c r="T269" i="2"/>
  <c r="T270" i="2"/>
  <c r="T271" i="2"/>
  <c r="T272" i="2"/>
  <c r="T273" i="2"/>
  <c r="T274" i="2"/>
  <c r="T275" i="2"/>
  <c r="T276" i="2"/>
  <c r="T277" i="2"/>
  <c r="T278" i="2"/>
  <c r="T279" i="2"/>
  <c r="T280" i="2"/>
  <c r="T281" i="2"/>
  <c r="T282" i="2"/>
  <c r="T283" i="2"/>
  <c r="T284" i="2"/>
  <c r="T285" i="2"/>
  <c r="T286" i="2"/>
  <c r="T287" i="2"/>
  <c r="T288" i="2"/>
  <c r="T289" i="2"/>
  <c r="T290" i="2"/>
  <c r="T291" i="2"/>
  <c r="T292" i="2"/>
  <c r="T293" i="2"/>
  <c r="T294" i="2"/>
  <c r="T295" i="2"/>
  <c r="T296" i="2"/>
  <c r="T297" i="2"/>
  <c r="T298" i="2"/>
  <c r="T299" i="2"/>
  <c r="T300" i="2"/>
  <c r="T301" i="2"/>
  <c r="T302" i="2"/>
  <c r="T303" i="2"/>
  <c r="T304" i="2"/>
  <c r="T305" i="2"/>
  <c r="T306" i="2"/>
  <c r="T307" i="2"/>
  <c r="T308" i="2"/>
  <c r="T309" i="2"/>
  <c r="T310" i="2"/>
  <c r="T311" i="2"/>
  <c r="T312" i="2"/>
  <c r="T313" i="2"/>
  <c r="T314" i="2"/>
  <c r="T315" i="2"/>
  <c r="T316" i="2"/>
  <c r="T317" i="2"/>
  <c r="T318" i="2"/>
  <c r="T319" i="2"/>
  <c r="T320" i="2"/>
  <c r="T321" i="2"/>
  <c r="T322" i="2"/>
  <c r="T323" i="2"/>
  <c r="T324" i="2"/>
  <c r="T325" i="2"/>
  <c r="T326" i="2"/>
  <c r="T327" i="2"/>
  <c r="T328" i="2"/>
  <c r="T329" i="2"/>
  <c r="T330" i="2"/>
  <c r="T331" i="2"/>
  <c r="T332" i="2"/>
  <c r="T333" i="2"/>
  <c r="T334" i="2"/>
  <c r="T335" i="2"/>
  <c r="T336" i="2"/>
  <c r="T337" i="2"/>
  <c r="T338" i="2"/>
  <c r="T339" i="2"/>
  <c r="T340" i="2"/>
  <c r="T341" i="2"/>
  <c r="T342" i="2"/>
  <c r="T343" i="2"/>
  <c r="T344" i="2"/>
  <c r="T345" i="2"/>
  <c r="T346" i="2"/>
  <c r="T347" i="2"/>
  <c r="T348" i="2"/>
  <c r="T349" i="2"/>
  <c r="T350" i="2"/>
  <c r="T351" i="2"/>
  <c r="T352" i="2"/>
  <c r="T353" i="2"/>
  <c r="T354" i="2"/>
  <c r="T355" i="2"/>
  <c r="T356" i="2"/>
  <c r="T357" i="2"/>
  <c r="T358" i="2"/>
  <c r="T359" i="2"/>
  <c r="T360" i="2"/>
  <c r="T361" i="2"/>
  <c r="T362" i="2"/>
  <c r="T363" i="2"/>
  <c r="T364" i="2"/>
  <c r="T365" i="2"/>
  <c r="T366" i="2"/>
  <c r="T367" i="2"/>
  <c r="T368" i="2"/>
  <c r="T369" i="2"/>
  <c r="T370" i="2"/>
  <c r="T371" i="2"/>
  <c r="T372" i="2"/>
  <c r="T373" i="2"/>
  <c r="T374" i="2"/>
  <c r="T375" i="2"/>
  <c r="T376" i="2"/>
  <c r="T377" i="2"/>
  <c r="T378" i="2"/>
  <c r="T379" i="2"/>
  <c r="T380" i="2"/>
  <c r="T381" i="2"/>
  <c r="T382" i="2"/>
  <c r="T383" i="2"/>
  <c r="T384" i="2"/>
  <c r="T385" i="2"/>
  <c r="T386" i="2"/>
  <c r="T387" i="2"/>
  <c r="T388" i="2"/>
  <c r="T389" i="2"/>
  <c r="T390" i="2"/>
  <c r="T391" i="2"/>
  <c r="T392" i="2"/>
  <c r="T393" i="2"/>
  <c r="T394" i="2"/>
  <c r="T395" i="2"/>
  <c r="T396" i="2"/>
  <c r="T397" i="2"/>
  <c r="T398" i="2"/>
  <c r="T399" i="2"/>
  <c r="T400" i="2"/>
  <c r="T401" i="2"/>
  <c r="T402" i="2"/>
  <c r="T403" i="2"/>
  <c r="T404" i="2"/>
  <c r="T405" i="2"/>
  <c r="T406" i="2"/>
  <c r="T407" i="2"/>
  <c r="T408" i="2"/>
  <c r="T409" i="2"/>
  <c r="T410" i="2"/>
  <c r="T411" i="2"/>
  <c r="T412" i="2"/>
  <c r="T413" i="2"/>
  <c r="T414" i="2"/>
  <c r="T415" i="2"/>
  <c r="T416" i="2"/>
  <c r="T417" i="2"/>
  <c r="T418" i="2"/>
  <c r="T419" i="2"/>
  <c r="T420" i="2"/>
  <c r="T421" i="2"/>
  <c r="T422" i="2"/>
  <c r="T423" i="2"/>
  <c r="T424" i="2"/>
  <c r="T425" i="2"/>
  <c r="T426" i="2"/>
  <c r="T427" i="2"/>
  <c r="T428" i="2"/>
  <c r="T429" i="2"/>
  <c r="T430" i="2"/>
  <c r="T431" i="2"/>
  <c r="T432" i="2"/>
  <c r="T433" i="2"/>
  <c r="T434" i="2"/>
  <c r="T435" i="2"/>
  <c r="T436" i="2"/>
  <c r="T437" i="2"/>
  <c r="T438" i="2"/>
  <c r="T439" i="2"/>
  <c r="T440" i="2"/>
  <c r="T441" i="2"/>
  <c r="T442" i="2"/>
  <c r="T443" i="2"/>
  <c r="T444" i="2"/>
  <c r="T445" i="2"/>
  <c r="T446" i="2"/>
  <c r="T447" i="2"/>
  <c r="T448" i="2"/>
  <c r="T449" i="2"/>
  <c r="T450" i="2"/>
  <c r="T451" i="2"/>
  <c r="T452" i="2"/>
  <c r="T453" i="2"/>
  <c r="T454" i="2"/>
  <c r="T455" i="2"/>
  <c r="T456" i="2"/>
  <c r="T457" i="2"/>
  <c r="T458" i="2"/>
  <c r="T459" i="2"/>
  <c r="T460" i="2"/>
  <c r="T461" i="2"/>
  <c r="T462" i="2"/>
  <c r="T463" i="2"/>
  <c r="T464" i="2"/>
  <c r="T465" i="2"/>
  <c r="T466" i="2"/>
  <c r="T467" i="2"/>
  <c r="T468" i="2"/>
  <c r="T469" i="2"/>
  <c r="T470" i="2"/>
  <c r="T471" i="2"/>
  <c r="T472" i="2"/>
  <c r="T473" i="2"/>
  <c r="T474" i="2"/>
  <c r="T475" i="2"/>
  <c r="T476" i="2"/>
  <c r="T477" i="2"/>
  <c r="T478" i="2"/>
  <c r="T479" i="2"/>
  <c r="T480" i="2"/>
  <c r="T481" i="2"/>
  <c r="T482" i="2"/>
  <c r="T483" i="2"/>
  <c r="T484" i="2"/>
  <c r="T485" i="2"/>
  <c r="T486" i="2"/>
  <c r="T487" i="2"/>
  <c r="T488" i="2"/>
  <c r="T489" i="2"/>
  <c r="T490" i="2"/>
  <c r="T491" i="2"/>
  <c r="T492" i="2"/>
  <c r="T493" i="2"/>
  <c r="T494" i="2"/>
  <c r="T495" i="2"/>
  <c r="T496" i="2"/>
  <c r="T497" i="2"/>
  <c r="T498" i="2"/>
  <c r="T499" i="2"/>
  <c r="T500" i="2"/>
  <c r="T501" i="2"/>
  <c r="T502" i="2"/>
  <c r="T503" i="2"/>
  <c r="T504" i="2"/>
  <c r="T505" i="2"/>
  <c r="T506" i="2"/>
  <c r="T507" i="2"/>
  <c r="T508" i="2"/>
  <c r="T509" i="2"/>
  <c r="T510" i="2"/>
  <c r="T511" i="2"/>
  <c r="T512" i="2"/>
  <c r="T513" i="2"/>
  <c r="T514" i="2"/>
  <c r="T515" i="2"/>
  <c r="T516" i="2"/>
  <c r="T517" i="2"/>
  <c r="T518" i="2"/>
  <c r="T519" i="2"/>
  <c r="T520" i="2"/>
  <c r="T521" i="2"/>
  <c r="T522" i="2"/>
  <c r="T523" i="2"/>
  <c r="T524" i="2"/>
  <c r="T525" i="2"/>
  <c r="T526" i="2"/>
  <c r="T527" i="2"/>
  <c r="T528" i="2"/>
  <c r="T529" i="2"/>
  <c r="T530" i="2"/>
  <c r="T531" i="2"/>
  <c r="T532" i="2"/>
  <c r="T533" i="2"/>
  <c r="T534" i="2"/>
  <c r="T535" i="2"/>
  <c r="T536" i="2"/>
  <c r="T537" i="2"/>
  <c r="T538" i="2"/>
  <c r="T539" i="2"/>
  <c r="T540" i="2"/>
  <c r="T541" i="2"/>
  <c r="T542" i="2"/>
  <c r="T543" i="2"/>
  <c r="T544" i="2"/>
  <c r="T545" i="2"/>
  <c r="T546" i="2"/>
  <c r="T547" i="2"/>
  <c r="T548" i="2"/>
  <c r="T549" i="2"/>
  <c r="T550" i="2"/>
  <c r="T551" i="2"/>
  <c r="T552" i="2"/>
  <c r="T553" i="2"/>
  <c r="T554" i="2"/>
  <c r="T555" i="2"/>
  <c r="T556" i="2"/>
  <c r="T557" i="2"/>
  <c r="T558" i="2"/>
  <c r="T559" i="2"/>
  <c r="T560" i="2"/>
  <c r="T561" i="2"/>
  <c r="T562" i="2"/>
  <c r="T563" i="2"/>
  <c r="T564" i="2"/>
  <c r="T565" i="2"/>
  <c r="T566" i="2"/>
  <c r="T567" i="2"/>
  <c r="T568" i="2"/>
  <c r="T569" i="2"/>
  <c r="T570" i="2"/>
  <c r="T571" i="2"/>
  <c r="T572" i="2"/>
  <c r="T573" i="2"/>
  <c r="T574" i="2"/>
  <c r="T575" i="2"/>
  <c r="T576" i="2"/>
  <c r="T577" i="2"/>
  <c r="T578" i="2"/>
  <c r="T579" i="2"/>
  <c r="T580" i="2"/>
  <c r="T581" i="2"/>
  <c r="T582" i="2"/>
  <c r="T583" i="2"/>
  <c r="T584" i="2"/>
  <c r="T585" i="2"/>
  <c r="T586" i="2"/>
  <c r="T587" i="2"/>
  <c r="T588" i="2"/>
  <c r="T589" i="2"/>
  <c r="T590" i="2"/>
  <c r="T591" i="2"/>
  <c r="T592" i="2"/>
  <c r="T593" i="2"/>
  <c r="T594" i="2"/>
  <c r="T595" i="2"/>
  <c r="T596" i="2"/>
  <c r="T597" i="2"/>
  <c r="T598" i="2"/>
  <c r="T599" i="2"/>
  <c r="T600" i="2"/>
  <c r="T601" i="2"/>
  <c r="T602" i="2"/>
  <c r="T603" i="2"/>
  <c r="T604" i="2"/>
  <c r="T605" i="2"/>
  <c r="T606" i="2"/>
  <c r="T607" i="2"/>
  <c r="T608" i="2"/>
  <c r="T609" i="2"/>
  <c r="T610" i="2"/>
  <c r="T611" i="2"/>
  <c r="T612" i="2"/>
  <c r="T613" i="2"/>
  <c r="T614" i="2"/>
  <c r="T615" i="2"/>
  <c r="T616" i="2"/>
  <c r="T617" i="2"/>
  <c r="T618" i="2"/>
  <c r="T619" i="2"/>
  <c r="T620" i="2"/>
  <c r="T621" i="2"/>
  <c r="T622" i="2"/>
  <c r="T623" i="2"/>
  <c r="T624" i="2"/>
  <c r="T625" i="2"/>
  <c r="T626" i="2"/>
  <c r="T627" i="2"/>
  <c r="T628" i="2"/>
  <c r="T629" i="2"/>
  <c r="T630" i="2"/>
  <c r="T631" i="2"/>
  <c r="T632" i="2"/>
  <c r="T633" i="2"/>
  <c r="T634" i="2"/>
  <c r="T635" i="2"/>
  <c r="T636" i="2"/>
  <c r="T637" i="2"/>
  <c r="T638" i="2"/>
  <c r="T639" i="2"/>
  <c r="T640" i="2"/>
  <c r="T641" i="2"/>
  <c r="T642" i="2"/>
  <c r="T643" i="2"/>
  <c r="T644" i="2"/>
  <c r="T645" i="2"/>
  <c r="T646" i="2"/>
  <c r="T647" i="2"/>
  <c r="T648" i="2"/>
  <c r="T649" i="2"/>
  <c r="T650" i="2"/>
  <c r="T651" i="2"/>
  <c r="T652" i="2"/>
  <c r="T653" i="2"/>
  <c r="T654" i="2"/>
  <c r="T655" i="2"/>
  <c r="T656" i="2"/>
  <c r="T657" i="2"/>
  <c r="T658" i="2"/>
  <c r="T659" i="2"/>
  <c r="T660" i="2"/>
  <c r="T661" i="2"/>
  <c r="T662" i="2"/>
  <c r="T663" i="2"/>
  <c r="T664" i="2"/>
  <c r="T665" i="2"/>
  <c r="T666" i="2"/>
  <c r="T667" i="2"/>
  <c r="T668" i="2"/>
  <c r="T669" i="2"/>
  <c r="T670" i="2"/>
  <c r="T671" i="2"/>
  <c r="T672" i="2"/>
  <c r="T673" i="2"/>
  <c r="T674" i="2"/>
  <c r="T675" i="2"/>
  <c r="T676" i="2"/>
  <c r="T677" i="2"/>
  <c r="T678" i="2"/>
  <c r="T679" i="2"/>
  <c r="T680" i="2"/>
  <c r="T681" i="2"/>
  <c r="T682" i="2"/>
  <c r="T683" i="2"/>
  <c r="T684" i="2"/>
  <c r="T685" i="2"/>
  <c r="T686" i="2"/>
  <c r="T687" i="2"/>
  <c r="T688" i="2"/>
  <c r="T689" i="2"/>
  <c r="T690" i="2"/>
  <c r="T691" i="2"/>
  <c r="T692" i="2"/>
  <c r="T693" i="2"/>
  <c r="T694" i="2"/>
  <c r="T695" i="2"/>
  <c r="T696" i="2"/>
  <c r="T697" i="2"/>
  <c r="T698" i="2"/>
  <c r="T699" i="2"/>
  <c r="T700" i="2"/>
  <c r="T701" i="2"/>
  <c r="T702" i="2"/>
  <c r="T703" i="2"/>
  <c r="T704" i="2"/>
  <c r="T705" i="2"/>
  <c r="T706" i="2"/>
  <c r="T707" i="2"/>
  <c r="T708" i="2"/>
  <c r="T709" i="2"/>
  <c r="T710" i="2"/>
  <c r="T711" i="2"/>
  <c r="T712" i="2"/>
  <c r="T713" i="2"/>
  <c r="T714" i="2"/>
  <c r="T715" i="2"/>
  <c r="T716" i="2"/>
  <c r="T717" i="2"/>
  <c r="T718" i="2"/>
  <c r="T719" i="2"/>
  <c r="T720" i="2"/>
  <c r="T721" i="2"/>
  <c r="T722" i="2"/>
  <c r="T723" i="2"/>
  <c r="T724" i="2"/>
  <c r="T725" i="2"/>
  <c r="T726" i="2"/>
  <c r="T727" i="2"/>
  <c r="T728" i="2"/>
  <c r="T729" i="2"/>
  <c r="T730" i="2"/>
  <c r="T731" i="2"/>
  <c r="T732" i="2"/>
  <c r="T733" i="2"/>
  <c r="T734" i="2"/>
  <c r="T735" i="2"/>
  <c r="T736" i="2"/>
  <c r="T737" i="2"/>
  <c r="T738" i="2"/>
  <c r="T739" i="2"/>
  <c r="T740" i="2"/>
  <c r="T741" i="2"/>
  <c r="T742" i="2"/>
  <c r="T743" i="2"/>
  <c r="T744" i="2"/>
  <c r="T745" i="2"/>
  <c r="T746" i="2"/>
  <c r="T747" i="2"/>
  <c r="T748" i="2"/>
  <c r="T749" i="2"/>
  <c r="T750" i="2"/>
  <c r="T751" i="2"/>
  <c r="T752" i="2"/>
  <c r="T753" i="2"/>
  <c r="T754" i="2"/>
  <c r="T755" i="2"/>
  <c r="T756" i="2"/>
  <c r="T757" i="2"/>
  <c r="T758" i="2"/>
  <c r="T759" i="2"/>
  <c r="T760" i="2"/>
  <c r="T761" i="2"/>
  <c r="T762" i="2"/>
  <c r="T763" i="2"/>
  <c r="T764" i="2"/>
  <c r="T765" i="2"/>
  <c r="T766" i="2"/>
  <c r="T767" i="2"/>
  <c r="T768" i="2"/>
  <c r="T769" i="2"/>
  <c r="T770" i="2"/>
  <c r="T771" i="2"/>
  <c r="T772" i="2"/>
  <c r="T773" i="2"/>
  <c r="T774" i="2"/>
  <c r="T775" i="2"/>
  <c r="T776" i="2"/>
  <c r="T777" i="2"/>
  <c r="T778" i="2"/>
  <c r="T779" i="2"/>
  <c r="T780" i="2"/>
  <c r="T781" i="2"/>
  <c r="T782" i="2"/>
  <c r="T783" i="2"/>
  <c r="T784" i="2"/>
  <c r="T785" i="2"/>
  <c r="T786" i="2"/>
  <c r="T787" i="2"/>
  <c r="T788" i="2"/>
  <c r="T789" i="2"/>
  <c r="T790" i="2"/>
  <c r="T791" i="2"/>
  <c r="T792" i="2"/>
  <c r="T793" i="2"/>
  <c r="T794" i="2"/>
  <c r="T795" i="2"/>
  <c r="T796" i="2"/>
  <c r="T797" i="2"/>
  <c r="T798" i="2"/>
  <c r="T799" i="2"/>
  <c r="T800" i="2"/>
  <c r="T801" i="2"/>
  <c r="T802" i="2"/>
  <c r="T803" i="2"/>
  <c r="T804" i="2"/>
  <c r="T805" i="2"/>
  <c r="T806" i="2"/>
  <c r="T807" i="2"/>
  <c r="T808" i="2"/>
  <c r="T809" i="2"/>
  <c r="T810" i="2"/>
  <c r="T811" i="2"/>
  <c r="T812" i="2"/>
  <c r="T813" i="2"/>
  <c r="T814" i="2"/>
  <c r="T815" i="2"/>
  <c r="T816" i="2"/>
  <c r="T817" i="2"/>
  <c r="T818" i="2"/>
  <c r="T819" i="2"/>
  <c r="T820" i="2"/>
  <c r="T821" i="2"/>
  <c r="T822" i="2"/>
  <c r="T823" i="2"/>
  <c r="T824" i="2"/>
  <c r="T825" i="2"/>
  <c r="T826" i="2"/>
  <c r="T827" i="2"/>
  <c r="T828" i="2"/>
  <c r="T829" i="2"/>
  <c r="T830" i="2"/>
  <c r="T831" i="2"/>
  <c r="T832" i="2"/>
  <c r="T833" i="2"/>
  <c r="T834" i="2"/>
  <c r="T835" i="2"/>
  <c r="T836" i="2"/>
  <c r="T837" i="2"/>
  <c r="T838" i="2"/>
  <c r="T839" i="2"/>
  <c r="T840" i="2"/>
  <c r="T841" i="2"/>
  <c r="T842" i="2"/>
  <c r="T843" i="2"/>
  <c r="T844" i="2"/>
  <c r="T845" i="2"/>
  <c r="T846" i="2"/>
  <c r="T847" i="2"/>
  <c r="T848" i="2"/>
  <c r="T849" i="2"/>
  <c r="T850" i="2"/>
  <c r="T851" i="2"/>
  <c r="T852" i="2"/>
  <c r="T853" i="2"/>
  <c r="T854" i="2"/>
  <c r="T855" i="2"/>
  <c r="T856" i="2"/>
  <c r="T857" i="2"/>
  <c r="T858" i="2"/>
  <c r="T859" i="2"/>
  <c r="T860" i="2"/>
  <c r="T861" i="2"/>
  <c r="T862" i="2"/>
  <c r="T863" i="2"/>
  <c r="T864" i="2"/>
  <c r="T865" i="2"/>
  <c r="T866" i="2"/>
  <c r="T867" i="2"/>
  <c r="T868" i="2"/>
  <c r="T869" i="2"/>
  <c r="T870" i="2"/>
  <c r="T871" i="2"/>
  <c r="T872" i="2"/>
  <c r="T873" i="2"/>
  <c r="T874" i="2"/>
  <c r="T875" i="2"/>
  <c r="T876" i="2"/>
  <c r="T877" i="2"/>
  <c r="T878" i="2"/>
  <c r="T879" i="2"/>
  <c r="T880" i="2"/>
  <c r="T881" i="2"/>
  <c r="T882" i="2"/>
  <c r="T883" i="2"/>
  <c r="T884" i="2"/>
  <c r="T885" i="2"/>
  <c r="T886" i="2"/>
  <c r="T887" i="2"/>
  <c r="T888" i="2"/>
  <c r="T889" i="2"/>
  <c r="T890" i="2"/>
  <c r="T891" i="2"/>
  <c r="T892" i="2"/>
  <c r="T893" i="2"/>
  <c r="T894" i="2"/>
  <c r="T895" i="2"/>
  <c r="T896" i="2"/>
  <c r="T897" i="2"/>
  <c r="T898" i="2"/>
  <c r="T899" i="2"/>
  <c r="T900" i="2"/>
  <c r="T901" i="2"/>
  <c r="T902" i="2"/>
  <c r="T903" i="2"/>
  <c r="T904" i="2"/>
  <c r="T905" i="2"/>
  <c r="T906" i="2"/>
  <c r="T907" i="2"/>
  <c r="T908" i="2"/>
  <c r="T909" i="2"/>
  <c r="T910" i="2"/>
  <c r="T911" i="2"/>
  <c r="T912" i="2"/>
  <c r="T913" i="2"/>
  <c r="T914" i="2"/>
  <c r="T915" i="2"/>
  <c r="T916" i="2"/>
  <c r="T917" i="2"/>
  <c r="T918" i="2"/>
  <c r="T919" i="2"/>
  <c r="T920" i="2"/>
  <c r="T921" i="2"/>
  <c r="T922" i="2"/>
  <c r="T923" i="2"/>
  <c r="T924" i="2"/>
  <c r="T925" i="2"/>
  <c r="T926" i="2"/>
  <c r="T927" i="2"/>
  <c r="T928" i="2"/>
  <c r="T929" i="2"/>
  <c r="T930" i="2"/>
  <c r="T931" i="2"/>
  <c r="T932" i="2"/>
  <c r="T933" i="2"/>
  <c r="T934" i="2"/>
  <c r="T935" i="2"/>
  <c r="T936" i="2"/>
  <c r="T937" i="2"/>
  <c r="T938" i="2"/>
  <c r="T939" i="2"/>
  <c r="T940" i="2"/>
  <c r="T941" i="2"/>
  <c r="T942" i="2"/>
  <c r="T943" i="2"/>
  <c r="T944" i="2"/>
  <c r="T945" i="2"/>
  <c r="T946" i="2"/>
  <c r="T947" i="2"/>
  <c r="T948" i="2"/>
  <c r="T949" i="2"/>
  <c r="T950" i="2"/>
  <c r="T951" i="2"/>
  <c r="T952" i="2"/>
  <c r="T953" i="2"/>
  <c r="T954" i="2"/>
  <c r="T955" i="2"/>
  <c r="T956" i="2"/>
  <c r="T957" i="2"/>
  <c r="T958" i="2"/>
  <c r="T959" i="2"/>
  <c r="T960" i="2"/>
  <c r="T961" i="2"/>
  <c r="T962" i="2"/>
  <c r="T963" i="2"/>
  <c r="T964" i="2"/>
  <c r="T965" i="2"/>
  <c r="T966" i="2"/>
  <c r="T967" i="2"/>
  <c r="T968" i="2"/>
  <c r="T969" i="2"/>
  <c r="T970" i="2"/>
  <c r="T971" i="2"/>
  <c r="T972" i="2"/>
  <c r="T973" i="2"/>
  <c r="T974" i="2"/>
  <c r="T975" i="2"/>
  <c r="T976" i="2"/>
  <c r="T977" i="2"/>
  <c r="T978" i="2"/>
  <c r="T979" i="2"/>
  <c r="T980" i="2"/>
  <c r="T981" i="2"/>
  <c r="T982" i="2"/>
  <c r="T983" i="2"/>
  <c r="T984" i="2"/>
  <c r="T985" i="2"/>
  <c r="T986" i="2"/>
  <c r="T987" i="2"/>
  <c r="T988" i="2"/>
  <c r="T989" i="2"/>
  <c r="T990" i="2"/>
  <c r="T991" i="2"/>
  <c r="T992" i="2"/>
  <c r="T993" i="2"/>
  <c r="T994" i="2"/>
  <c r="T995" i="2"/>
  <c r="T996" i="2"/>
  <c r="T997" i="2"/>
  <c r="T998" i="2"/>
  <c r="T999" i="2"/>
  <c r="T1000" i="2"/>
  <c r="T1001" i="2"/>
  <c r="T1002" i="2"/>
  <c r="T1003" i="2"/>
  <c r="T1004" i="2"/>
  <c r="T1005" i="2"/>
  <c r="T1006" i="2"/>
  <c r="T1007" i="2"/>
  <c r="T1008" i="2"/>
  <c r="T1009" i="2"/>
  <c r="T1010" i="2"/>
  <c r="T1011" i="2"/>
  <c r="T1012" i="2"/>
  <c r="T1013" i="2"/>
  <c r="T1014" i="2"/>
  <c r="T1015" i="2"/>
  <c r="T1016" i="2"/>
  <c r="T1017" i="2"/>
  <c r="T1018" i="2"/>
  <c r="T1019" i="2"/>
  <c r="T1020" i="2"/>
  <c r="T1021" i="2"/>
  <c r="T1022" i="2"/>
  <c r="T1023" i="2"/>
  <c r="T1024" i="2"/>
  <c r="T1025" i="2"/>
  <c r="T1026" i="2"/>
  <c r="T1027" i="2"/>
  <c r="T1028" i="2"/>
  <c r="T1029" i="2"/>
  <c r="T1030" i="2"/>
  <c r="T1031" i="2"/>
  <c r="T1032" i="2"/>
  <c r="T1033" i="2"/>
  <c r="T1034" i="2"/>
  <c r="T1035" i="2"/>
  <c r="T1036" i="2"/>
  <c r="T1037" i="2"/>
  <c r="T1038" i="2"/>
  <c r="T1039" i="2"/>
  <c r="T1040" i="2"/>
  <c r="T1041" i="2"/>
  <c r="T1042" i="2"/>
  <c r="T1043" i="2"/>
  <c r="T1044" i="2"/>
  <c r="T1045" i="2"/>
  <c r="T1046" i="2"/>
  <c r="T1047" i="2"/>
  <c r="T1048" i="2"/>
  <c r="T1049" i="2"/>
  <c r="T1050" i="2"/>
  <c r="T1051" i="2"/>
  <c r="T1052" i="2"/>
  <c r="T1053" i="2"/>
  <c r="T1054" i="2"/>
  <c r="T1055" i="2"/>
  <c r="T1056" i="2"/>
  <c r="T1057" i="2"/>
  <c r="T1058" i="2"/>
  <c r="T1059" i="2"/>
  <c r="T1060" i="2"/>
  <c r="T1061" i="2"/>
  <c r="T1062" i="2"/>
  <c r="T1063" i="2"/>
  <c r="T1064" i="2"/>
  <c r="T1065" i="2"/>
  <c r="T1066" i="2"/>
  <c r="T1067" i="2"/>
  <c r="T1068" i="2"/>
  <c r="T1069" i="2"/>
  <c r="T1070" i="2"/>
  <c r="T1071" i="2"/>
  <c r="T1072" i="2"/>
  <c r="T1073" i="2"/>
  <c r="T1074" i="2"/>
  <c r="T1075" i="2"/>
  <c r="T1076" i="2"/>
  <c r="T1077" i="2"/>
  <c r="T1078" i="2"/>
  <c r="T1079" i="2"/>
  <c r="T1080" i="2"/>
  <c r="T1081" i="2"/>
  <c r="T1082" i="2"/>
  <c r="T1083" i="2"/>
  <c r="T1084" i="2"/>
  <c r="T1085" i="2"/>
  <c r="T1086" i="2"/>
  <c r="T1087" i="2"/>
  <c r="T1088" i="2"/>
  <c r="T1089" i="2"/>
  <c r="T1090" i="2"/>
  <c r="T1091" i="2"/>
  <c r="T1092" i="2"/>
  <c r="T1093" i="2"/>
  <c r="T1094" i="2"/>
  <c r="T1095" i="2"/>
  <c r="T1096" i="2"/>
  <c r="T1097" i="2"/>
  <c r="T1098" i="2"/>
  <c r="T1099" i="2"/>
  <c r="T1100" i="2"/>
  <c r="T1101" i="2"/>
  <c r="T1102" i="2"/>
  <c r="T1103" i="2"/>
  <c r="T1104" i="2"/>
  <c r="T1105" i="2"/>
  <c r="T1106" i="2"/>
  <c r="T1107" i="2"/>
  <c r="T1108" i="2"/>
  <c r="T1109" i="2"/>
  <c r="T1110" i="2"/>
  <c r="T1111" i="2"/>
  <c r="T1112" i="2"/>
  <c r="T1113" i="2"/>
  <c r="T1114" i="2"/>
  <c r="T1115" i="2"/>
  <c r="T1116" i="2"/>
  <c r="T1117" i="2"/>
  <c r="T1118" i="2"/>
  <c r="T1119" i="2"/>
  <c r="T1120" i="2"/>
  <c r="T1121" i="2"/>
  <c r="T1122" i="2"/>
  <c r="T1123" i="2"/>
  <c r="T1124" i="2"/>
  <c r="T1125" i="2"/>
  <c r="T1126" i="2"/>
  <c r="T1127" i="2"/>
  <c r="T1128" i="2"/>
  <c r="T1129" i="2"/>
  <c r="T1130" i="2"/>
  <c r="T1131" i="2"/>
  <c r="T1132" i="2"/>
  <c r="T1133" i="2"/>
  <c r="T1134" i="2"/>
  <c r="T1135" i="2"/>
  <c r="T1136" i="2"/>
  <c r="T1137" i="2"/>
  <c r="T1138" i="2"/>
  <c r="T1139" i="2"/>
  <c r="T1140" i="2"/>
  <c r="T1141" i="2"/>
  <c r="T1142" i="2"/>
  <c r="T1143" i="2"/>
  <c r="T1144" i="2"/>
  <c r="T1145" i="2"/>
  <c r="T1146" i="2"/>
  <c r="T1147" i="2"/>
  <c r="T1148" i="2"/>
  <c r="T1149" i="2"/>
  <c r="T1150" i="2"/>
  <c r="T1151" i="2"/>
  <c r="T1152" i="2"/>
  <c r="T1153" i="2"/>
  <c r="T1154" i="2"/>
  <c r="T1155" i="2"/>
  <c r="T1156" i="2"/>
  <c r="T1157" i="2"/>
  <c r="T1158" i="2"/>
  <c r="T1159" i="2"/>
  <c r="T1160" i="2"/>
  <c r="T1161" i="2"/>
  <c r="T1162" i="2"/>
  <c r="T1163" i="2"/>
  <c r="T1164" i="2"/>
  <c r="T1165" i="2"/>
  <c r="T1166" i="2"/>
  <c r="T1167" i="2"/>
  <c r="T1168" i="2"/>
  <c r="T1169" i="2"/>
  <c r="T1170" i="2"/>
  <c r="T1171" i="2"/>
  <c r="T1172" i="2"/>
  <c r="T1173" i="2"/>
  <c r="T1174" i="2"/>
  <c r="T1175" i="2"/>
  <c r="T1176" i="2"/>
  <c r="T1177" i="2"/>
  <c r="T1178" i="2"/>
  <c r="T1179" i="2"/>
  <c r="T1180" i="2"/>
  <c r="T1181" i="2"/>
  <c r="T1182" i="2"/>
  <c r="T1183" i="2"/>
  <c r="T1184" i="2"/>
  <c r="T1185" i="2"/>
  <c r="T1186" i="2"/>
  <c r="T1187" i="2"/>
  <c r="T1188" i="2"/>
  <c r="T1189" i="2"/>
  <c r="T1190" i="2"/>
  <c r="T1191" i="2"/>
  <c r="T1192" i="2"/>
  <c r="T1193" i="2"/>
  <c r="T1194" i="2"/>
  <c r="T1195" i="2"/>
  <c r="T1196" i="2"/>
  <c r="T1197" i="2"/>
  <c r="T1198" i="2"/>
  <c r="T1199" i="2"/>
  <c r="T1200" i="2"/>
  <c r="T1201" i="2"/>
  <c r="T1202" i="2"/>
  <c r="T1203" i="2"/>
  <c r="T1204" i="2"/>
  <c r="T1205" i="2"/>
  <c r="T1206" i="2"/>
  <c r="T1207" i="2"/>
  <c r="T1208" i="2"/>
  <c r="T1209" i="2"/>
  <c r="T1210" i="2"/>
  <c r="T1211" i="2"/>
  <c r="T1212" i="2"/>
  <c r="T1213" i="2"/>
  <c r="T1214" i="2"/>
  <c r="T1215" i="2"/>
  <c r="T1216" i="2"/>
  <c r="T1217" i="2"/>
  <c r="T1218" i="2"/>
  <c r="T1219" i="2"/>
  <c r="T1220" i="2"/>
  <c r="T1221" i="2"/>
  <c r="T1222" i="2"/>
  <c r="T1223" i="2"/>
  <c r="T1224" i="2"/>
  <c r="T1225" i="2"/>
  <c r="T1226" i="2"/>
  <c r="T1227" i="2"/>
  <c r="T1228" i="2"/>
  <c r="T1229" i="2"/>
  <c r="T1230" i="2"/>
  <c r="T1231" i="2"/>
  <c r="T1232" i="2"/>
  <c r="T1233" i="2"/>
  <c r="T1234" i="2"/>
  <c r="T1235" i="2"/>
  <c r="T1236" i="2"/>
  <c r="T1237" i="2"/>
  <c r="T1238" i="2"/>
  <c r="T1239" i="2"/>
  <c r="T1240" i="2"/>
  <c r="T1241" i="2"/>
  <c r="T1242" i="2"/>
  <c r="T1243" i="2"/>
  <c r="T1244" i="2"/>
  <c r="T1245" i="2"/>
  <c r="T1246" i="2"/>
  <c r="T1247" i="2"/>
  <c r="T1248" i="2"/>
  <c r="T1249" i="2"/>
  <c r="T1250" i="2"/>
  <c r="T1251" i="2"/>
  <c r="T1252" i="2"/>
  <c r="T1253" i="2"/>
  <c r="T1254" i="2"/>
  <c r="T1255" i="2"/>
  <c r="T1256" i="2"/>
  <c r="T1257" i="2"/>
  <c r="T1258" i="2"/>
  <c r="T1259" i="2"/>
  <c r="T1260" i="2"/>
  <c r="T1261" i="2"/>
  <c r="T1262" i="2"/>
  <c r="T1263" i="2"/>
  <c r="T1264" i="2"/>
  <c r="T1265" i="2"/>
  <c r="T1266" i="2"/>
  <c r="T1267" i="2"/>
  <c r="T1268" i="2"/>
  <c r="T1269" i="2"/>
  <c r="T1270" i="2"/>
  <c r="T1271" i="2"/>
  <c r="T1272" i="2"/>
  <c r="T1273" i="2"/>
  <c r="T1274" i="2"/>
  <c r="T1275" i="2"/>
  <c r="T1276" i="2"/>
  <c r="T1277" i="2"/>
  <c r="T1278" i="2"/>
  <c r="T1279" i="2"/>
  <c r="T1280" i="2"/>
  <c r="T1281" i="2"/>
  <c r="T1282" i="2"/>
  <c r="T1283" i="2"/>
  <c r="T1284" i="2"/>
  <c r="T1285" i="2"/>
  <c r="T1286" i="2"/>
  <c r="T1287" i="2"/>
  <c r="T1288" i="2"/>
  <c r="T1289" i="2"/>
  <c r="T1290" i="2"/>
  <c r="T1291" i="2"/>
  <c r="T1292" i="2"/>
  <c r="T1293" i="2"/>
  <c r="T1294" i="2"/>
  <c r="T1295" i="2"/>
  <c r="T1296" i="2"/>
  <c r="T1297" i="2"/>
  <c r="T1298" i="2"/>
  <c r="T1299" i="2"/>
  <c r="T1300" i="2"/>
  <c r="T1301" i="2"/>
  <c r="T1302" i="2"/>
  <c r="T1303" i="2"/>
  <c r="T1304" i="2"/>
  <c r="T1305" i="2"/>
  <c r="T1306" i="2"/>
  <c r="T1307" i="2"/>
  <c r="T1308" i="2"/>
  <c r="T1309" i="2"/>
  <c r="T1310" i="2"/>
  <c r="T1311" i="2"/>
  <c r="T1312" i="2"/>
  <c r="T1313" i="2"/>
  <c r="T1314" i="2"/>
  <c r="T1315" i="2"/>
  <c r="T1316" i="2"/>
  <c r="T1317" i="2"/>
  <c r="T1318" i="2"/>
  <c r="T1319" i="2"/>
  <c r="T1320" i="2"/>
  <c r="T1321" i="2"/>
  <c r="T1322" i="2"/>
  <c r="T1323" i="2"/>
  <c r="T1324" i="2"/>
  <c r="T1325" i="2"/>
  <c r="T1326" i="2"/>
  <c r="T1327" i="2"/>
  <c r="T1328" i="2"/>
  <c r="T1329" i="2"/>
  <c r="T1330" i="2"/>
  <c r="T1331" i="2"/>
  <c r="T1332" i="2"/>
  <c r="T1333" i="2"/>
  <c r="T1334" i="2"/>
  <c r="T1335" i="2"/>
  <c r="T1336" i="2"/>
  <c r="T1337" i="2"/>
  <c r="T1338" i="2"/>
  <c r="T1339" i="2"/>
  <c r="T1340" i="2"/>
  <c r="T1341" i="2"/>
  <c r="T1342" i="2"/>
  <c r="T1343" i="2"/>
  <c r="T1344" i="2"/>
  <c r="T1345" i="2"/>
  <c r="T1346" i="2"/>
  <c r="T1347" i="2"/>
  <c r="T1348" i="2"/>
  <c r="T1349" i="2"/>
  <c r="T1350" i="2"/>
  <c r="T1351" i="2"/>
  <c r="T1352" i="2"/>
  <c r="T1353" i="2"/>
  <c r="T1354" i="2"/>
  <c r="T1355" i="2"/>
  <c r="T1356" i="2"/>
  <c r="T1357" i="2"/>
  <c r="T1358" i="2"/>
  <c r="T1359" i="2"/>
  <c r="T1360" i="2"/>
  <c r="T1361" i="2"/>
  <c r="T1362" i="2"/>
  <c r="T1363" i="2"/>
  <c r="T1364" i="2"/>
  <c r="T1365" i="2"/>
  <c r="T1366" i="2"/>
  <c r="T1367" i="2"/>
  <c r="T1368" i="2"/>
  <c r="T1369" i="2"/>
  <c r="T1370" i="2"/>
  <c r="T1371" i="2"/>
  <c r="T1372" i="2"/>
  <c r="T1373" i="2"/>
  <c r="T1374" i="2"/>
  <c r="T1375" i="2"/>
  <c r="T1376" i="2"/>
  <c r="T1377" i="2"/>
  <c r="T1378" i="2"/>
  <c r="T1379" i="2"/>
  <c r="T1380" i="2"/>
  <c r="T1381" i="2"/>
  <c r="T1382" i="2"/>
  <c r="T1383" i="2"/>
  <c r="T1384" i="2"/>
  <c r="T1385" i="2"/>
  <c r="T1386" i="2"/>
  <c r="T1387" i="2"/>
  <c r="T1388" i="2"/>
  <c r="T1389" i="2"/>
  <c r="T1390" i="2"/>
  <c r="T1391" i="2"/>
  <c r="T1392" i="2"/>
  <c r="T1393" i="2"/>
  <c r="T1394" i="2"/>
  <c r="T1395" i="2"/>
  <c r="T1396" i="2"/>
  <c r="T1397" i="2"/>
  <c r="T1398" i="2"/>
  <c r="T1399" i="2"/>
  <c r="T1400" i="2"/>
  <c r="T1401" i="2"/>
  <c r="T1402" i="2"/>
  <c r="T1403" i="2"/>
  <c r="T1404" i="2"/>
  <c r="T1405" i="2"/>
  <c r="T1406" i="2"/>
  <c r="T1407" i="2"/>
  <c r="T1408" i="2"/>
  <c r="T1409" i="2"/>
  <c r="T1410" i="2"/>
  <c r="T1411" i="2"/>
  <c r="T1412" i="2"/>
  <c r="T1413" i="2"/>
  <c r="T1414" i="2"/>
  <c r="T1415" i="2"/>
  <c r="T1416" i="2"/>
  <c r="T1417" i="2"/>
  <c r="T1418" i="2"/>
  <c r="T1419" i="2"/>
  <c r="T1420" i="2"/>
  <c r="T1421" i="2"/>
  <c r="T1422" i="2"/>
  <c r="T1423" i="2"/>
  <c r="T1424" i="2"/>
  <c r="T1425" i="2"/>
  <c r="T1426" i="2"/>
  <c r="T1427" i="2"/>
  <c r="T1428" i="2"/>
  <c r="T1429" i="2"/>
  <c r="T1430" i="2"/>
  <c r="T1431" i="2"/>
  <c r="T1432" i="2"/>
  <c r="T1433" i="2"/>
  <c r="T1434" i="2"/>
  <c r="T1435" i="2"/>
  <c r="T1436" i="2"/>
  <c r="T1437" i="2"/>
  <c r="T1438" i="2"/>
  <c r="T1439" i="2"/>
  <c r="T1440" i="2"/>
  <c r="T1441" i="2"/>
  <c r="T1442" i="2"/>
  <c r="T1443" i="2"/>
  <c r="T1444" i="2"/>
  <c r="T1445" i="2"/>
  <c r="T1446" i="2"/>
  <c r="T1447" i="2"/>
  <c r="T1448" i="2"/>
  <c r="T1449" i="2"/>
  <c r="T1450" i="2"/>
  <c r="T1451" i="2"/>
  <c r="T1452" i="2"/>
  <c r="T1453" i="2"/>
  <c r="T1454" i="2"/>
  <c r="T1455" i="2"/>
  <c r="T1456" i="2"/>
  <c r="T1457" i="2"/>
  <c r="T1458" i="2"/>
  <c r="T1459" i="2"/>
  <c r="T1460" i="2"/>
  <c r="T1461" i="2"/>
  <c r="T1462" i="2"/>
  <c r="T1463" i="2"/>
  <c r="T1464" i="2"/>
  <c r="T1465" i="2"/>
  <c r="T1466" i="2"/>
  <c r="T1467" i="2"/>
  <c r="T1468" i="2"/>
  <c r="T1469" i="2"/>
  <c r="T1470" i="2"/>
  <c r="T1471" i="2"/>
  <c r="T1472" i="2"/>
  <c r="T1473" i="2"/>
  <c r="T1474" i="2"/>
  <c r="T1475" i="2"/>
  <c r="T1476" i="2"/>
  <c r="T1477" i="2"/>
  <c r="T1478" i="2"/>
  <c r="T1479" i="2"/>
  <c r="T1480" i="2"/>
  <c r="T1481" i="2"/>
  <c r="T1482" i="2"/>
  <c r="T1483" i="2"/>
  <c r="T1484" i="2"/>
  <c r="T1485" i="2"/>
  <c r="T1486" i="2"/>
  <c r="T1487" i="2"/>
  <c r="T1488" i="2"/>
  <c r="T1489" i="2"/>
  <c r="T1490" i="2"/>
  <c r="T1491" i="2"/>
  <c r="T1492" i="2"/>
  <c r="T1493" i="2"/>
  <c r="T1494" i="2"/>
  <c r="T1495" i="2"/>
  <c r="T1496" i="2"/>
  <c r="T1497" i="2"/>
  <c r="T1498" i="2"/>
  <c r="T1499" i="2"/>
  <c r="T1500" i="2"/>
  <c r="T1501" i="2"/>
  <c r="T1502" i="2"/>
  <c r="T1503" i="2"/>
  <c r="S5" i="2"/>
  <c r="S4" i="2"/>
  <c r="S6" i="2"/>
  <c r="S7" i="2"/>
  <c r="S8" i="2"/>
  <c r="S9" i="2"/>
  <c r="S10" i="2"/>
  <c r="S11" i="2"/>
  <c r="S12" i="2"/>
  <c r="S13" i="2"/>
  <c r="S14" i="2"/>
  <c r="S15" i="2"/>
  <c r="S16" i="2"/>
  <c r="S17" i="2"/>
  <c r="S18" i="2"/>
  <c r="S19" i="2"/>
  <c r="S20" i="2"/>
  <c r="S21" i="2"/>
  <c r="S22" i="2"/>
  <c r="S23" i="2"/>
  <c r="S24" i="2"/>
  <c r="S25" i="2"/>
  <c r="S26" i="2"/>
  <c r="S27" i="2"/>
  <c r="S28" i="2"/>
  <c r="S29" i="2"/>
  <c r="S30" i="2"/>
  <c r="S31" i="2"/>
  <c r="S32" i="2"/>
  <c r="S33" i="2"/>
  <c r="S34" i="2"/>
  <c r="S35" i="2"/>
  <c r="S36" i="2"/>
  <c r="S37" i="2"/>
  <c r="S38" i="2"/>
  <c r="S39" i="2"/>
  <c r="S40" i="2"/>
  <c r="S41" i="2"/>
  <c r="S42" i="2"/>
  <c r="S43" i="2"/>
  <c r="S44" i="2"/>
  <c r="S45" i="2"/>
  <c r="S46" i="2"/>
  <c r="S47" i="2"/>
  <c r="S48" i="2"/>
  <c r="S49" i="2"/>
  <c r="S50" i="2"/>
  <c r="S51" i="2"/>
  <c r="S52" i="2"/>
  <c r="S53" i="2"/>
  <c r="S54" i="2"/>
  <c r="S55" i="2"/>
  <c r="S56" i="2"/>
  <c r="S57" i="2"/>
  <c r="S58" i="2"/>
  <c r="S59" i="2"/>
  <c r="S60" i="2"/>
  <c r="S61" i="2"/>
  <c r="S62" i="2"/>
  <c r="S63" i="2"/>
  <c r="S64" i="2"/>
  <c r="S65" i="2"/>
  <c r="S66" i="2"/>
  <c r="S67" i="2"/>
  <c r="S68" i="2"/>
  <c r="S69" i="2"/>
  <c r="S70" i="2"/>
  <c r="S71" i="2"/>
  <c r="S72" i="2"/>
  <c r="S73" i="2"/>
  <c r="S74" i="2"/>
  <c r="S75" i="2"/>
  <c r="S76" i="2"/>
  <c r="S77" i="2"/>
  <c r="S78" i="2"/>
  <c r="S79" i="2"/>
  <c r="S80" i="2"/>
  <c r="S81" i="2"/>
  <c r="S82" i="2"/>
  <c r="S83" i="2"/>
  <c r="S84" i="2"/>
  <c r="S85" i="2"/>
  <c r="S86" i="2"/>
  <c r="S87" i="2"/>
  <c r="S88" i="2"/>
  <c r="S89" i="2"/>
  <c r="S90" i="2"/>
  <c r="S91" i="2"/>
  <c r="S92" i="2"/>
  <c r="S93" i="2"/>
  <c r="S94" i="2"/>
  <c r="S95" i="2"/>
  <c r="S96" i="2"/>
  <c r="S97" i="2"/>
  <c r="S98" i="2"/>
  <c r="S99" i="2"/>
  <c r="S100" i="2"/>
  <c r="S101" i="2"/>
  <c r="S102" i="2"/>
  <c r="S103" i="2"/>
  <c r="S104" i="2"/>
  <c r="S105" i="2"/>
  <c r="S106" i="2"/>
  <c r="S107" i="2"/>
  <c r="S108" i="2"/>
  <c r="S109" i="2"/>
  <c r="S110" i="2"/>
  <c r="S111" i="2"/>
  <c r="S112" i="2"/>
  <c r="S113" i="2"/>
  <c r="S114" i="2"/>
  <c r="S115" i="2"/>
  <c r="S116" i="2"/>
  <c r="S117" i="2"/>
  <c r="S118" i="2"/>
  <c r="S119" i="2"/>
  <c r="S120" i="2"/>
  <c r="S121" i="2"/>
  <c r="S122" i="2"/>
  <c r="S123" i="2"/>
  <c r="S124" i="2"/>
  <c r="S125" i="2"/>
  <c r="S126" i="2"/>
  <c r="S127" i="2"/>
  <c r="S128" i="2"/>
  <c r="S129" i="2"/>
  <c r="S130" i="2"/>
  <c r="S131" i="2"/>
  <c r="S132" i="2"/>
  <c r="S133" i="2"/>
  <c r="S134" i="2"/>
  <c r="S135" i="2"/>
  <c r="S136" i="2"/>
  <c r="S137" i="2"/>
  <c r="S138" i="2"/>
  <c r="S139" i="2"/>
  <c r="S140" i="2"/>
  <c r="S141" i="2"/>
  <c r="S142" i="2"/>
  <c r="S143" i="2"/>
  <c r="S144" i="2"/>
  <c r="S145" i="2"/>
  <c r="S146" i="2"/>
  <c r="S147" i="2"/>
  <c r="S148" i="2"/>
  <c r="S149" i="2"/>
  <c r="S150" i="2"/>
  <c r="S151" i="2"/>
  <c r="S152" i="2"/>
  <c r="S153" i="2"/>
  <c r="S154" i="2"/>
  <c r="S155" i="2"/>
  <c r="S156" i="2"/>
  <c r="S157" i="2"/>
  <c r="S158" i="2"/>
  <c r="S159" i="2"/>
  <c r="S160" i="2"/>
  <c r="S161" i="2"/>
  <c r="S162" i="2"/>
  <c r="S163" i="2"/>
  <c r="S164" i="2"/>
  <c r="S165" i="2"/>
  <c r="S166" i="2"/>
  <c r="S167" i="2"/>
  <c r="S168" i="2"/>
  <c r="S169" i="2"/>
  <c r="S170" i="2"/>
  <c r="S171" i="2"/>
  <c r="S172" i="2"/>
  <c r="S173" i="2"/>
  <c r="S174" i="2"/>
  <c r="S175" i="2"/>
  <c r="S176" i="2"/>
  <c r="S177" i="2"/>
  <c r="S178" i="2"/>
  <c r="S179" i="2"/>
  <c r="S180" i="2"/>
  <c r="S181" i="2"/>
  <c r="S182" i="2"/>
  <c r="S183" i="2"/>
  <c r="S184" i="2"/>
  <c r="S185" i="2"/>
  <c r="S186" i="2"/>
  <c r="S187" i="2"/>
  <c r="S188" i="2"/>
  <c r="S189" i="2"/>
  <c r="S190" i="2"/>
  <c r="S191" i="2"/>
  <c r="S192" i="2"/>
  <c r="S193" i="2"/>
  <c r="S194" i="2"/>
  <c r="S195" i="2"/>
  <c r="S196" i="2"/>
  <c r="S197" i="2"/>
  <c r="S198" i="2"/>
  <c r="S199" i="2"/>
  <c r="S200" i="2"/>
  <c r="S201" i="2"/>
  <c r="S202" i="2"/>
  <c r="S203" i="2"/>
  <c r="S204" i="2"/>
  <c r="S205" i="2"/>
  <c r="S206" i="2"/>
  <c r="S207" i="2"/>
  <c r="S208" i="2"/>
  <c r="S209" i="2"/>
  <c r="S210" i="2"/>
  <c r="S211" i="2"/>
  <c r="S212" i="2"/>
  <c r="S213" i="2"/>
  <c r="S214" i="2"/>
  <c r="S215" i="2"/>
  <c r="S216" i="2"/>
  <c r="S217" i="2"/>
  <c r="S218" i="2"/>
  <c r="S219" i="2"/>
  <c r="S220" i="2"/>
  <c r="S221" i="2"/>
  <c r="S222" i="2"/>
  <c r="S223" i="2"/>
  <c r="S224" i="2"/>
  <c r="S225" i="2"/>
  <c r="S226" i="2"/>
  <c r="S227" i="2"/>
  <c r="S228" i="2"/>
  <c r="S229" i="2"/>
  <c r="S230" i="2"/>
  <c r="S231" i="2"/>
  <c r="S232" i="2"/>
  <c r="S233" i="2"/>
  <c r="S234" i="2"/>
  <c r="S235" i="2"/>
  <c r="S236" i="2"/>
  <c r="S237" i="2"/>
  <c r="S238" i="2"/>
  <c r="S239" i="2"/>
  <c r="S240" i="2"/>
  <c r="S241" i="2"/>
  <c r="S242" i="2"/>
  <c r="S243" i="2"/>
  <c r="S244" i="2"/>
  <c r="S245" i="2"/>
  <c r="S246" i="2"/>
  <c r="S247" i="2"/>
  <c r="S248" i="2"/>
  <c r="S249" i="2"/>
  <c r="S250" i="2"/>
  <c r="S251" i="2"/>
  <c r="S252" i="2"/>
  <c r="S253" i="2"/>
  <c r="S254" i="2"/>
  <c r="S255" i="2"/>
  <c r="S256" i="2"/>
  <c r="S257" i="2"/>
  <c r="S258" i="2"/>
  <c r="S259" i="2"/>
  <c r="S260" i="2"/>
  <c r="S261" i="2"/>
  <c r="S262" i="2"/>
  <c r="S263" i="2"/>
  <c r="S264" i="2"/>
  <c r="S265" i="2"/>
  <c r="S266" i="2"/>
  <c r="S267" i="2"/>
  <c r="S268" i="2"/>
  <c r="S269" i="2"/>
  <c r="S270" i="2"/>
  <c r="S271" i="2"/>
  <c r="S272" i="2"/>
  <c r="S273" i="2"/>
  <c r="S274" i="2"/>
  <c r="S275" i="2"/>
  <c r="S276" i="2"/>
  <c r="S277" i="2"/>
  <c r="S278" i="2"/>
  <c r="S279" i="2"/>
  <c r="S280" i="2"/>
  <c r="S281" i="2"/>
  <c r="S282" i="2"/>
  <c r="S283" i="2"/>
  <c r="S284" i="2"/>
  <c r="S285" i="2"/>
  <c r="S286" i="2"/>
  <c r="S287" i="2"/>
  <c r="S288" i="2"/>
  <c r="S289" i="2"/>
  <c r="S290" i="2"/>
  <c r="S291" i="2"/>
  <c r="S292" i="2"/>
  <c r="S293" i="2"/>
  <c r="S294" i="2"/>
  <c r="S295" i="2"/>
  <c r="S296" i="2"/>
  <c r="S297" i="2"/>
  <c r="S298" i="2"/>
  <c r="S299" i="2"/>
  <c r="S300" i="2"/>
  <c r="S301" i="2"/>
  <c r="S302" i="2"/>
  <c r="S303" i="2"/>
  <c r="S304" i="2"/>
  <c r="S305" i="2"/>
  <c r="S306" i="2"/>
  <c r="S307" i="2"/>
  <c r="S308" i="2"/>
  <c r="S309" i="2"/>
  <c r="S310" i="2"/>
  <c r="S311" i="2"/>
  <c r="S312" i="2"/>
  <c r="S313" i="2"/>
  <c r="S314" i="2"/>
  <c r="S315" i="2"/>
  <c r="S316" i="2"/>
  <c r="S317" i="2"/>
  <c r="S318" i="2"/>
  <c r="S319" i="2"/>
  <c r="S320" i="2"/>
  <c r="S321" i="2"/>
  <c r="S322" i="2"/>
  <c r="S323" i="2"/>
  <c r="S324" i="2"/>
  <c r="S325" i="2"/>
  <c r="S326" i="2"/>
  <c r="S327" i="2"/>
  <c r="S328" i="2"/>
  <c r="S329" i="2"/>
  <c r="S330" i="2"/>
  <c r="S331" i="2"/>
  <c r="S332" i="2"/>
  <c r="S333" i="2"/>
  <c r="S334" i="2"/>
  <c r="S335" i="2"/>
  <c r="S336" i="2"/>
  <c r="S337" i="2"/>
  <c r="S338" i="2"/>
  <c r="S339" i="2"/>
  <c r="S340" i="2"/>
  <c r="S341" i="2"/>
  <c r="S342" i="2"/>
  <c r="S343" i="2"/>
  <c r="S344" i="2"/>
  <c r="S345" i="2"/>
  <c r="S346" i="2"/>
  <c r="S347" i="2"/>
  <c r="S348" i="2"/>
  <c r="S349" i="2"/>
  <c r="S350" i="2"/>
  <c r="S351" i="2"/>
  <c r="S352" i="2"/>
  <c r="S353" i="2"/>
  <c r="S354" i="2"/>
  <c r="S355" i="2"/>
  <c r="S356" i="2"/>
  <c r="S357" i="2"/>
  <c r="S358" i="2"/>
  <c r="S359" i="2"/>
  <c r="S360" i="2"/>
  <c r="S361" i="2"/>
  <c r="S362" i="2"/>
  <c r="S363" i="2"/>
  <c r="S364" i="2"/>
  <c r="S365" i="2"/>
  <c r="S366" i="2"/>
  <c r="S367" i="2"/>
  <c r="S368" i="2"/>
  <c r="S369" i="2"/>
  <c r="S370" i="2"/>
  <c r="S371" i="2"/>
  <c r="S372" i="2"/>
  <c r="S373" i="2"/>
  <c r="S374" i="2"/>
  <c r="S375" i="2"/>
  <c r="S376" i="2"/>
  <c r="S377" i="2"/>
  <c r="S378" i="2"/>
  <c r="S379" i="2"/>
  <c r="S380" i="2"/>
  <c r="S381" i="2"/>
  <c r="S382" i="2"/>
  <c r="S383" i="2"/>
  <c r="S384" i="2"/>
  <c r="S385" i="2"/>
  <c r="S386" i="2"/>
  <c r="S387" i="2"/>
  <c r="S388" i="2"/>
  <c r="S389" i="2"/>
  <c r="S390" i="2"/>
  <c r="S391" i="2"/>
  <c r="S392" i="2"/>
  <c r="S393" i="2"/>
  <c r="S394" i="2"/>
  <c r="S395" i="2"/>
  <c r="S396" i="2"/>
  <c r="S397" i="2"/>
  <c r="S398" i="2"/>
  <c r="S399" i="2"/>
  <c r="S400" i="2"/>
  <c r="S401" i="2"/>
  <c r="S402" i="2"/>
  <c r="S403" i="2"/>
  <c r="S404" i="2"/>
  <c r="S405" i="2"/>
  <c r="S406" i="2"/>
  <c r="S407" i="2"/>
  <c r="S408" i="2"/>
  <c r="S409" i="2"/>
  <c r="S410" i="2"/>
  <c r="S411" i="2"/>
  <c r="S412" i="2"/>
  <c r="S413" i="2"/>
  <c r="S414" i="2"/>
  <c r="S415" i="2"/>
  <c r="S416" i="2"/>
  <c r="S417" i="2"/>
  <c r="S418" i="2"/>
  <c r="S419" i="2"/>
  <c r="S420" i="2"/>
  <c r="S421" i="2"/>
  <c r="S422" i="2"/>
  <c r="S423" i="2"/>
  <c r="S424" i="2"/>
  <c r="S425" i="2"/>
  <c r="S426" i="2"/>
  <c r="S427" i="2"/>
  <c r="S428" i="2"/>
  <c r="S429" i="2"/>
  <c r="S430" i="2"/>
  <c r="S431" i="2"/>
  <c r="S432" i="2"/>
  <c r="S433" i="2"/>
  <c r="S434" i="2"/>
  <c r="S435" i="2"/>
  <c r="S436" i="2"/>
  <c r="S437" i="2"/>
  <c r="S438" i="2"/>
  <c r="S439" i="2"/>
  <c r="S440" i="2"/>
  <c r="S441" i="2"/>
  <c r="S442" i="2"/>
  <c r="S443" i="2"/>
  <c r="S444" i="2"/>
  <c r="S445" i="2"/>
  <c r="S446" i="2"/>
  <c r="S447" i="2"/>
  <c r="S448" i="2"/>
  <c r="S449" i="2"/>
  <c r="S450" i="2"/>
  <c r="S451" i="2"/>
  <c r="S452" i="2"/>
  <c r="S453" i="2"/>
  <c r="S454" i="2"/>
  <c r="S455" i="2"/>
  <c r="S456" i="2"/>
  <c r="S457" i="2"/>
  <c r="S458" i="2"/>
  <c r="S459" i="2"/>
  <c r="S460" i="2"/>
  <c r="S461" i="2"/>
  <c r="S462" i="2"/>
  <c r="S463" i="2"/>
  <c r="S464" i="2"/>
  <c r="S465" i="2"/>
  <c r="S466" i="2"/>
  <c r="S467" i="2"/>
  <c r="S468" i="2"/>
  <c r="S469" i="2"/>
  <c r="S470" i="2"/>
  <c r="S471" i="2"/>
  <c r="S472" i="2"/>
  <c r="S473" i="2"/>
  <c r="S474" i="2"/>
  <c r="S475" i="2"/>
  <c r="S476" i="2"/>
  <c r="S477" i="2"/>
  <c r="S478" i="2"/>
  <c r="S479" i="2"/>
  <c r="S480" i="2"/>
  <c r="S481" i="2"/>
  <c r="S482" i="2"/>
  <c r="S483" i="2"/>
  <c r="S484" i="2"/>
  <c r="S485" i="2"/>
  <c r="S486" i="2"/>
  <c r="S487" i="2"/>
  <c r="S488" i="2"/>
  <c r="S489" i="2"/>
  <c r="S490" i="2"/>
  <c r="S491" i="2"/>
  <c r="S492" i="2"/>
  <c r="S493" i="2"/>
  <c r="S494" i="2"/>
  <c r="S495" i="2"/>
  <c r="S496" i="2"/>
  <c r="S497" i="2"/>
  <c r="S498" i="2"/>
  <c r="S499" i="2"/>
  <c r="S500" i="2"/>
  <c r="S501" i="2"/>
  <c r="S502" i="2"/>
  <c r="S503" i="2"/>
  <c r="S504" i="2"/>
  <c r="S505" i="2"/>
  <c r="S506" i="2"/>
  <c r="S507" i="2"/>
  <c r="S508" i="2"/>
  <c r="S509" i="2"/>
  <c r="S510" i="2"/>
  <c r="S511" i="2"/>
  <c r="S512" i="2"/>
  <c r="S513" i="2"/>
  <c r="S514" i="2"/>
  <c r="S515" i="2"/>
  <c r="S516" i="2"/>
  <c r="S517" i="2"/>
  <c r="S518" i="2"/>
  <c r="S519" i="2"/>
  <c r="S520" i="2"/>
  <c r="S521" i="2"/>
  <c r="S522" i="2"/>
  <c r="S523" i="2"/>
  <c r="S524" i="2"/>
  <c r="S525" i="2"/>
  <c r="S526" i="2"/>
  <c r="S527" i="2"/>
  <c r="S528" i="2"/>
  <c r="S529" i="2"/>
  <c r="S530" i="2"/>
  <c r="S531" i="2"/>
  <c r="S532" i="2"/>
  <c r="S533" i="2"/>
  <c r="S534" i="2"/>
  <c r="S535" i="2"/>
  <c r="S536" i="2"/>
  <c r="S537" i="2"/>
  <c r="S538" i="2"/>
  <c r="S539" i="2"/>
  <c r="S540" i="2"/>
  <c r="S541" i="2"/>
  <c r="S542" i="2"/>
  <c r="S543" i="2"/>
  <c r="S544" i="2"/>
  <c r="S545" i="2"/>
  <c r="S546" i="2"/>
  <c r="S547" i="2"/>
  <c r="S548" i="2"/>
  <c r="S549" i="2"/>
  <c r="S550" i="2"/>
  <c r="S551" i="2"/>
  <c r="S552" i="2"/>
  <c r="S553" i="2"/>
  <c r="S554" i="2"/>
  <c r="S555" i="2"/>
  <c r="S556" i="2"/>
  <c r="S557" i="2"/>
  <c r="S558" i="2"/>
  <c r="S559" i="2"/>
  <c r="S560" i="2"/>
  <c r="S561" i="2"/>
  <c r="S562" i="2"/>
  <c r="S563" i="2"/>
  <c r="S564" i="2"/>
  <c r="S565" i="2"/>
  <c r="S566" i="2"/>
  <c r="S567" i="2"/>
  <c r="S568" i="2"/>
  <c r="S569" i="2"/>
  <c r="S570" i="2"/>
  <c r="S571" i="2"/>
  <c r="S572" i="2"/>
  <c r="S573" i="2"/>
  <c r="S574" i="2"/>
  <c r="S575" i="2"/>
  <c r="S576" i="2"/>
  <c r="S577" i="2"/>
  <c r="S578" i="2"/>
  <c r="S579" i="2"/>
  <c r="S580" i="2"/>
  <c r="S581" i="2"/>
  <c r="S582" i="2"/>
  <c r="S583" i="2"/>
  <c r="S584" i="2"/>
  <c r="S585" i="2"/>
  <c r="S586" i="2"/>
  <c r="S587" i="2"/>
  <c r="S588" i="2"/>
  <c r="S589" i="2"/>
  <c r="S590" i="2"/>
  <c r="S591" i="2"/>
  <c r="S592" i="2"/>
  <c r="S593" i="2"/>
  <c r="S594" i="2"/>
  <c r="S595" i="2"/>
  <c r="S596" i="2"/>
  <c r="S597" i="2"/>
  <c r="S598" i="2"/>
  <c r="S599" i="2"/>
  <c r="S600" i="2"/>
  <c r="S601" i="2"/>
  <c r="S602" i="2"/>
  <c r="S603" i="2"/>
  <c r="S604" i="2"/>
  <c r="S605" i="2"/>
  <c r="S606" i="2"/>
  <c r="S607" i="2"/>
  <c r="S608" i="2"/>
  <c r="S609" i="2"/>
  <c r="S610" i="2"/>
  <c r="S611" i="2"/>
  <c r="S612" i="2"/>
  <c r="S613" i="2"/>
  <c r="S614" i="2"/>
  <c r="S615" i="2"/>
  <c r="S616" i="2"/>
  <c r="S617" i="2"/>
  <c r="S618" i="2"/>
  <c r="S619" i="2"/>
  <c r="S620" i="2"/>
  <c r="S621" i="2"/>
  <c r="S622" i="2"/>
  <c r="S623" i="2"/>
  <c r="S624" i="2"/>
  <c r="S625" i="2"/>
  <c r="S626" i="2"/>
  <c r="S627" i="2"/>
  <c r="S628" i="2"/>
  <c r="S629" i="2"/>
  <c r="S630" i="2"/>
  <c r="S631" i="2"/>
  <c r="S632" i="2"/>
  <c r="S633" i="2"/>
  <c r="S634" i="2"/>
  <c r="S635" i="2"/>
  <c r="S636" i="2"/>
  <c r="S637" i="2"/>
  <c r="S638" i="2"/>
  <c r="S639" i="2"/>
  <c r="S640" i="2"/>
  <c r="S641" i="2"/>
  <c r="S642" i="2"/>
  <c r="S643" i="2"/>
  <c r="S644" i="2"/>
  <c r="S645" i="2"/>
  <c r="S646" i="2"/>
  <c r="S647" i="2"/>
  <c r="S648" i="2"/>
  <c r="S649" i="2"/>
  <c r="S650" i="2"/>
  <c r="S651" i="2"/>
  <c r="S652" i="2"/>
  <c r="S653" i="2"/>
  <c r="S654" i="2"/>
  <c r="S655" i="2"/>
  <c r="S656" i="2"/>
  <c r="S657" i="2"/>
  <c r="S658" i="2"/>
  <c r="S659" i="2"/>
  <c r="S660" i="2"/>
  <c r="S661" i="2"/>
  <c r="S662" i="2"/>
  <c r="S663" i="2"/>
  <c r="S664" i="2"/>
  <c r="S665" i="2"/>
  <c r="S666" i="2"/>
  <c r="S667" i="2"/>
  <c r="S668" i="2"/>
  <c r="S669" i="2"/>
  <c r="S670" i="2"/>
  <c r="S671" i="2"/>
  <c r="S672" i="2"/>
  <c r="S673" i="2"/>
  <c r="S674" i="2"/>
  <c r="S675" i="2"/>
  <c r="S676" i="2"/>
  <c r="S677" i="2"/>
  <c r="S678" i="2"/>
  <c r="S679" i="2"/>
  <c r="S680" i="2"/>
  <c r="S681" i="2"/>
  <c r="S682" i="2"/>
  <c r="S683" i="2"/>
  <c r="S684" i="2"/>
  <c r="S685" i="2"/>
  <c r="S686" i="2"/>
  <c r="S687" i="2"/>
  <c r="S688" i="2"/>
  <c r="S689" i="2"/>
  <c r="S690" i="2"/>
  <c r="S691" i="2"/>
  <c r="S692" i="2"/>
  <c r="S693" i="2"/>
  <c r="S694" i="2"/>
  <c r="S695" i="2"/>
  <c r="S696" i="2"/>
  <c r="S697" i="2"/>
  <c r="S698" i="2"/>
  <c r="S699" i="2"/>
  <c r="S700" i="2"/>
  <c r="S701" i="2"/>
  <c r="S702" i="2"/>
  <c r="S703" i="2"/>
  <c r="S704" i="2"/>
  <c r="S705" i="2"/>
  <c r="S706" i="2"/>
  <c r="S707" i="2"/>
  <c r="S708" i="2"/>
  <c r="S709" i="2"/>
  <c r="S710" i="2"/>
  <c r="S711" i="2"/>
  <c r="S712" i="2"/>
  <c r="S713" i="2"/>
  <c r="S714" i="2"/>
  <c r="S715" i="2"/>
  <c r="S716" i="2"/>
  <c r="S717" i="2"/>
  <c r="S718" i="2"/>
  <c r="S719" i="2"/>
  <c r="S720" i="2"/>
  <c r="S721" i="2"/>
  <c r="S722" i="2"/>
  <c r="S723" i="2"/>
  <c r="S724" i="2"/>
  <c r="S725" i="2"/>
  <c r="S726" i="2"/>
  <c r="S727" i="2"/>
  <c r="S728" i="2"/>
  <c r="S729" i="2"/>
  <c r="S730" i="2"/>
  <c r="S731" i="2"/>
  <c r="S732" i="2"/>
  <c r="S733" i="2"/>
  <c r="S734" i="2"/>
  <c r="S735" i="2"/>
  <c r="S736" i="2"/>
  <c r="S737" i="2"/>
  <c r="S738" i="2"/>
  <c r="S739" i="2"/>
  <c r="S740" i="2"/>
  <c r="S741" i="2"/>
  <c r="S742" i="2"/>
  <c r="S743" i="2"/>
  <c r="S744" i="2"/>
  <c r="S745" i="2"/>
  <c r="S746" i="2"/>
  <c r="S747" i="2"/>
  <c r="S748" i="2"/>
  <c r="S749" i="2"/>
  <c r="S750" i="2"/>
  <c r="S751" i="2"/>
  <c r="S752" i="2"/>
  <c r="S753" i="2"/>
  <c r="S754" i="2"/>
  <c r="S755" i="2"/>
  <c r="S756" i="2"/>
  <c r="S757" i="2"/>
  <c r="S758" i="2"/>
  <c r="S759" i="2"/>
  <c r="S760" i="2"/>
  <c r="S761" i="2"/>
  <c r="S762" i="2"/>
  <c r="S763" i="2"/>
  <c r="S764" i="2"/>
  <c r="S765" i="2"/>
  <c r="S766" i="2"/>
  <c r="S767" i="2"/>
  <c r="S768" i="2"/>
  <c r="S769" i="2"/>
  <c r="S770" i="2"/>
  <c r="S771" i="2"/>
  <c r="S772" i="2"/>
  <c r="S773" i="2"/>
  <c r="S774" i="2"/>
  <c r="S775" i="2"/>
  <c r="S776" i="2"/>
  <c r="S777" i="2"/>
  <c r="S778" i="2"/>
  <c r="S779" i="2"/>
  <c r="S780" i="2"/>
  <c r="S781" i="2"/>
  <c r="S782" i="2"/>
  <c r="S783" i="2"/>
  <c r="S784" i="2"/>
  <c r="S785" i="2"/>
  <c r="S786" i="2"/>
  <c r="S787" i="2"/>
  <c r="S788" i="2"/>
  <c r="S789" i="2"/>
  <c r="S790" i="2"/>
  <c r="S791" i="2"/>
  <c r="S792" i="2"/>
  <c r="S793" i="2"/>
  <c r="S794" i="2"/>
  <c r="S795" i="2"/>
  <c r="S796" i="2"/>
  <c r="S797" i="2"/>
  <c r="S798" i="2"/>
  <c r="S799" i="2"/>
  <c r="S800" i="2"/>
  <c r="S801" i="2"/>
  <c r="S802" i="2"/>
  <c r="S803" i="2"/>
  <c r="S804" i="2"/>
  <c r="S805" i="2"/>
  <c r="S806" i="2"/>
  <c r="S807" i="2"/>
  <c r="S808" i="2"/>
  <c r="S809" i="2"/>
  <c r="S810" i="2"/>
  <c r="S811" i="2"/>
  <c r="S812" i="2"/>
  <c r="S813" i="2"/>
  <c r="S814" i="2"/>
  <c r="S815" i="2"/>
  <c r="S816" i="2"/>
  <c r="S817" i="2"/>
  <c r="S818" i="2"/>
  <c r="S819" i="2"/>
  <c r="S820" i="2"/>
  <c r="S821" i="2"/>
  <c r="S822" i="2"/>
  <c r="S823" i="2"/>
  <c r="S824" i="2"/>
  <c r="S825" i="2"/>
  <c r="S826" i="2"/>
  <c r="S827" i="2"/>
  <c r="S828" i="2"/>
  <c r="S829" i="2"/>
  <c r="S830" i="2"/>
  <c r="S831" i="2"/>
  <c r="S832" i="2"/>
  <c r="S833" i="2"/>
  <c r="S834" i="2"/>
  <c r="S835" i="2"/>
  <c r="S836" i="2"/>
  <c r="S837" i="2"/>
  <c r="S838" i="2"/>
  <c r="S839" i="2"/>
  <c r="S840" i="2"/>
  <c r="S841" i="2"/>
  <c r="S842" i="2"/>
  <c r="S843" i="2"/>
  <c r="S844" i="2"/>
  <c r="S845" i="2"/>
  <c r="S846" i="2"/>
  <c r="S847" i="2"/>
  <c r="S848" i="2"/>
  <c r="S849" i="2"/>
  <c r="S850" i="2"/>
  <c r="S851" i="2"/>
  <c r="S852" i="2"/>
  <c r="S853" i="2"/>
  <c r="S854" i="2"/>
  <c r="S855" i="2"/>
  <c r="S856" i="2"/>
  <c r="S857" i="2"/>
  <c r="S858" i="2"/>
  <c r="S859" i="2"/>
  <c r="S860" i="2"/>
  <c r="S861" i="2"/>
  <c r="S862" i="2"/>
  <c r="S863" i="2"/>
  <c r="S864" i="2"/>
  <c r="S865" i="2"/>
  <c r="S866" i="2"/>
  <c r="S867" i="2"/>
  <c r="S868" i="2"/>
  <c r="S869" i="2"/>
  <c r="S870" i="2"/>
  <c r="S871" i="2"/>
  <c r="S872" i="2"/>
  <c r="S873" i="2"/>
  <c r="S874" i="2"/>
  <c r="S875" i="2"/>
  <c r="S876" i="2"/>
  <c r="S877" i="2"/>
  <c r="S878" i="2"/>
  <c r="S879" i="2"/>
  <c r="S880" i="2"/>
  <c r="S881" i="2"/>
  <c r="S882" i="2"/>
  <c r="S883" i="2"/>
  <c r="S884" i="2"/>
  <c r="S885" i="2"/>
  <c r="S886" i="2"/>
  <c r="S887" i="2"/>
  <c r="S888" i="2"/>
  <c r="S889" i="2"/>
  <c r="S890" i="2"/>
  <c r="S891" i="2"/>
  <c r="S892" i="2"/>
  <c r="S893" i="2"/>
  <c r="S894" i="2"/>
  <c r="S895" i="2"/>
  <c r="S896" i="2"/>
  <c r="S897" i="2"/>
  <c r="S898" i="2"/>
  <c r="S899" i="2"/>
  <c r="S900" i="2"/>
  <c r="S901" i="2"/>
  <c r="S902" i="2"/>
  <c r="S903" i="2"/>
  <c r="S904" i="2"/>
  <c r="S905" i="2"/>
  <c r="S906" i="2"/>
  <c r="S907" i="2"/>
  <c r="S908" i="2"/>
  <c r="S909" i="2"/>
  <c r="S910" i="2"/>
  <c r="S911" i="2"/>
  <c r="S912" i="2"/>
  <c r="S913" i="2"/>
  <c r="S914" i="2"/>
  <c r="S915" i="2"/>
  <c r="S916" i="2"/>
  <c r="S917" i="2"/>
  <c r="S918" i="2"/>
  <c r="S919" i="2"/>
  <c r="S920" i="2"/>
  <c r="S921" i="2"/>
  <c r="S922" i="2"/>
  <c r="S923" i="2"/>
  <c r="S924" i="2"/>
  <c r="S925" i="2"/>
  <c r="S926" i="2"/>
  <c r="S927" i="2"/>
  <c r="S928" i="2"/>
  <c r="S929" i="2"/>
  <c r="S930" i="2"/>
  <c r="S931" i="2"/>
  <c r="S932" i="2"/>
  <c r="S933" i="2"/>
  <c r="S934" i="2"/>
  <c r="S935" i="2"/>
  <c r="S936" i="2"/>
  <c r="S937" i="2"/>
  <c r="S938" i="2"/>
  <c r="S939" i="2"/>
  <c r="S940" i="2"/>
  <c r="S941" i="2"/>
  <c r="S942" i="2"/>
  <c r="S943" i="2"/>
  <c r="S944" i="2"/>
  <c r="S945" i="2"/>
  <c r="S946" i="2"/>
  <c r="S947" i="2"/>
  <c r="S948" i="2"/>
  <c r="S949" i="2"/>
  <c r="S950" i="2"/>
  <c r="S951" i="2"/>
  <c r="S952" i="2"/>
  <c r="S953" i="2"/>
  <c r="S954" i="2"/>
  <c r="S955" i="2"/>
  <c r="S956" i="2"/>
  <c r="S957" i="2"/>
  <c r="S958" i="2"/>
  <c r="S959" i="2"/>
  <c r="S960" i="2"/>
  <c r="S961" i="2"/>
  <c r="S962" i="2"/>
  <c r="S963" i="2"/>
  <c r="S964" i="2"/>
  <c r="S965" i="2"/>
  <c r="S966" i="2"/>
  <c r="S967" i="2"/>
  <c r="S968" i="2"/>
  <c r="S969" i="2"/>
  <c r="S970" i="2"/>
  <c r="S971" i="2"/>
  <c r="S972" i="2"/>
  <c r="S973" i="2"/>
  <c r="S974" i="2"/>
  <c r="S975" i="2"/>
  <c r="S976" i="2"/>
  <c r="S977" i="2"/>
  <c r="S978" i="2"/>
  <c r="S979" i="2"/>
  <c r="S980" i="2"/>
  <c r="S981" i="2"/>
  <c r="S982" i="2"/>
  <c r="S983" i="2"/>
  <c r="S984" i="2"/>
  <c r="S985" i="2"/>
  <c r="S986" i="2"/>
  <c r="S987" i="2"/>
  <c r="S988" i="2"/>
  <c r="S989" i="2"/>
  <c r="S990" i="2"/>
  <c r="S991" i="2"/>
  <c r="S992" i="2"/>
  <c r="S993" i="2"/>
  <c r="S994" i="2"/>
  <c r="S995" i="2"/>
  <c r="S996" i="2"/>
  <c r="S997" i="2"/>
  <c r="S998" i="2"/>
  <c r="S999" i="2"/>
  <c r="S1000" i="2"/>
  <c r="S1001" i="2"/>
  <c r="S1002" i="2"/>
  <c r="S1003" i="2"/>
  <c r="S1004" i="2"/>
  <c r="S1005" i="2"/>
  <c r="S1006" i="2"/>
  <c r="S1007" i="2"/>
  <c r="S1008" i="2"/>
  <c r="S1009" i="2"/>
  <c r="S1010" i="2"/>
  <c r="S1011" i="2"/>
  <c r="S1012" i="2"/>
  <c r="S1013" i="2"/>
  <c r="S1014" i="2"/>
  <c r="S1015" i="2"/>
  <c r="S1016" i="2"/>
  <c r="S1017" i="2"/>
  <c r="S1018" i="2"/>
  <c r="S1019" i="2"/>
  <c r="S1020" i="2"/>
  <c r="S1021" i="2"/>
  <c r="S1022" i="2"/>
  <c r="S1023" i="2"/>
  <c r="S1024" i="2"/>
  <c r="S1025" i="2"/>
  <c r="S1026" i="2"/>
  <c r="S1027" i="2"/>
  <c r="S1028" i="2"/>
  <c r="S1029" i="2"/>
  <c r="S1030" i="2"/>
  <c r="S1031" i="2"/>
  <c r="S1032" i="2"/>
  <c r="S1033" i="2"/>
  <c r="S1034" i="2"/>
  <c r="S1035" i="2"/>
  <c r="S1036" i="2"/>
  <c r="S1037" i="2"/>
  <c r="S1038" i="2"/>
  <c r="S1039" i="2"/>
  <c r="S1040" i="2"/>
  <c r="S1041" i="2"/>
  <c r="S1042" i="2"/>
  <c r="S1043" i="2"/>
  <c r="S1044" i="2"/>
  <c r="S1045" i="2"/>
  <c r="S1046" i="2"/>
  <c r="S1047" i="2"/>
  <c r="S1048" i="2"/>
  <c r="S1049" i="2"/>
  <c r="S1050" i="2"/>
  <c r="S1051" i="2"/>
  <c r="S1052" i="2"/>
  <c r="S1053" i="2"/>
  <c r="S1054" i="2"/>
  <c r="S1055" i="2"/>
  <c r="S1056" i="2"/>
  <c r="S1057" i="2"/>
  <c r="S1058" i="2"/>
  <c r="S1059" i="2"/>
  <c r="S1060" i="2"/>
  <c r="S1061" i="2"/>
  <c r="S1062" i="2"/>
  <c r="S1063" i="2"/>
  <c r="S1064" i="2"/>
  <c r="S1065" i="2"/>
  <c r="S1066" i="2"/>
  <c r="S1067" i="2"/>
  <c r="S1068" i="2"/>
  <c r="S1069" i="2"/>
  <c r="S1070" i="2"/>
  <c r="S1071" i="2"/>
  <c r="S1072" i="2"/>
  <c r="S1073" i="2"/>
  <c r="S1074" i="2"/>
  <c r="S1075" i="2"/>
  <c r="S1076" i="2"/>
  <c r="S1077" i="2"/>
  <c r="S1078" i="2"/>
  <c r="S1079" i="2"/>
  <c r="S1080" i="2"/>
  <c r="S1081" i="2"/>
  <c r="S1082" i="2"/>
  <c r="S1083" i="2"/>
  <c r="S1084" i="2"/>
  <c r="S1085" i="2"/>
  <c r="S1086" i="2"/>
  <c r="S1087" i="2"/>
  <c r="S1088" i="2"/>
  <c r="S1089" i="2"/>
  <c r="S1090" i="2"/>
  <c r="S1091" i="2"/>
  <c r="S1092" i="2"/>
  <c r="S1093" i="2"/>
  <c r="S1094" i="2"/>
  <c r="S1095" i="2"/>
  <c r="S1096" i="2"/>
  <c r="S1097" i="2"/>
  <c r="S1098" i="2"/>
  <c r="S1099" i="2"/>
  <c r="S1100" i="2"/>
  <c r="S1101" i="2"/>
  <c r="S1102" i="2"/>
  <c r="S1103" i="2"/>
  <c r="S1104" i="2"/>
  <c r="S1105" i="2"/>
  <c r="S1106" i="2"/>
  <c r="S1107" i="2"/>
  <c r="S1108" i="2"/>
  <c r="S1109" i="2"/>
  <c r="S1110" i="2"/>
  <c r="S1111" i="2"/>
  <c r="S1112" i="2"/>
  <c r="S1113" i="2"/>
  <c r="S1114" i="2"/>
  <c r="S1115" i="2"/>
  <c r="S1116" i="2"/>
  <c r="S1117" i="2"/>
  <c r="S1118" i="2"/>
  <c r="S1119" i="2"/>
  <c r="S1120" i="2"/>
  <c r="S1121" i="2"/>
  <c r="S1122" i="2"/>
  <c r="S1123" i="2"/>
  <c r="S1124" i="2"/>
  <c r="S1125" i="2"/>
  <c r="S1126" i="2"/>
  <c r="S1127" i="2"/>
  <c r="S1128" i="2"/>
  <c r="S1129" i="2"/>
  <c r="S1130" i="2"/>
  <c r="S1131" i="2"/>
  <c r="S1132" i="2"/>
  <c r="S1133" i="2"/>
  <c r="S1134" i="2"/>
  <c r="S1135" i="2"/>
  <c r="S1136" i="2"/>
  <c r="S1137" i="2"/>
  <c r="S1138" i="2"/>
  <c r="S1139" i="2"/>
  <c r="S1140" i="2"/>
  <c r="S1141" i="2"/>
  <c r="S1142" i="2"/>
  <c r="S1143" i="2"/>
  <c r="S1144" i="2"/>
  <c r="S1145" i="2"/>
  <c r="S1146" i="2"/>
  <c r="S1147" i="2"/>
  <c r="S1148" i="2"/>
  <c r="S1149" i="2"/>
  <c r="S1150" i="2"/>
  <c r="S1151" i="2"/>
  <c r="S1152" i="2"/>
  <c r="S1153" i="2"/>
  <c r="S1154" i="2"/>
  <c r="S1155" i="2"/>
  <c r="S1156" i="2"/>
  <c r="S1157" i="2"/>
  <c r="S1158" i="2"/>
  <c r="S1159" i="2"/>
  <c r="S1160" i="2"/>
  <c r="S1161" i="2"/>
  <c r="S1162" i="2"/>
  <c r="S1163" i="2"/>
  <c r="S1164" i="2"/>
  <c r="S1165" i="2"/>
  <c r="S1166" i="2"/>
  <c r="S1167" i="2"/>
  <c r="S1168" i="2"/>
  <c r="S1169" i="2"/>
  <c r="S1170" i="2"/>
  <c r="S1171" i="2"/>
  <c r="S1172" i="2"/>
  <c r="S1173" i="2"/>
  <c r="S1174" i="2"/>
  <c r="S1175" i="2"/>
  <c r="S1176" i="2"/>
  <c r="S1177" i="2"/>
  <c r="S1178" i="2"/>
  <c r="S1179" i="2"/>
  <c r="S1180" i="2"/>
  <c r="S1181" i="2"/>
  <c r="S1182" i="2"/>
  <c r="S1183" i="2"/>
  <c r="S1184" i="2"/>
  <c r="S1185" i="2"/>
  <c r="S1186" i="2"/>
  <c r="S1187" i="2"/>
  <c r="S1188" i="2"/>
  <c r="S1189" i="2"/>
  <c r="S1190" i="2"/>
  <c r="S1191" i="2"/>
  <c r="S1192" i="2"/>
  <c r="S1193" i="2"/>
  <c r="S1194" i="2"/>
  <c r="S1195" i="2"/>
  <c r="S1196" i="2"/>
  <c r="S1197" i="2"/>
  <c r="S1198" i="2"/>
  <c r="S1199" i="2"/>
  <c r="S1200" i="2"/>
  <c r="S1201" i="2"/>
  <c r="S1202" i="2"/>
  <c r="S1203" i="2"/>
  <c r="S1204" i="2"/>
  <c r="S1205" i="2"/>
  <c r="S1206" i="2"/>
  <c r="S1207" i="2"/>
  <c r="S1208" i="2"/>
  <c r="S1209" i="2"/>
  <c r="S1210" i="2"/>
  <c r="S1211" i="2"/>
  <c r="S1212" i="2"/>
  <c r="S1213" i="2"/>
  <c r="S1214" i="2"/>
  <c r="S1215" i="2"/>
  <c r="S1216" i="2"/>
  <c r="S1217" i="2"/>
  <c r="S1218" i="2"/>
  <c r="S1219" i="2"/>
  <c r="S1220" i="2"/>
  <c r="S1221" i="2"/>
  <c r="S1222" i="2"/>
  <c r="S1223" i="2"/>
  <c r="S1224" i="2"/>
  <c r="S1225" i="2"/>
  <c r="S1226" i="2"/>
  <c r="S1227" i="2"/>
  <c r="S1228" i="2"/>
  <c r="S1229" i="2"/>
  <c r="S1230" i="2"/>
  <c r="S1231" i="2"/>
  <c r="S1232" i="2"/>
  <c r="S1233" i="2"/>
  <c r="S1234" i="2"/>
  <c r="S1235" i="2"/>
  <c r="S1236" i="2"/>
  <c r="S1237" i="2"/>
  <c r="S1238" i="2"/>
  <c r="S1239" i="2"/>
  <c r="S1240" i="2"/>
  <c r="S1241" i="2"/>
  <c r="S1242" i="2"/>
  <c r="S1243" i="2"/>
  <c r="S1244" i="2"/>
  <c r="S1245" i="2"/>
  <c r="S1246" i="2"/>
  <c r="S1247" i="2"/>
  <c r="S1248" i="2"/>
  <c r="S1249" i="2"/>
  <c r="S1250" i="2"/>
  <c r="S1251" i="2"/>
  <c r="S1252" i="2"/>
  <c r="S1253" i="2"/>
  <c r="S1254" i="2"/>
  <c r="S1255" i="2"/>
  <c r="S1256" i="2"/>
  <c r="S1257" i="2"/>
  <c r="S1258" i="2"/>
  <c r="S1259" i="2"/>
  <c r="S1260" i="2"/>
  <c r="S1261" i="2"/>
  <c r="S1262" i="2"/>
  <c r="S1263" i="2"/>
  <c r="S1264" i="2"/>
  <c r="S1265" i="2"/>
  <c r="S1266" i="2"/>
  <c r="S1267" i="2"/>
  <c r="S1268" i="2"/>
  <c r="S1269" i="2"/>
  <c r="S1270" i="2"/>
  <c r="S1271" i="2"/>
  <c r="S1272" i="2"/>
  <c r="S1273" i="2"/>
  <c r="S1274" i="2"/>
  <c r="S1275" i="2"/>
  <c r="S1276" i="2"/>
  <c r="S1277" i="2"/>
  <c r="S1278" i="2"/>
  <c r="S1279" i="2"/>
  <c r="S1280" i="2"/>
  <c r="S1281" i="2"/>
  <c r="S1282" i="2"/>
  <c r="S1283" i="2"/>
  <c r="S1284" i="2"/>
  <c r="S1285" i="2"/>
  <c r="S1286" i="2"/>
  <c r="S1287" i="2"/>
  <c r="S1288" i="2"/>
  <c r="S1289" i="2"/>
  <c r="S1290" i="2"/>
  <c r="S1291" i="2"/>
  <c r="S1292" i="2"/>
  <c r="S1293" i="2"/>
  <c r="S1294" i="2"/>
  <c r="S1295" i="2"/>
  <c r="S1296" i="2"/>
  <c r="S1297" i="2"/>
  <c r="S1298" i="2"/>
  <c r="S1299" i="2"/>
  <c r="S1300" i="2"/>
  <c r="S1301" i="2"/>
  <c r="S1302" i="2"/>
  <c r="S1303" i="2"/>
  <c r="S1304" i="2"/>
  <c r="S1305" i="2"/>
  <c r="S1306" i="2"/>
  <c r="S1307" i="2"/>
  <c r="S1308" i="2"/>
  <c r="S1309" i="2"/>
  <c r="S1310" i="2"/>
  <c r="S1311" i="2"/>
  <c r="S1312" i="2"/>
  <c r="S1313" i="2"/>
  <c r="S1314" i="2"/>
  <c r="S1315" i="2"/>
  <c r="S1316" i="2"/>
  <c r="S1317" i="2"/>
  <c r="S1318" i="2"/>
  <c r="S1319" i="2"/>
  <c r="S1320" i="2"/>
  <c r="S1321" i="2"/>
  <c r="S1322" i="2"/>
  <c r="S1323" i="2"/>
  <c r="S1324" i="2"/>
  <c r="S1325" i="2"/>
  <c r="S1326" i="2"/>
  <c r="S1327" i="2"/>
  <c r="S1328" i="2"/>
  <c r="S1329" i="2"/>
  <c r="S1330" i="2"/>
  <c r="S1331" i="2"/>
  <c r="S1332" i="2"/>
  <c r="S1333" i="2"/>
  <c r="S1334" i="2"/>
  <c r="S1335" i="2"/>
  <c r="S1336" i="2"/>
  <c r="S1337" i="2"/>
  <c r="S1338" i="2"/>
  <c r="S1339" i="2"/>
  <c r="S1340" i="2"/>
  <c r="S1341" i="2"/>
  <c r="S1342" i="2"/>
  <c r="S1343" i="2"/>
  <c r="S1344" i="2"/>
  <c r="S1345" i="2"/>
  <c r="S1346" i="2"/>
  <c r="S1347" i="2"/>
  <c r="S1348" i="2"/>
  <c r="S1349" i="2"/>
  <c r="S1350" i="2"/>
  <c r="S1351" i="2"/>
  <c r="S1352" i="2"/>
  <c r="S1353" i="2"/>
  <c r="S1354" i="2"/>
  <c r="S1355" i="2"/>
  <c r="S1356" i="2"/>
  <c r="S1357" i="2"/>
  <c r="S1358" i="2"/>
  <c r="S1359" i="2"/>
  <c r="S1360" i="2"/>
  <c r="S1361" i="2"/>
  <c r="S1362" i="2"/>
  <c r="S1363" i="2"/>
  <c r="S1364" i="2"/>
  <c r="S1365" i="2"/>
  <c r="S1366" i="2"/>
  <c r="S1367" i="2"/>
  <c r="S1368" i="2"/>
  <c r="S1369" i="2"/>
  <c r="S1370" i="2"/>
  <c r="S1371" i="2"/>
  <c r="S1372" i="2"/>
  <c r="S1373" i="2"/>
  <c r="S1374" i="2"/>
  <c r="S1375" i="2"/>
  <c r="S1376" i="2"/>
  <c r="S1377" i="2"/>
  <c r="S1378" i="2"/>
  <c r="S1379" i="2"/>
  <c r="S1380" i="2"/>
  <c r="S1381" i="2"/>
  <c r="S1382" i="2"/>
  <c r="S1383" i="2"/>
  <c r="S1384" i="2"/>
  <c r="S1385" i="2"/>
  <c r="S1386" i="2"/>
  <c r="S1387" i="2"/>
  <c r="S1388" i="2"/>
  <c r="S1389" i="2"/>
  <c r="S1390" i="2"/>
  <c r="S1391" i="2"/>
  <c r="S1392" i="2"/>
  <c r="S1393" i="2"/>
  <c r="S1394" i="2"/>
  <c r="S1395" i="2"/>
  <c r="S1396" i="2"/>
  <c r="S1397" i="2"/>
  <c r="S1398" i="2"/>
  <c r="S1399" i="2"/>
  <c r="S1400" i="2"/>
  <c r="S1401" i="2"/>
  <c r="S1402" i="2"/>
  <c r="S1403" i="2"/>
  <c r="S1404" i="2"/>
  <c r="S1405" i="2"/>
  <c r="S1406" i="2"/>
  <c r="S1407" i="2"/>
  <c r="S1408" i="2"/>
  <c r="S1409" i="2"/>
  <c r="S1410" i="2"/>
  <c r="S1411" i="2"/>
  <c r="S1412" i="2"/>
  <c r="S1413" i="2"/>
  <c r="S1414" i="2"/>
  <c r="S1415" i="2"/>
  <c r="S1416" i="2"/>
  <c r="S1417" i="2"/>
  <c r="S1418" i="2"/>
  <c r="S1419" i="2"/>
  <c r="S1420" i="2"/>
  <c r="S1421" i="2"/>
  <c r="S1422" i="2"/>
  <c r="S1423" i="2"/>
  <c r="S1424" i="2"/>
  <c r="S1425" i="2"/>
  <c r="S1426" i="2"/>
  <c r="S1427" i="2"/>
  <c r="S1428" i="2"/>
  <c r="S1429" i="2"/>
  <c r="S1430" i="2"/>
  <c r="S1431" i="2"/>
  <c r="S1432" i="2"/>
  <c r="S1433" i="2"/>
  <c r="S1434" i="2"/>
  <c r="S1435" i="2"/>
  <c r="S1436" i="2"/>
  <c r="S1437" i="2"/>
  <c r="S1438" i="2"/>
  <c r="S1439" i="2"/>
  <c r="S1440" i="2"/>
  <c r="S1441" i="2"/>
  <c r="S1442" i="2"/>
  <c r="S1443" i="2"/>
  <c r="S1444" i="2"/>
  <c r="S1445" i="2"/>
  <c r="S1446" i="2"/>
  <c r="S1447" i="2"/>
  <c r="S1448" i="2"/>
  <c r="S1449" i="2"/>
  <c r="S1450" i="2"/>
  <c r="S1451" i="2"/>
  <c r="S1452" i="2"/>
  <c r="S1453" i="2"/>
  <c r="S1454" i="2"/>
  <c r="S1455" i="2"/>
  <c r="S1456" i="2"/>
  <c r="S1457" i="2"/>
  <c r="S1458" i="2"/>
  <c r="S1459" i="2"/>
  <c r="S1460" i="2"/>
  <c r="S1461" i="2"/>
  <c r="S1462" i="2"/>
  <c r="S1463" i="2"/>
  <c r="S1464" i="2"/>
  <c r="S1465" i="2"/>
  <c r="S1466" i="2"/>
  <c r="S1467" i="2"/>
  <c r="S1468" i="2"/>
  <c r="S1469" i="2"/>
  <c r="S1470" i="2"/>
  <c r="S1471" i="2"/>
  <c r="S1472" i="2"/>
  <c r="S1473" i="2"/>
  <c r="S1474" i="2"/>
  <c r="S1475" i="2"/>
  <c r="S1476" i="2"/>
  <c r="S1477" i="2"/>
  <c r="S1478" i="2"/>
  <c r="S1479" i="2"/>
  <c r="S1480" i="2"/>
  <c r="S1481" i="2"/>
  <c r="S1482" i="2"/>
  <c r="S1483" i="2"/>
  <c r="S1484" i="2"/>
  <c r="S1485" i="2"/>
  <c r="S1486" i="2"/>
  <c r="S1487" i="2"/>
  <c r="S1488" i="2"/>
  <c r="S1489" i="2"/>
  <c r="S1490" i="2"/>
  <c r="S1491" i="2"/>
  <c r="S1492" i="2"/>
  <c r="S1493" i="2"/>
  <c r="S1494" i="2"/>
  <c r="S1495" i="2"/>
  <c r="S1496" i="2"/>
  <c r="S1497" i="2"/>
  <c r="S1498" i="2"/>
  <c r="S1499" i="2"/>
  <c r="S1500" i="2"/>
  <c r="S1501" i="2"/>
  <c r="S1502" i="2"/>
  <c r="S1503" i="2"/>
  <c r="C6" i="5" l="1"/>
  <c r="G5" i="6"/>
  <c r="J17" i="3"/>
  <c r="J21" i="3"/>
  <c r="J18" i="3"/>
  <c r="J19" i="3" l="1"/>
  <c r="J20" i="3"/>
</calcChain>
</file>

<file path=xl/sharedStrings.xml><?xml version="1.0" encoding="utf-8"?>
<sst xmlns="http://schemas.openxmlformats.org/spreadsheetml/2006/main" count="30169" uniqueCount="3241">
  <si>
    <t>Date</t>
  </si>
  <si>
    <t>Region</t>
  </si>
  <si>
    <t>Product</t>
  </si>
  <si>
    <t>Quantity</t>
  </si>
  <si>
    <t>UnitPrice</t>
  </si>
  <si>
    <t>StoreLocation</t>
  </si>
  <si>
    <t>CustomerType</t>
  </si>
  <si>
    <t>Discount</t>
  </si>
  <si>
    <t>Salesperson</t>
  </si>
  <si>
    <t>TotalPrice</t>
  </si>
  <si>
    <t>PaymentMethod</t>
  </si>
  <si>
    <t>Promotion</t>
  </si>
  <si>
    <t>Returned</t>
  </si>
  <si>
    <t>OrderID</t>
  </si>
  <si>
    <t>CustomerName</t>
  </si>
  <si>
    <t>ShippingCost</t>
  </si>
  <si>
    <t>DeliveryDate</t>
  </si>
  <si>
    <t>RegionManager</t>
  </si>
  <si>
    <t>East</t>
  </si>
  <si>
    <t>South</t>
  </si>
  <si>
    <t>North</t>
  </si>
  <si>
    <t>Central</t>
  </si>
  <si>
    <t>West</t>
  </si>
  <si>
    <t>Laptop</t>
  </si>
  <si>
    <t>Phone</t>
  </si>
  <si>
    <t>Desk</t>
  </si>
  <si>
    <t>Chair</t>
  </si>
  <si>
    <t>Monitor</t>
  </si>
  <si>
    <t>Tablet</t>
  </si>
  <si>
    <t>Printer</t>
  </si>
  <si>
    <t>Store B</t>
  </si>
  <si>
    <t>Store A</t>
  </si>
  <si>
    <t>Store C</t>
  </si>
  <si>
    <t>Store D</t>
  </si>
  <si>
    <t>Wholesale</t>
  </si>
  <si>
    <t>Retail</t>
  </si>
  <si>
    <t>Eva</t>
  </si>
  <si>
    <t>Alice</t>
  </si>
  <si>
    <t>Frank</t>
  </si>
  <si>
    <t>Carlos</t>
  </si>
  <si>
    <t>Diana</t>
  </si>
  <si>
    <t>Bob</t>
  </si>
  <si>
    <t>Online</t>
  </si>
  <si>
    <t>Gift Card</t>
  </si>
  <si>
    <t>Credit Card</t>
  </si>
  <si>
    <t>Debit Card</t>
  </si>
  <si>
    <t>Cash</t>
  </si>
  <si>
    <t>FREESHIP</t>
  </si>
  <si>
    <t>SAVE10</t>
  </si>
  <si>
    <t>WINTER15</t>
  </si>
  <si>
    <t>REG100000</t>
  </si>
  <si>
    <t>REG100001</t>
  </si>
  <si>
    <t>REG100002</t>
  </si>
  <si>
    <t>REG100003</t>
  </si>
  <si>
    <t>REG100004</t>
  </si>
  <si>
    <t>REG100005</t>
  </si>
  <si>
    <t>REG100006</t>
  </si>
  <si>
    <t>REG100007</t>
  </si>
  <si>
    <t>REG100008</t>
  </si>
  <si>
    <t>REG100009</t>
  </si>
  <si>
    <t>REG100010</t>
  </si>
  <si>
    <t>REG100011</t>
  </si>
  <si>
    <t>REG100012</t>
  </si>
  <si>
    <t>REG100013</t>
  </si>
  <si>
    <t>REG100014</t>
  </si>
  <si>
    <t>REG100015</t>
  </si>
  <si>
    <t>REG100016</t>
  </si>
  <si>
    <t>REG100017</t>
  </si>
  <si>
    <t>REG100018</t>
  </si>
  <si>
    <t>REG100019</t>
  </si>
  <si>
    <t>REG100020</t>
  </si>
  <si>
    <t>REG100021</t>
  </si>
  <si>
    <t>REG100022</t>
  </si>
  <si>
    <t>REG100023</t>
  </si>
  <si>
    <t>REG100024</t>
  </si>
  <si>
    <t>REG100025</t>
  </si>
  <si>
    <t>REG100026</t>
  </si>
  <si>
    <t>REG100027</t>
  </si>
  <si>
    <t>REG100028</t>
  </si>
  <si>
    <t>REG100029</t>
  </si>
  <si>
    <t>REG100030</t>
  </si>
  <si>
    <t>REG100031</t>
  </si>
  <si>
    <t>REG100032</t>
  </si>
  <si>
    <t>REG100033</t>
  </si>
  <si>
    <t>REG100034</t>
  </si>
  <si>
    <t>REG100035</t>
  </si>
  <si>
    <t>REG100036</t>
  </si>
  <si>
    <t>REG100037</t>
  </si>
  <si>
    <t>REG100038</t>
  </si>
  <si>
    <t>REG100039</t>
  </si>
  <si>
    <t>REG100040</t>
  </si>
  <si>
    <t>REG100041</t>
  </si>
  <si>
    <t>REG100042</t>
  </si>
  <si>
    <t>REG100043</t>
  </si>
  <si>
    <t>REG100044</t>
  </si>
  <si>
    <t>REG100045</t>
  </si>
  <si>
    <t>REG100046</t>
  </si>
  <si>
    <t>REG100047</t>
  </si>
  <si>
    <t>REG100048</t>
  </si>
  <si>
    <t>REG100049</t>
  </si>
  <si>
    <t>REG100050</t>
  </si>
  <si>
    <t>REG100051</t>
  </si>
  <si>
    <t>REG100052</t>
  </si>
  <si>
    <t>REG100053</t>
  </si>
  <si>
    <t>REG100054</t>
  </si>
  <si>
    <t>REG100055</t>
  </si>
  <si>
    <t>REG100056</t>
  </si>
  <si>
    <t>REG100057</t>
  </si>
  <si>
    <t>REG100058</t>
  </si>
  <si>
    <t>REG100059</t>
  </si>
  <si>
    <t>REG100060</t>
  </si>
  <si>
    <t>REG100061</t>
  </si>
  <si>
    <t>REG100062</t>
  </si>
  <si>
    <t>REG100063</t>
  </si>
  <si>
    <t>REG100064</t>
  </si>
  <si>
    <t>REG100065</t>
  </si>
  <si>
    <t>REG100066</t>
  </si>
  <si>
    <t>REG100067</t>
  </si>
  <si>
    <t>REG100068</t>
  </si>
  <si>
    <t>REG100069</t>
  </si>
  <si>
    <t>REG100070</t>
  </si>
  <si>
    <t>REG100071</t>
  </si>
  <si>
    <t>REG100072</t>
  </si>
  <si>
    <t>REG100073</t>
  </si>
  <si>
    <t>REG100074</t>
  </si>
  <si>
    <t>REG100075</t>
  </si>
  <si>
    <t>REG100076</t>
  </si>
  <si>
    <t>REG100077</t>
  </si>
  <si>
    <t>REG100078</t>
  </si>
  <si>
    <t>REG100079</t>
  </si>
  <si>
    <t>REG100080</t>
  </si>
  <si>
    <t>REG100081</t>
  </si>
  <si>
    <t>REG100082</t>
  </si>
  <si>
    <t>REG100083</t>
  </si>
  <si>
    <t>REG100084</t>
  </si>
  <si>
    <t>REG100085</t>
  </si>
  <si>
    <t>REG100086</t>
  </si>
  <si>
    <t>REG100087</t>
  </si>
  <si>
    <t>REG100088</t>
  </si>
  <si>
    <t>REG100089</t>
  </si>
  <si>
    <t>REG100090</t>
  </si>
  <si>
    <t>REG100091</t>
  </si>
  <si>
    <t>REG100092</t>
  </si>
  <si>
    <t>REG100093</t>
  </si>
  <si>
    <t>REG100094</t>
  </si>
  <si>
    <t>REG100095</t>
  </si>
  <si>
    <t>REG100096</t>
  </si>
  <si>
    <t>REG100097</t>
  </si>
  <si>
    <t>REG100098</t>
  </si>
  <si>
    <t>REG100099</t>
  </si>
  <si>
    <t>REG100100</t>
  </si>
  <si>
    <t>REG100101</t>
  </si>
  <si>
    <t>REG100102</t>
  </si>
  <si>
    <t>REG100103</t>
  </si>
  <si>
    <t>REG100104</t>
  </si>
  <si>
    <t>REG100105</t>
  </si>
  <si>
    <t>REG100106</t>
  </si>
  <si>
    <t>REG100107</t>
  </si>
  <si>
    <t>REG100108</t>
  </si>
  <si>
    <t>REG100109</t>
  </si>
  <si>
    <t>REG100110</t>
  </si>
  <si>
    <t>REG100111</t>
  </si>
  <si>
    <t>REG100112</t>
  </si>
  <si>
    <t>REG100113</t>
  </si>
  <si>
    <t>REG100114</t>
  </si>
  <si>
    <t>REG100115</t>
  </si>
  <si>
    <t>REG100116</t>
  </si>
  <si>
    <t>REG100117</t>
  </si>
  <si>
    <t>REG100118</t>
  </si>
  <si>
    <t>REG100119</t>
  </si>
  <si>
    <t>REG100120</t>
  </si>
  <si>
    <t>REG100121</t>
  </si>
  <si>
    <t>REG100122</t>
  </si>
  <si>
    <t>REG100123</t>
  </si>
  <si>
    <t>REG100124</t>
  </si>
  <si>
    <t>REG100125</t>
  </si>
  <si>
    <t>REG100126</t>
  </si>
  <si>
    <t>REG100127</t>
  </si>
  <si>
    <t>REG100128</t>
  </si>
  <si>
    <t>REG100129</t>
  </si>
  <si>
    <t>REG100130</t>
  </si>
  <si>
    <t>REG100131</t>
  </si>
  <si>
    <t>REG100132</t>
  </si>
  <si>
    <t>REG100133</t>
  </si>
  <si>
    <t>REG100134</t>
  </si>
  <si>
    <t>REG100135</t>
  </si>
  <si>
    <t>REG100136</t>
  </si>
  <si>
    <t>REG100137</t>
  </si>
  <si>
    <t>REG100138</t>
  </si>
  <si>
    <t>REG100139</t>
  </si>
  <si>
    <t>REG100140</t>
  </si>
  <si>
    <t>REG100141</t>
  </si>
  <si>
    <t>REG100142</t>
  </si>
  <si>
    <t>REG100143</t>
  </si>
  <si>
    <t>REG100144</t>
  </si>
  <si>
    <t>REG100145</t>
  </si>
  <si>
    <t>REG100146</t>
  </si>
  <si>
    <t>REG100147</t>
  </si>
  <si>
    <t>REG100148</t>
  </si>
  <si>
    <t>REG100149</t>
  </si>
  <si>
    <t>REG100150</t>
  </si>
  <si>
    <t>REG100151</t>
  </si>
  <si>
    <t>REG100152</t>
  </si>
  <si>
    <t>REG100153</t>
  </si>
  <si>
    <t>REG100154</t>
  </si>
  <si>
    <t>REG100155</t>
  </si>
  <si>
    <t>REG100156</t>
  </si>
  <si>
    <t>REG100157</t>
  </si>
  <si>
    <t>REG100158</t>
  </si>
  <si>
    <t>REG100159</t>
  </si>
  <si>
    <t>REG100160</t>
  </si>
  <si>
    <t>REG100161</t>
  </si>
  <si>
    <t>REG100162</t>
  </si>
  <si>
    <t>REG100163</t>
  </si>
  <si>
    <t>REG100164</t>
  </si>
  <si>
    <t>REG100165</t>
  </si>
  <si>
    <t>REG100166</t>
  </si>
  <si>
    <t>REG100167</t>
  </si>
  <si>
    <t>REG100168</t>
  </si>
  <si>
    <t>REG100169</t>
  </si>
  <si>
    <t>REG100170</t>
  </si>
  <si>
    <t>REG100171</t>
  </si>
  <si>
    <t>REG100172</t>
  </si>
  <si>
    <t>REG100173</t>
  </si>
  <si>
    <t>REG100174</t>
  </si>
  <si>
    <t>REG100175</t>
  </si>
  <si>
    <t>REG100176</t>
  </si>
  <si>
    <t>REG100177</t>
  </si>
  <si>
    <t>REG100178</t>
  </si>
  <si>
    <t>REG100179</t>
  </si>
  <si>
    <t>REG100180</t>
  </si>
  <si>
    <t>REG100181</t>
  </si>
  <si>
    <t>REG100182</t>
  </si>
  <si>
    <t>REG100183</t>
  </si>
  <si>
    <t>REG100184</t>
  </si>
  <si>
    <t>REG100185</t>
  </si>
  <si>
    <t>REG100186</t>
  </si>
  <si>
    <t>REG100187</t>
  </si>
  <si>
    <t>REG100188</t>
  </si>
  <si>
    <t>REG100189</t>
  </si>
  <si>
    <t>REG100190</t>
  </si>
  <si>
    <t>REG100191</t>
  </si>
  <si>
    <t>REG100192</t>
  </si>
  <si>
    <t>REG100193</t>
  </si>
  <si>
    <t>REG100194</t>
  </si>
  <si>
    <t>REG100195</t>
  </si>
  <si>
    <t>REG100196</t>
  </si>
  <si>
    <t>REG100197</t>
  </si>
  <si>
    <t>REG100198</t>
  </si>
  <si>
    <t>REG100199</t>
  </si>
  <si>
    <t>REG100200</t>
  </si>
  <si>
    <t>REG100201</t>
  </si>
  <si>
    <t>REG100202</t>
  </si>
  <si>
    <t>REG100203</t>
  </si>
  <si>
    <t>REG100204</t>
  </si>
  <si>
    <t>REG100205</t>
  </si>
  <si>
    <t>REG100206</t>
  </si>
  <si>
    <t>REG100207</t>
  </si>
  <si>
    <t>REG100208</t>
  </si>
  <si>
    <t>REG100209</t>
  </si>
  <si>
    <t>REG100210</t>
  </si>
  <si>
    <t>REG100211</t>
  </si>
  <si>
    <t>REG100212</t>
  </si>
  <si>
    <t>REG100213</t>
  </si>
  <si>
    <t>REG100214</t>
  </si>
  <si>
    <t>REG100215</t>
  </si>
  <si>
    <t>REG100216</t>
  </si>
  <si>
    <t>REG100217</t>
  </si>
  <si>
    <t>REG100218</t>
  </si>
  <si>
    <t>REG100219</t>
  </si>
  <si>
    <t>REG100220</t>
  </si>
  <si>
    <t>REG100221</t>
  </si>
  <si>
    <t>REG100222</t>
  </si>
  <si>
    <t>REG100223</t>
  </si>
  <si>
    <t>REG100224</t>
  </si>
  <si>
    <t>REG100225</t>
  </si>
  <si>
    <t>REG100226</t>
  </si>
  <si>
    <t>REG100227</t>
  </si>
  <si>
    <t>REG100228</t>
  </si>
  <si>
    <t>REG100229</t>
  </si>
  <si>
    <t>REG100230</t>
  </si>
  <si>
    <t>REG100231</t>
  </si>
  <si>
    <t>REG100232</t>
  </si>
  <si>
    <t>REG100233</t>
  </si>
  <si>
    <t>REG100234</t>
  </si>
  <si>
    <t>REG100235</t>
  </si>
  <si>
    <t>REG100236</t>
  </si>
  <si>
    <t>REG100237</t>
  </si>
  <si>
    <t>REG100238</t>
  </si>
  <si>
    <t>REG100239</t>
  </si>
  <si>
    <t>REG100240</t>
  </si>
  <si>
    <t>REG100241</t>
  </si>
  <si>
    <t>REG100242</t>
  </si>
  <si>
    <t>REG100243</t>
  </si>
  <si>
    <t>REG100244</t>
  </si>
  <si>
    <t>REG100245</t>
  </si>
  <si>
    <t>REG100246</t>
  </si>
  <si>
    <t>REG100247</t>
  </si>
  <si>
    <t>REG100248</t>
  </si>
  <si>
    <t>REG100249</t>
  </si>
  <si>
    <t>REG100250</t>
  </si>
  <si>
    <t>REG100251</t>
  </si>
  <si>
    <t>REG100252</t>
  </si>
  <si>
    <t>REG100253</t>
  </si>
  <si>
    <t>REG100254</t>
  </si>
  <si>
    <t>REG100255</t>
  </si>
  <si>
    <t>REG100256</t>
  </si>
  <si>
    <t>REG100257</t>
  </si>
  <si>
    <t>REG100258</t>
  </si>
  <si>
    <t>REG100259</t>
  </si>
  <si>
    <t>REG100260</t>
  </si>
  <si>
    <t>REG100261</t>
  </si>
  <si>
    <t>REG100262</t>
  </si>
  <si>
    <t>REG100263</t>
  </si>
  <si>
    <t>REG100264</t>
  </si>
  <si>
    <t>REG100265</t>
  </si>
  <si>
    <t>REG100266</t>
  </si>
  <si>
    <t>REG100267</t>
  </si>
  <si>
    <t>REG100268</t>
  </si>
  <si>
    <t>REG100269</t>
  </si>
  <si>
    <t>REG100270</t>
  </si>
  <si>
    <t>REG100271</t>
  </si>
  <si>
    <t>REG100272</t>
  </si>
  <si>
    <t>REG100273</t>
  </si>
  <si>
    <t>REG100274</t>
  </si>
  <si>
    <t>REG100275</t>
  </si>
  <si>
    <t>REG100276</t>
  </si>
  <si>
    <t>REG100277</t>
  </si>
  <si>
    <t>REG100278</t>
  </si>
  <si>
    <t>REG100279</t>
  </si>
  <si>
    <t>REG100280</t>
  </si>
  <si>
    <t>REG100281</t>
  </si>
  <si>
    <t>REG100282</t>
  </si>
  <si>
    <t>REG100283</t>
  </si>
  <si>
    <t>REG100284</t>
  </si>
  <si>
    <t>REG100285</t>
  </si>
  <si>
    <t>REG100286</t>
  </si>
  <si>
    <t>REG100287</t>
  </si>
  <si>
    <t>REG100288</t>
  </si>
  <si>
    <t>REG100289</t>
  </si>
  <si>
    <t>REG100290</t>
  </si>
  <si>
    <t>REG100291</t>
  </si>
  <si>
    <t>REG100292</t>
  </si>
  <si>
    <t>REG100293</t>
  </si>
  <si>
    <t>REG100294</t>
  </si>
  <si>
    <t>REG100295</t>
  </si>
  <si>
    <t>REG100296</t>
  </si>
  <si>
    <t>REG100297</t>
  </si>
  <si>
    <t>REG100298</t>
  </si>
  <si>
    <t>REG100299</t>
  </si>
  <si>
    <t>REG100300</t>
  </si>
  <si>
    <t>REG100301</t>
  </si>
  <si>
    <t>REG100302</t>
  </si>
  <si>
    <t>REG100303</t>
  </si>
  <si>
    <t>REG100304</t>
  </si>
  <si>
    <t>REG100305</t>
  </si>
  <si>
    <t>REG100306</t>
  </si>
  <si>
    <t>REG100307</t>
  </si>
  <si>
    <t>REG100308</t>
  </si>
  <si>
    <t>REG100309</t>
  </si>
  <si>
    <t>REG100310</t>
  </si>
  <si>
    <t>REG100311</t>
  </si>
  <si>
    <t>REG100312</t>
  </si>
  <si>
    <t>REG100313</t>
  </si>
  <si>
    <t>REG100314</t>
  </si>
  <si>
    <t>REG100315</t>
  </si>
  <si>
    <t>REG100316</t>
  </si>
  <si>
    <t>REG100317</t>
  </si>
  <si>
    <t>REG100318</t>
  </si>
  <si>
    <t>REG100319</t>
  </si>
  <si>
    <t>REG100320</t>
  </si>
  <si>
    <t>REG100321</t>
  </si>
  <si>
    <t>REG100322</t>
  </si>
  <si>
    <t>REG100323</t>
  </si>
  <si>
    <t>REG100324</t>
  </si>
  <si>
    <t>REG100325</t>
  </si>
  <si>
    <t>REG100326</t>
  </si>
  <si>
    <t>REG100327</t>
  </si>
  <si>
    <t>REG100328</t>
  </si>
  <si>
    <t>REG100329</t>
  </si>
  <si>
    <t>REG100330</t>
  </si>
  <si>
    <t>REG100331</t>
  </si>
  <si>
    <t>REG100332</t>
  </si>
  <si>
    <t>REG100333</t>
  </si>
  <si>
    <t>REG100334</t>
  </si>
  <si>
    <t>REG100335</t>
  </si>
  <si>
    <t>REG100336</t>
  </si>
  <si>
    <t>REG100337</t>
  </si>
  <si>
    <t>REG100338</t>
  </si>
  <si>
    <t>REG100339</t>
  </si>
  <si>
    <t>REG100340</t>
  </si>
  <si>
    <t>REG100341</t>
  </si>
  <si>
    <t>REG100342</t>
  </si>
  <si>
    <t>REG100343</t>
  </si>
  <si>
    <t>REG100344</t>
  </si>
  <si>
    <t>REG100345</t>
  </si>
  <si>
    <t>REG100346</t>
  </si>
  <si>
    <t>REG100347</t>
  </si>
  <si>
    <t>REG100348</t>
  </si>
  <si>
    <t>REG100349</t>
  </si>
  <si>
    <t>REG100350</t>
  </si>
  <si>
    <t>REG100351</t>
  </si>
  <si>
    <t>REG100352</t>
  </si>
  <si>
    <t>REG100353</t>
  </si>
  <si>
    <t>REG100354</t>
  </si>
  <si>
    <t>REG100355</t>
  </si>
  <si>
    <t>REG100356</t>
  </si>
  <si>
    <t>REG100357</t>
  </si>
  <si>
    <t>REG100358</t>
  </si>
  <si>
    <t>REG100359</t>
  </si>
  <si>
    <t>REG100360</t>
  </si>
  <si>
    <t>REG100361</t>
  </si>
  <si>
    <t>REG100362</t>
  </si>
  <si>
    <t>REG100363</t>
  </si>
  <si>
    <t>REG100364</t>
  </si>
  <si>
    <t>REG100365</t>
  </si>
  <si>
    <t>REG100366</t>
  </si>
  <si>
    <t>REG100367</t>
  </si>
  <si>
    <t>REG100368</t>
  </si>
  <si>
    <t>REG100369</t>
  </si>
  <si>
    <t>REG100370</t>
  </si>
  <si>
    <t>REG100371</t>
  </si>
  <si>
    <t>REG100372</t>
  </si>
  <si>
    <t>REG100373</t>
  </si>
  <si>
    <t>REG100374</t>
  </si>
  <si>
    <t>REG100375</t>
  </si>
  <si>
    <t>REG100376</t>
  </si>
  <si>
    <t>REG100377</t>
  </si>
  <si>
    <t>REG100378</t>
  </si>
  <si>
    <t>REG100379</t>
  </si>
  <si>
    <t>REG100380</t>
  </si>
  <si>
    <t>REG100381</t>
  </si>
  <si>
    <t>REG100382</t>
  </si>
  <si>
    <t>REG100383</t>
  </si>
  <si>
    <t>REG100384</t>
  </si>
  <si>
    <t>REG100385</t>
  </si>
  <si>
    <t>REG100386</t>
  </si>
  <si>
    <t>REG100387</t>
  </si>
  <si>
    <t>REG100388</t>
  </si>
  <si>
    <t>REG100389</t>
  </si>
  <si>
    <t>REG100390</t>
  </si>
  <si>
    <t>REG100391</t>
  </si>
  <si>
    <t>REG100392</t>
  </si>
  <si>
    <t>REG100393</t>
  </si>
  <si>
    <t>REG100394</t>
  </si>
  <si>
    <t>REG100395</t>
  </si>
  <si>
    <t>REG100396</t>
  </si>
  <si>
    <t>REG100397</t>
  </si>
  <si>
    <t>REG100398</t>
  </si>
  <si>
    <t>REG100399</t>
  </si>
  <si>
    <t>REG100400</t>
  </si>
  <si>
    <t>REG100401</t>
  </si>
  <si>
    <t>REG100402</t>
  </si>
  <si>
    <t>REG100403</t>
  </si>
  <si>
    <t>REG100404</t>
  </si>
  <si>
    <t>REG100405</t>
  </si>
  <si>
    <t>REG100406</t>
  </si>
  <si>
    <t>REG100407</t>
  </si>
  <si>
    <t>REG100408</t>
  </si>
  <si>
    <t>REG100409</t>
  </si>
  <si>
    <t>REG100410</t>
  </si>
  <si>
    <t>REG100411</t>
  </si>
  <si>
    <t>REG100412</t>
  </si>
  <si>
    <t>REG100413</t>
  </si>
  <si>
    <t>REG100414</t>
  </si>
  <si>
    <t>REG100415</t>
  </si>
  <si>
    <t>REG100416</t>
  </si>
  <si>
    <t>REG100417</t>
  </si>
  <si>
    <t>REG100418</t>
  </si>
  <si>
    <t>REG100419</t>
  </si>
  <si>
    <t>REG100420</t>
  </si>
  <si>
    <t>REG100421</t>
  </si>
  <si>
    <t>REG100422</t>
  </si>
  <si>
    <t>REG100423</t>
  </si>
  <si>
    <t>REG100424</t>
  </si>
  <si>
    <t>REG100425</t>
  </si>
  <si>
    <t>REG100426</t>
  </si>
  <si>
    <t>REG100427</t>
  </si>
  <si>
    <t>REG100428</t>
  </si>
  <si>
    <t>REG100429</t>
  </si>
  <si>
    <t>REG100430</t>
  </si>
  <si>
    <t>REG100431</t>
  </si>
  <si>
    <t>REG100432</t>
  </si>
  <si>
    <t>REG100433</t>
  </si>
  <si>
    <t>REG100434</t>
  </si>
  <si>
    <t>REG100435</t>
  </si>
  <si>
    <t>REG100436</t>
  </si>
  <si>
    <t>REG100437</t>
  </si>
  <si>
    <t>REG100438</t>
  </si>
  <si>
    <t>REG100439</t>
  </si>
  <si>
    <t>REG100440</t>
  </si>
  <si>
    <t>REG100441</t>
  </si>
  <si>
    <t>REG100442</t>
  </si>
  <si>
    <t>REG100443</t>
  </si>
  <si>
    <t>REG100444</t>
  </si>
  <si>
    <t>REG100445</t>
  </si>
  <si>
    <t>REG100446</t>
  </si>
  <si>
    <t>REG100447</t>
  </si>
  <si>
    <t>REG100448</t>
  </si>
  <si>
    <t>REG100449</t>
  </si>
  <si>
    <t>REG100450</t>
  </si>
  <si>
    <t>REG100451</t>
  </si>
  <si>
    <t>REG100452</t>
  </si>
  <si>
    <t>REG100453</t>
  </si>
  <si>
    <t>REG100454</t>
  </si>
  <si>
    <t>REG100455</t>
  </si>
  <si>
    <t>REG100456</t>
  </si>
  <si>
    <t>REG100457</t>
  </si>
  <si>
    <t>REG100458</t>
  </si>
  <si>
    <t>REG100459</t>
  </si>
  <si>
    <t>REG100460</t>
  </si>
  <si>
    <t>REG100461</t>
  </si>
  <si>
    <t>REG100462</t>
  </si>
  <si>
    <t>REG100463</t>
  </si>
  <si>
    <t>REG100464</t>
  </si>
  <si>
    <t>REG100465</t>
  </si>
  <si>
    <t>REG100466</t>
  </si>
  <si>
    <t>REG100467</t>
  </si>
  <si>
    <t>REG100468</t>
  </si>
  <si>
    <t>REG100469</t>
  </si>
  <si>
    <t>REG100470</t>
  </si>
  <si>
    <t>REG100471</t>
  </si>
  <si>
    <t>REG100472</t>
  </si>
  <si>
    <t>REG100473</t>
  </si>
  <si>
    <t>REG100474</t>
  </si>
  <si>
    <t>REG100475</t>
  </si>
  <si>
    <t>REG100476</t>
  </si>
  <si>
    <t>REG100477</t>
  </si>
  <si>
    <t>REG100478</t>
  </si>
  <si>
    <t>REG100479</t>
  </si>
  <si>
    <t>REG100480</t>
  </si>
  <si>
    <t>REG100481</t>
  </si>
  <si>
    <t>REG100482</t>
  </si>
  <si>
    <t>REG100483</t>
  </si>
  <si>
    <t>REG100484</t>
  </si>
  <si>
    <t>REG100485</t>
  </si>
  <si>
    <t>REG100486</t>
  </si>
  <si>
    <t>REG100487</t>
  </si>
  <si>
    <t>REG100488</t>
  </si>
  <si>
    <t>REG100489</t>
  </si>
  <si>
    <t>REG100490</t>
  </si>
  <si>
    <t>REG100491</t>
  </si>
  <si>
    <t>REG100492</t>
  </si>
  <si>
    <t>REG100493</t>
  </si>
  <si>
    <t>REG100494</t>
  </si>
  <si>
    <t>REG100495</t>
  </si>
  <si>
    <t>REG100496</t>
  </si>
  <si>
    <t>REG100497</t>
  </si>
  <si>
    <t>REG100498</t>
  </si>
  <si>
    <t>REG100499</t>
  </si>
  <si>
    <t>REG100500</t>
  </si>
  <si>
    <t>REG100501</t>
  </si>
  <si>
    <t>REG100502</t>
  </si>
  <si>
    <t>REG100503</t>
  </si>
  <si>
    <t>REG100504</t>
  </si>
  <si>
    <t>REG100505</t>
  </si>
  <si>
    <t>REG100506</t>
  </si>
  <si>
    <t>REG100507</t>
  </si>
  <si>
    <t>REG100508</t>
  </si>
  <si>
    <t>REG100509</t>
  </si>
  <si>
    <t>REG100510</t>
  </si>
  <si>
    <t>REG100511</t>
  </si>
  <si>
    <t>REG100512</t>
  </si>
  <si>
    <t>REG100513</t>
  </si>
  <si>
    <t>REG100514</t>
  </si>
  <si>
    <t>REG100515</t>
  </si>
  <si>
    <t>REG100516</t>
  </si>
  <si>
    <t>REG100517</t>
  </si>
  <si>
    <t>REG100518</t>
  </si>
  <si>
    <t>REG100519</t>
  </si>
  <si>
    <t>REG100520</t>
  </si>
  <si>
    <t>REG100521</t>
  </si>
  <si>
    <t>REG100522</t>
  </si>
  <si>
    <t>REG100523</t>
  </si>
  <si>
    <t>REG100524</t>
  </si>
  <si>
    <t>REG100525</t>
  </si>
  <si>
    <t>REG100526</t>
  </si>
  <si>
    <t>REG100527</t>
  </si>
  <si>
    <t>REG100528</t>
  </si>
  <si>
    <t>REG100529</t>
  </si>
  <si>
    <t>REG100530</t>
  </si>
  <si>
    <t>REG100531</t>
  </si>
  <si>
    <t>REG100532</t>
  </si>
  <si>
    <t>REG100533</t>
  </si>
  <si>
    <t>REG100534</t>
  </si>
  <si>
    <t>REG100535</t>
  </si>
  <si>
    <t>REG100536</t>
  </si>
  <si>
    <t>REG100537</t>
  </si>
  <si>
    <t>REG100538</t>
  </si>
  <si>
    <t>REG100539</t>
  </si>
  <si>
    <t>REG100540</t>
  </si>
  <si>
    <t>REG100541</t>
  </si>
  <si>
    <t>REG100542</t>
  </si>
  <si>
    <t>REG100543</t>
  </si>
  <si>
    <t>REG100544</t>
  </si>
  <si>
    <t>REG100545</t>
  </si>
  <si>
    <t>REG100546</t>
  </si>
  <si>
    <t>REG100547</t>
  </si>
  <si>
    <t>REG100548</t>
  </si>
  <si>
    <t>REG100549</t>
  </si>
  <si>
    <t>REG100550</t>
  </si>
  <si>
    <t>REG100551</t>
  </si>
  <si>
    <t>REG100552</t>
  </si>
  <si>
    <t>REG100553</t>
  </si>
  <si>
    <t>REG100554</t>
  </si>
  <si>
    <t>REG100555</t>
  </si>
  <si>
    <t>REG100556</t>
  </si>
  <si>
    <t>REG100557</t>
  </si>
  <si>
    <t>REG100558</t>
  </si>
  <si>
    <t>REG100559</t>
  </si>
  <si>
    <t>REG100560</t>
  </si>
  <si>
    <t>REG100561</t>
  </si>
  <si>
    <t>REG100562</t>
  </si>
  <si>
    <t>REG100563</t>
  </si>
  <si>
    <t>REG100564</t>
  </si>
  <si>
    <t>REG100565</t>
  </si>
  <si>
    <t>REG100566</t>
  </si>
  <si>
    <t>REG100567</t>
  </si>
  <si>
    <t>REG100568</t>
  </si>
  <si>
    <t>REG100569</t>
  </si>
  <si>
    <t>REG100570</t>
  </si>
  <si>
    <t>REG100571</t>
  </si>
  <si>
    <t>REG100572</t>
  </si>
  <si>
    <t>REG100573</t>
  </si>
  <si>
    <t>REG100574</t>
  </si>
  <si>
    <t>REG100575</t>
  </si>
  <si>
    <t>REG100576</t>
  </si>
  <si>
    <t>REG100577</t>
  </si>
  <si>
    <t>REG100578</t>
  </si>
  <si>
    <t>REG100579</t>
  </si>
  <si>
    <t>REG100580</t>
  </si>
  <si>
    <t>REG100581</t>
  </si>
  <si>
    <t>REG100582</t>
  </si>
  <si>
    <t>REG100583</t>
  </si>
  <si>
    <t>REG100584</t>
  </si>
  <si>
    <t>REG100585</t>
  </si>
  <si>
    <t>REG100586</t>
  </si>
  <si>
    <t>REG100587</t>
  </si>
  <si>
    <t>REG100588</t>
  </si>
  <si>
    <t>REG100589</t>
  </si>
  <si>
    <t>REG100590</t>
  </si>
  <si>
    <t>REG100591</t>
  </si>
  <si>
    <t>REG100592</t>
  </si>
  <si>
    <t>REG100593</t>
  </si>
  <si>
    <t>REG100594</t>
  </si>
  <si>
    <t>REG100595</t>
  </si>
  <si>
    <t>REG100596</t>
  </si>
  <si>
    <t>REG100597</t>
  </si>
  <si>
    <t>REG100598</t>
  </si>
  <si>
    <t>REG100599</t>
  </si>
  <si>
    <t>REG100600</t>
  </si>
  <si>
    <t>REG100601</t>
  </si>
  <si>
    <t>REG100602</t>
  </si>
  <si>
    <t>REG100603</t>
  </si>
  <si>
    <t>REG100604</t>
  </si>
  <si>
    <t>REG100605</t>
  </si>
  <si>
    <t>REG100606</t>
  </si>
  <si>
    <t>REG100607</t>
  </si>
  <si>
    <t>REG100608</t>
  </si>
  <si>
    <t>REG100609</t>
  </si>
  <si>
    <t>REG100610</t>
  </si>
  <si>
    <t>REG100611</t>
  </si>
  <si>
    <t>REG100612</t>
  </si>
  <si>
    <t>REG100613</t>
  </si>
  <si>
    <t>REG100614</t>
  </si>
  <si>
    <t>REG100615</t>
  </si>
  <si>
    <t>REG100616</t>
  </si>
  <si>
    <t>REG100617</t>
  </si>
  <si>
    <t>REG100618</t>
  </si>
  <si>
    <t>REG100619</t>
  </si>
  <si>
    <t>REG100620</t>
  </si>
  <si>
    <t>REG100621</t>
  </si>
  <si>
    <t>REG100622</t>
  </si>
  <si>
    <t>REG100623</t>
  </si>
  <si>
    <t>REG100624</t>
  </si>
  <si>
    <t>REG100625</t>
  </si>
  <si>
    <t>REG100626</t>
  </si>
  <si>
    <t>REG100627</t>
  </si>
  <si>
    <t>REG100628</t>
  </si>
  <si>
    <t>REG100629</t>
  </si>
  <si>
    <t>REG100630</t>
  </si>
  <si>
    <t>REG100631</t>
  </si>
  <si>
    <t>REG100632</t>
  </si>
  <si>
    <t>REG100633</t>
  </si>
  <si>
    <t>REG100634</t>
  </si>
  <si>
    <t>REG100635</t>
  </si>
  <si>
    <t>REG100636</t>
  </si>
  <si>
    <t>REG100637</t>
  </si>
  <si>
    <t>REG100638</t>
  </si>
  <si>
    <t>REG100639</t>
  </si>
  <si>
    <t>REG100640</t>
  </si>
  <si>
    <t>REG100641</t>
  </si>
  <si>
    <t>REG100642</t>
  </si>
  <si>
    <t>REG100643</t>
  </si>
  <si>
    <t>REG100644</t>
  </si>
  <si>
    <t>REG100645</t>
  </si>
  <si>
    <t>REG100646</t>
  </si>
  <si>
    <t>REG100647</t>
  </si>
  <si>
    <t>REG100648</t>
  </si>
  <si>
    <t>REG100649</t>
  </si>
  <si>
    <t>REG100650</t>
  </si>
  <si>
    <t>REG100651</t>
  </si>
  <si>
    <t>REG100652</t>
  </si>
  <si>
    <t>REG100653</t>
  </si>
  <si>
    <t>REG100654</t>
  </si>
  <si>
    <t>REG100655</t>
  </si>
  <si>
    <t>REG100656</t>
  </si>
  <si>
    <t>REG100657</t>
  </si>
  <si>
    <t>REG100658</t>
  </si>
  <si>
    <t>REG100659</t>
  </si>
  <si>
    <t>REG100660</t>
  </si>
  <si>
    <t>REG100661</t>
  </si>
  <si>
    <t>REG100662</t>
  </si>
  <si>
    <t>REG100663</t>
  </si>
  <si>
    <t>REG100664</t>
  </si>
  <si>
    <t>REG100665</t>
  </si>
  <si>
    <t>REG100666</t>
  </si>
  <si>
    <t>REG100667</t>
  </si>
  <si>
    <t>REG100668</t>
  </si>
  <si>
    <t>REG100669</t>
  </si>
  <si>
    <t>REG100670</t>
  </si>
  <si>
    <t>REG100671</t>
  </si>
  <si>
    <t>REG100672</t>
  </si>
  <si>
    <t>REG100673</t>
  </si>
  <si>
    <t>REG100674</t>
  </si>
  <si>
    <t>REG100675</t>
  </si>
  <si>
    <t>REG100676</t>
  </si>
  <si>
    <t>REG100677</t>
  </si>
  <si>
    <t>REG100678</t>
  </si>
  <si>
    <t>REG100679</t>
  </si>
  <si>
    <t>REG100680</t>
  </si>
  <si>
    <t>REG100681</t>
  </si>
  <si>
    <t>REG100682</t>
  </si>
  <si>
    <t>REG100683</t>
  </si>
  <si>
    <t>REG100684</t>
  </si>
  <si>
    <t>REG100685</t>
  </si>
  <si>
    <t>REG100686</t>
  </si>
  <si>
    <t>REG100687</t>
  </si>
  <si>
    <t>REG100688</t>
  </si>
  <si>
    <t>REG100689</t>
  </si>
  <si>
    <t>REG100690</t>
  </si>
  <si>
    <t>REG100691</t>
  </si>
  <si>
    <t>REG100692</t>
  </si>
  <si>
    <t>REG100693</t>
  </si>
  <si>
    <t>REG100694</t>
  </si>
  <si>
    <t>REG100695</t>
  </si>
  <si>
    <t>REG100696</t>
  </si>
  <si>
    <t>REG100697</t>
  </si>
  <si>
    <t>REG100698</t>
  </si>
  <si>
    <t>REG100699</t>
  </si>
  <si>
    <t>REG100700</t>
  </si>
  <si>
    <t>REG100701</t>
  </si>
  <si>
    <t>REG100702</t>
  </si>
  <si>
    <t>REG100703</t>
  </si>
  <si>
    <t>REG100704</t>
  </si>
  <si>
    <t>REG100705</t>
  </si>
  <si>
    <t>REG100706</t>
  </si>
  <si>
    <t>REG100707</t>
  </si>
  <si>
    <t>REG100708</t>
  </si>
  <si>
    <t>REG100709</t>
  </si>
  <si>
    <t>REG100710</t>
  </si>
  <si>
    <t>REG100711</t>
  </si>
  <si>
    <t>REG100712</t>
  </si>
  <si>
    <t>REG100713</t>
  </si>
  <si>
    <t>REG100714</t>
  </si>
  <si>
    <t>REG100715</t>
  </si>
  <si>
    <t>REG100716</t>
  </si>
  <si>
    <t>REG100717</t>
  </si>
  <si>
    <t>REG100718</t>
  </si>
  <si>
    <t>REG100719</t>
  </si>
  <si>
    <t>REG100720</t>
  </si>
  <si>
    <t>REG100721</t>
  </si>
  <si>
    <t>REG100722</t>
  </si>
  <si>
    <t>REG100723</t>
  </si>
  <si>
    <t>REG100724</t>
  </si>
  <si>
    <t>REG100725</t>
  </si>
  <si>
    <t>REG100726</t>
  </si>
  <si>
    <t>REG100727</t>
  </si>
  <si>
    <t>REG100728</t>
  </si>
  <si>
    <t>REG100729</t>
  </si>
  <si>
    <t>REG100730</t>
  </si>
  <si>
    <t>REG100731</t>
  </si>
  <si>
    <t>REG100732</t>
  </si>
  <si>
    <t>REG100733</t>
  </si>
  <si>
    <t>REG100734</t>
  </si>
  <si>
    <t>REG100735</t>
  </si>
  <si>
    <t>REG100736</t>
  </si>
  <si>
    <t>REG100737</t>
  </si>
  <si>
    <t>REG100738</t>
  </si>
  <si>
    <t>REG100739</t>
  </si>
  <si>
    <t>REG100740</t>
  </si>
  <si>
    <t>REG100741</t>
  </si>
  <si>
    <t>REG100742</t>
  </si>
  <si>
    <t>REG100743</t>
  </si>
  <si>
    <t>REG100744</t>
  </si>
  <si>
    <t>REG100745</t>
  </si>
  <si>
    <t>REG100746</t>
  </si>
  <si>
    <t>REG100747</t>
  </si>
  <si>
    <t>REG100748</t>
  </si>
  <si>
    <t>REG100749</t>
  </si>
  <si>
    <t>REG100750</t>
  </si>
  <si>
    <t>REG100751</t>
  </si>
  <si>
    <t>REG100752</t>
  </si>
  <si>
    <t>REG100753</t>
  </si>
  <si>
    <t>REG100754</t>
  </si>
  <si>
    <t>REG100755</t>
  </si>
  <si>
    <t>REG100756</t>
  </si>
  <si>
    <t>REG100757</t>
  </si>
  <si>
    <t>REG100758</t>
  </si>
  <si>
    <t>REG100759</t>
  </si>
  <si>
    <t>REG100760</t>
  </si>
  <si>
    <t>REG100761</t>
  </si>
  <si>
    <t>REG100762</t>
  </si>
  <si>
    <t>REG100763</t>
  </si>
  <si>
    <t>REG100764</t>
  </si>
  <si>
    <t>REG100765</t>
  </si>
  <si>
    <t>REG100766</t>
  </si>
  <si>
    <t>REG100767</t>
  </si>
  <si>
    <t>REG100768</t>
  </si>
  <si>
    <t>REG100769</t>
  </si>
  <si>
    <t>REG100770</t>
  </si>
  <si>
    <t>REG100771</t>
  </si>
  <si>
    <t>REG100772</t>
  </si>
  <si>
    <t>REG100773</t>
  </si>
  <si>
    <t>REG100774</t>
  </si>
  <si>
    <t>REG100775</t>
  </si>
  <si>
    <t>REG100776</t>
  </si>
  <si>
    <t>REG100777</t>
  </si>
  <si>
    <t>REG100778</t>
  </si>
  <si>
    <t>REG100779</t>
  </si>
  <si>
    <t>REG100780</t>
  </si>
  <si>
    <t>REG100781</t>
  </si>
  <si>
    <t>REG100782</t>
  </si>
  <si>
    <t>REG100783</t>
  </si>
  <si>
    <t>REG100784</t>
  </si>
  <si>
    <t>REG100785</t>
  </si>
  <si>
    <t>REG100786</t>
  </si>
  <si>
    <t>REG100787</t>
  </si>
  <si>
    <t>REG100788</t>
  </si>
  <si>
    <t>REG100789</t>
  </si>
  <si>
    <t>REG100790</t>
  </si>
  <si>
    <t>REG100791</t>
  </si>
  <si>
    <t>REG100792</t>
  </si>
  <si>
    <t>REG100793</t>
  </si>
  <si>
    <t>REG100794</t>
  </si>
  <si>
    <t>REG100795</t>
  </si>
  <si>
    <t>REG100796</t>
  </si>
  <si>
    <t>REG100797</t>
  </si>
  <si>
    <t>REG100798</t>
  </si>
  <si>
    <t>REG100799</t>
  </si>
  <si>
    <t>REG100800</t>
  </si>
  <si>
    <t>REG100801</t>
  </si>
  <si>
    <t>REG100802</t>
  </si>
  <si>
    <t>REG100803</t>
  </si>
  <si>
    <t>REG100804</t>
  </si>
  <si>
    <t>REG100805</t>
  </si>
  <si>
    <t>REG100806</t>
  </si>
  <si>
    <t>REG100807</t>
  </si>
  <si>
    <t>REG100808</t>
  </si>
  <si>
    <t>REG100809</t>
  </si>
  <si>
    <t>REG100810</t>
  </si>
  <si>
    <t>REG100811</t>
  </si>
  <si>
    <t>REG100812</t>
  </si>
  <si>
    <t>REG100813</t>
  </si>
  <si>
    <t>REG100814</t>
  </si>
  <si>
    <t>REG100815</t>
  </si>
  <si>
    <t>REG100816</t>
  </si>
  <si>
    <t>REG100817</t>
  </si>
  <si>
    <t>REG100818</t>
  </si>
  <si>
    <t>REG100819</t>
  </si>
  <si>
    <t>REG100820</t>
  </si>
  <si>
    <t>REG100821</t>
  </si>
  <si>
    <t>REG100822</t>
  </si>
  <si>
    <t>REG100823</t>
  </si>
  <si>
    <t>REG100824</t>
  </si>
  <si>
    <t>REG100825</t>
  </si>
  <si>
    <t>REG100826</t>
  </si>
  <si>
    <t>REG100827</t>
  </si>
  <si>
    <t>REG100828</t>
  </si>
  <si>
    <t>REG100829</t>
  </si>
  <si>
    <t>REG100830</t>
  </si>
  <si>
    <t>REG100831</t>
  </si>
  <si>
    <t>REG100832</t>
  </si>
  <si>
    <t>REG100833</t>
  </si>
  <si>
    <t>REG100834</t>
  </si>
  <si>
    <t>REG100835</t>
  </si>
  <si>
    <t>REG100836</t>
  </si>
  <si>
    <t>REG100837</t>
  </si>
  <si>
    <t>REG100838</t>
  </si>
  <si>
    <t>REG100839</t>
  </si>
  <si>
    <t>REG100840</t>
  </si>
  <si>
    <t>REG100841</t>
  </si>
  <si>
    <t>REG100842</t>
  </si>
  <si>
    <t>REG100843</t>
  </si>
  <si>
    <t>REG100844</t>
  </si>
  <si>
    <t>REG100845</t>
  </si>
  <si>
    <t>REG100846</t>
  </si>
  <si>
    <t>REG100847</t>
  </si>
  <si>
    <t>REG100848</t>
  </si>
  <si>
    <t>REG100849</t>
  </si>
  <si>
    <t>REG100850</t>
  </si>
  <si>
    <t>REG100851</t>
  </si>
  <si>
    <t>REG100852</t>
  </si>
  <si>
    <t>REG100853</t>
  </si>
  <si>
    <t>REG100854</t>
  </si>
  <si>
    <t>REG100855</t>
  </si>
  <si>
    <t>REG100856</t>
  </si>
  <si>
    <t>REG100857</t>
  </si>
  <si>
    <t>REG100858</t>
  </si>
  <si>
    <t>REG100859</t>
  </si>
  <si>
    <t>REG100860</t>
  </si>
  <si>
    <t>REG100861</t>
  </si>
  <si>
    <t>REG100862</t>
  </si>
  <si>
    <t>REG100863</t>
  </si>
  <si>
    <t>REG100864</t>
  </si>
  <si>
    <t>REG100865</t>
  </si>
  <si>
    <t>REG100866</t>
  </si>
  <si>
    <t>REG100867</t>
  </si>
  <si>
    <t>REG100868</t>
  </si>
  <si>
    <t>REG100869</t>
  </si>
  <si>
    <t>REG100870</t>
  </si>
  <si>
    <t>REG100871</t>
  </si>
  <si>
    <t>REG100872</t>
  </si>
  <si>
    <t>REG100873</t>
  </si>
  <si>
    <t>REG100874</t>
  </si>
  <si>
    <t>REG100875</t>
  </si>
  <si>
    <t>REG100876</t>
  </si>
  <si>
    <t>REG100877</t>
  </si>
  <si>
    <t>REG100878</t>
  </si>
  <si>
    <t>REG100879</t>
  </si>
  <si>
    <t>REG100880</t>
  </si>
  <si>
    <t>REG100881</t>
  </si>
  <si>
    <t>REG100882</t>
  </si>
  <si>
    <t>REG100883</t>
  </si>
  <si>
    <t>REG100884</t>
  </si>
  <si>
    <t>REG100885</t>
  </si>
  <si>
    <t>REG100886</t>
  </si>
  <si>
    <t>REG100887</t>
  </si>
  <si>
    <t>REG100888</t>
  </si>
  <si>
    <t>REG100889</t>
  </si>
  <si>
    <t>REG100890</t>
  </si>
  <si>
    <t>REG100891</t>
  </si>
  <si>
    <t>REG100892</t>
  </si>
  <si>
    <t>REG100893</t>
  </si>
  <si>
    <t>REG100894</t>
  </si>
  <si>
    <t>REG100895</t>
  </si>
  <si>
    <t>REG100896</t>
  </si>
  <si>
    <t>REG100897</t>
  </si>
  <si>
    <t>REG100898</t>
  </si>
  <si>
    <t>REG100899</t>
  </si>
  <si>
    <t>REG100900</t>
  </si>
  <si>
    <t>REG100901</t>
  </si>
  <si>
    <t>REG100902</t>
  </si>
  <si>
    <t>REG100903</t>
  </si>
  <si>
    <t>REG100904</t>
  </si>
  <si>
    <t>REG100905</t>
  </si>
  <si>
    <t>REG100906</t>
  </si>
  <si>
    <t>REG100907</t>
  </si>
  <si>
    <t>REG100908</t>
  </si>
  <si>
    <t>REG100909</t>
  </si>
  <si>
    <t>REG100910</t>
  </si>
  <si>
    <t>REG100911</t>
  </si>
  <si>
    <t>REG100912</t>
  </si>
  <si>
    <t>REG100913</t>
  </si>
  <si>
    <t>REG100914</t>
  </si>
  <si>
    <t>REG100915</t>
  </si>
  <si>
    <t>REG100916</t>
  </si>
  <si>
    <t>REG100917</t>
  </si>
  <si>
    <t>REG100918</t>
  </si>
  <si>
    <t>REG100919</t>
  </si>
  <si>
    <t>REG100920</t>
  </si>
  <si>
    <t>REG100921</t>
  </si>
  <si>
    <t>REG100922</t>
  </si>
  <si>
    <t>REG100923</t>
  </si>
  <si>
    <t>REG100924</t>
  </si>
  <si>
    <t>REG100925</t>
  </si>
  <si>
    <t>REG100926</t>
  </si>
  <si>
    <t>REG100927</t>
  </si>
  <si>
    <t>REG100928</t>
  </si>
  <si>
    <t>REG100929</t>
  </si>
  <si>
    <t>REG100930</t>
  </si>
  <si>
    <t>REG100931</t>
  </si>
  <si>
    <t>REG100932</t>
  </si>
  <si>
    <t>REG100933</t>
  </si>
  <si>
    <t>REG100934</t>
  </si>
  <si>
    <t>REG100935</t>
  </si>
  <si>
    <t>REG100936</t>
  </si>
  <si>
    <t>REG100937</t>
  </si>
  <si>
    <t>REG100938</t>
  </si>
  <si>
    <t>REG100939</t>
  </si>
  <si>
    <t>REG100940</t>
  </si>
  <si>
    <t>REG100941</t>
  </si>
  <si>
    <t>REG100942</t>
  </si>
  <si>
    <t>REG100943</t>
  </si>
  <si>
    <t>REG100944</t>
  </si>
  <si>
    <t>REG100945</t>
  </si>
  <si>
    <t>REG100946</t>
  </si>
  <si>
    <t>REG100947</t>
  </si>
  <si>
    <t>REG100948</t>
  </si>
  <si>
    <t>REG100949</t>
  </si>
  <si>
    <t>REG100950</t>
  </si>
  <si>
    <t>REG100951</t>
  </si>
  <si>
    <t>REG100952</t>
  </si>
  <si>
    <t>REG100953</t>
  </si>
  <si>
    <t>REG100954</t>
  </si>
  <si>
    <t>REG100955</t>
  </si>
  <si>
    <t>REG100956</t>
  </si>
  <si>
    <t>REG100957</t>
  </si>
  <si>
    <t>REG100958</t>
  </si>
  <si>
    <t>REG100959</t>
  </si>
  <si>
    <t>REG100960</t>
  </si>
  <si>
    <t>REG100961</t>
  </si>
  <si>
    <t>REG100962</t>
  </si>
  <si>
    <t>REG100963</t>
  </si>
  <si>
    <t>REG100964</t>
  </si>
  <si>
    <t>REG100965</t>
  </si>
  <si>
    <t>REG100966</t>
  </si>
  <si>
    <t>REG100967</t>
  </si>
  <si>
    <t>REG100968</t>
  </si>
  <si>
    <t>REG100969</t>
  </si>
  <si>
    <t>REG100970</t>
  </si>
  <si>
    <t>REG100971</t>
  </si>
  <si>
    <t>REG100972</t>
  </si>
  <si>
    <t>REG100973</t>
  </si>
  <si>
    <t>REG100974</t>
  </si>
  <si>
    <t>REG100975</t>
  </si>
  <si>
    <t>REG100976</t>
  </si>
  <si>
    <t>REG100977</t>
  </si>
  <si>
    <t>REG100978</t>
  </si>
  <si>
    <t>REG100979</t>
  </si>
  <si>
    <t>REG100980</t>
  </si>
  <si>
    <t>REG100981</t>
  </si>
  <si>
    <t>REG100982</t>
  </si>
  <si>
    <t>REG100983</t>
  </si>
  <si>
    <t>REG100984</t>
  </si>
  <si>
    <t>REG100985</t>
  </si>
  <si>
    <t>REG100986</t>
  </si>
  <si>
    <t>REG100987</t>
  </si>
  <si>
    <t>REG100988</t>
  </si>
  <si>
    <t>REG100989</t>
  </si>
  <si>
    <t>REG100990</t>
  </si>
  <si>
    <t>REG100991</t>
  </si>
  <si>
    <t>REG100992</t>
  </si>
  <si>
    <t>REG100993</t>
  </si>
  <si>
    <t>REG100994</t>
  </si>
  <si>
    <t>REG100995</t>
  </si>
  <si>
    <t>REG100996</t>
  </si>
  <si>
    <t>REG100997</t>
  </si>
  <si>
    <t>REG100998</t>
  </si>
  <si>
    <t>REG100999</t>
  </si>
  <si>
    <t>REG101000</t>
  </si>
  <si>
    <t>REG101001</t>
  </si>
  <si>
    <t>REG101002</t>
  </si>
  <si>
    <t>REG101003</t>
  </si>
  <si>
    <t>REG101004</t>
  </si>
  <si>
    <t>REG101005</t>
  </si>
  <si>
    <t>REG101006</t>
  </si>
  <si>
    <t>REG101007</t>
  </si>
  <si>
    <t>REG101008</t>
  </si>
  <si>
    <t>REG101009</t>
  </si>
  <si>
    <t>REG101010</t>
  </si>
  <si>
    <t>REG101011</t>
  </si>
  <si>
    <t>REG101012</t>
  </si>
  <si>
    <t>REG101013</t>
  </si>
  <si>
    <t>REG101014</t>
  </si>
  <si>
    <t>REG101015</t>
  </si>
  <si>
    <t>REG101016</t>
  </si>
  <si>
    <t>REG101017</t>
  </si>
  <si>
    <t>REG101018</t>
  </si>
  <si>
    <t>REG101019</t>
  </si>
  <si>
    <t>REG101020</t>
  </si>
  <si>
    <t>REG101021</t>
  </si>
  <si>
    <t>REG101022</t>
  </si>
  <si>
    <t>REG101023</t>
  </si>
  <si>
    <t>REG101024</t>
  </si>
  <si>
    <t>REG101025</t>
  </si>
  <si>
    <t>REG101026</t>
  </si>
  <si>
    <t>REG101027</t>
  </si>
  <si>
    <t>REG101028</t>
  </si>
  <si>
    <t>REG101029</t>
  </si>
  <si>
    <t>REG101030</t>
  </si>
  <si>
    <t>REG101031</t>
  </si>
  <si>
    <t>REG101032</t>
  </si>
  <si>
    <t>REG101033</t>
  </si>
  <si>
    <t>REG101034</t>
  </si>
  <si>
    <t>REG101035</t>
  </si>
  <si>
    <t>REG101036</t>
  </si>
  <si>
    <t>REG101037</t>
  </si>
  <si>
    <t>REG101038</t>
  </si>
  <si>
    <t>REG101039</t>
  </si>
  <si>
    <t>REG101040</t>
  </si>
  <si>
    <t>REG101041</t>
  </si>
  <si>
    <t>REG101042</t>
  </si>
  <si>
    <t>REG101043</t>
  </si>
  <si>
    <t>REG101044</t>
  </si>
  <si>
    <t>REG101045</t>
  </si>
  <si>
    <t>REG101046</t>
  </si>
  <si>
    <t>REG101047</t>
  </si>
  <si>
    <t>REG101048</t>
  </si>
  <si>
    <t>REG101049</t>
  </si>
  <si>
    <t>REG101050</t>
  </si>
  <si>
    <t>REG101051</t>
  </si>
  <si>
    <t>REG101052</t>
  </si>
  <si>
    <t>REG101053</t>
  </si>
  <si>
    <t>REG101054</t>
  </si>
  <si>
    <t>REG101055</t>
  </si>
  <si>
    <t>REG101056</t>
  </si>
  <si>
    <t>REG101057</t>
  </si>
  <si>
    <t>REG101058</t>
  </si>
  <si>
    <t>REG101059</t>
  </si>
  <si>
    <t>REG101060</t>
  </si>
  <si>
    <t>REG101061</t>
  </si>
  <si>
    <t>REG101062</t>
  </si>
  <si>
    <t>REG101063</t>
  </si>
  <si>
    <t>REG101064</t>
  </si>
  <si>
    <t>REG101065</t>
  </si>
  <si>
    <t>REG101066</t>
  </si>
  <si>
    <t>REG101067</t>
  </si>
  <si>
    <t>REG101068</t>
  </si>
  <si>
    <t>REG101069</t>
  </si>
  <si>
    <t>REG101070</t>
  </si>
  <si>
    <t>REG101071</t>
  </si>
  <si>
    <t>REG101072</t>
  </si>
  <si>
    <t>REG101073</t>
  </si>
  <si>
    <t>REG101074</t>
  </si>
  <si>
    <t>REG101075</t>
  </si>
  <si>
    <t>REG101076</t>
  </si>
  <si>
    <t>REG101077</t>
  </si>
  <si>
    <t>REG101078</t>
  </si>
  <si>
    <t>REG101079</t>
  </si>
  <si>
    <t>REG101080</t>
  </si>
  <si>
    <t>REG101081</t>
  </si>
  <si>
    <t>REG101082</t>
  </si>
  <si>
    <t>REG101083</t>
  </si>
  <si>
    <t>REG101084</t>
  </si>
  <si>
    <t>REG101085</t>
  </si>
  <si>
    <t>REG101086</t>
  </si>
  <si>
    <t>REG101087</t>
  </si>
  <si>
    <t>REG101088</t>
  </si>
  <si>
    <t>REG101089</t>
  </si>
  <si>
    <t>REG101090</t>
  </si>
  <si>
    <t>REG101091</t>
  </si>
  <si>
    <t>REG101092</t>
  </si>
  <si>
    <t>REG101093</t>
  </si>
  <si>
    <t>REG101094</t>
  </si>
  <si>
    <t>REG101095</t>
  </si>
  <si>
    <t>REG101096</t>
  </si>
  <si>
    <t>REG101097</t>
  </si>
  <si>
    <t>REG101098</t>
  </si>
  <si>
    <t>REG101099</t>
  </si>
  <si>
    <t>REG101100</t>
  </si>
  <si>
    <t>REG101101</t>
  </si>
  <si>
    <t>REG101102</t>
  </si>
  <si>
    <t>REG101103</t>
  </si>
  <si>
    <t>REG101104</t>
  </si>
  <si>
    <t>REG101105</t>
  </si>
  <si>
    <t>REG101106</t>
  </si>
  <si>
    <t>REG101107</t>
  </si>
  <si>
    <t>REG101108</t>
  </si>
  <si>
    <t>REG101109</t>
  </si>
  <si>
    <t>REG101110</t>
  </si>
  <si>
    <t>REG101111</t>
  </si>
  <si>
    <t>REG101112</t>
  </si>
  <si>
    <t>REG101113</t>
  </si>
  <si>
    <t>REG101114</t>
  </si>
  <si>
    <t>REG101115</t>
  </si>
  <si>
    <t>REG101116</t>
  </si>
  <si>
    <t>REG101117</t>
  </si>
  <si>
    <t>REG101118</t>
  </si>
  <si>
    <t>REG101119</t>
  </si>
  <si>
    <t>REG101120</t>
  </si>
  <si>
    <t>REG101121</t>
  </si>
  <si>
    <t>REG101122</t>
  </si>
  <si>
    <t>REG101123</t>
  </si>
  <si>
    <t>REG101124</t>
  </si>
  <si>
    <t>REG101125</t>
  </si>
  <si>
    <t>REG101126</t>
  </si>
  <si>
    <t>REG101127</t>
  </si>
  <si>
    <t>REG101128</t>
  </si>
  <si>
    <t>REG101129</t>
  </si>
  <si>
    <t>REG101130</t>
  </si>
  <si>
    <t>REG101131</t>
  </si>
  <si>
    <t>REG101132</t>
  </si>
  <si>
    <t>REG101133</t>
  </si>
  <si>
    <t>REG101134</t>
  </si>
  <si>
    <t>REG101135</t>
  </si>
  <si>
    <t>REG101136</t>
  </si>
  <si>
    <t>REG101137</t>
  </si>
  <si>
    <t>REG101138</t>
  </si>
  <si>
    <t>REG101139</t>
  </si>
  <si>
    <t>REG101140</t>
  </si>
  <si>
    <t>REG101141</t>
  </si>
  <si>
    <t>REG101142</t>
  </si>
  <si>
    <t>REG101143</t>
  </si>
  <si>
    <t>REG101144</t>
  </si>
  <si>
    <t>REG101145</t>
  </si>
  <si>
    <t>REG101146</t>
  </si>
  <si>
    <t>REG101147</t>
  </si>
  <si>
    <t>REG101148</t>
  </si>
  <si>
    <t>REG101149</t>
  </si>
  <si>
    <t>REG101150</t>
  </si>
  <si>
    <t>REG101151</t>
  </si>
  <si>
    <t>REG101152</t>
  </si>
  <si>
    <t>REG101153</t>
  </si>
  <si>
    <t>REG101154</t>
  </si>
  <si>
    <t>REG101155</t>
  </si>
  <si>
    <t>REG101156</t>
  </si>
  <si>
    <t>REG101157</t>
  </si>
  <si>
    <t>REG101158</t>
  </si>
  <si>
    <t>REG101159</t>
  </si>
  <si>
    <t>REG101160</t>
  </si>
  <si>
    <t>REG101161</t>
  </si>
  <si>
    <t>REG101162</t>
  </si>
  <si>
    <t>REG101163</t>
  </si>
  <si>
    <t>REG101164</t>
  </si>
  <si>
    <t>REG101165</t>
  </si>
  <si>
    <t>REG101166</t>
  </si>
  <si>
    <t>REG101167</t>
  </si>
  <si>
    <t>REG101168</t>
  </si>
  <si>
    <t>REG101169</t>
  </si>
  <si>
    <t>REG101170</t>
  </si>
  <si>
    <t>REG101171</t>
  </si>
  <si>
    <t>REG101172</t>
  </si>
  <si>
    <t>REG101173</t>
  </si>
  <si>
    <t>REG101174</t>
  </si>
  <si>
    <t>REG101175</t>
  </si>
  <si>
    <t>REG101176</t>
  </si>
  <si>
    <t>REG101177</t>
  </si>
  <si>
    <t>REG101178</t>
  </si>
  <si>
    <t>REG101179</t>
  </si>
  <si>
    <t>REG101180</t>
  </si>
  <si>
    <t>REG101181</t>
  </si>
  <si>
    <t>REG101182</t>
  </si>
  <si>
    <t>REG101183</t>
  </si>
  <si>
    <t>REG101184</t>
  </si>
  <si>
    <t>REG101185</t>
  </si>
  <si>
    <t>REG101186</t>
  </si>
  <si>
    <t>REG101187</t>
  </si>
  <si>
    <t>REG101188</t>
  </si>
  <si>
    <t>REG101189</t>
  </si>
  <si>
    <t>REG101190</t>
  </si>
  <si>
    <t>REG101191</t>
  </si>
  <si>
    <t>REG101192</t>
  </si>
  <si>
    <t>REG101193</t>
  </si>
  <si>
    <t>REG101194</t>
  </si>
  <si>
    <t>REG101195</t>
  </si>
  <si>
    <t>REG101196</t>
  </si>
  <si>
    <t>REG101197</t>
  </si>
  <si>
    <t>REG101198</t>
  </si>
  <si>
    <t>REG101199</t>
  </si>
  <si>
    <t>REG101200</t>
  </si>
  <si>
    <t>REG101201</t>
  </si>
  <si>
    <t>REG101202</t>
  </si>
  <si>
    <t>REG101203</t>
  </si>
  <si>
    <t>REG101204</t>
  </si>
  <si>
    <t>REG101205</t>
  </si>
  <si>
    <t>REG101206</t>
  </si>
  <si>
    <t>REG101207</t>
  </si>
  <si>
    <t>REG101208</t>
  </si>
  <si>
    <t>REG101209</t>
  </si>
  <si>
    <t>REG101210</t>
  </si>
  <si>
    <t>REG101211</t>
  </si>
  <si>
    <t>REG101212</t>
  </si>
  <si>
    <t>REG101213</t>
  </si>
  <si>
    <t>REG101214</t>
  </si>
  <si>
    <t>REG101215</t>
  </si>
  <si>
    <t>REG101216</t>
  </si>
  <si>
    <t>REG101217</t>
  </si>
  <si>
    <t>REG101218</t>
  </si>
  <si>
    <t>REG101219</t>
  </si>
  <si>
    <t>REG101220</t>
  </si>
  <si>
    <t>REG101221</t>
  </si>
  <si>
    <t>REG101222</t>
  </si>
  <si>
    <t>REG101223</t>
  </si>
  <si>
    <t>REG101224</t>
  </si>
  <si>
    <t>REG101225</t>
  </si>
  <si>
    <t>REG101226</t>
  </si>
  <si>
    <t>REG101227</t>
  </si>
  <si>
    <t>REG101228</t>
  </si>
  <si>
    <t>REG101229</t>
  </si>
  <si>
    <t>REG101230</t>
  </si>
  <si>
    <t>REG101231</t>
  </si>
  <si>
    <t>REG101232</t>
  </si>
  <si>
    <t>REG101233</t>
  </si>
  <si>
    <t>REG101234</t>
  </si>
  <si>
    <t>REG101235</t>
  </si>
  <si>
    <t>REG101236</t>
  </si>
  <si>
    <t>REG101237</t>
  </si>
  <si>
    <t>REG101238</t>
  </si>
  <si>
    <t>REG101239</t>
  </si>
  <si>
    <t>REG101240</t>
  </si>
  <si>
    <t>REG101241</t>
  </si>
  <si>
    <t>REG101242</t>
  </si>
  <si>
    <t>REG101243</t>
  </si>
  <si>
    <t>REG101244</t>
  </si>
  <si>
    <t>REG101245</t>
  </si>
  <si>
    <t>REG101246</t>
  </si>
  <si>
    <t>REG101247</t>
  </si>
  <si>
    <t>REG101248</t>
  </si>
  <si>
    <t>REG101249</t>
  </si>
  <si>
    <t>REG101250</t>
  </si>
  <si>
    <t>REG101251</t>
  </si>
  <si>
    <t>REG101252</t>
  </si>
  <si>
    <t>REG101253</t>
  </si>
  <si>
    <t>REG101254</t>
  </si>
  <si>
    <t>REG101255</t>
  </si>
  <si>
    <t>REG101256</t>
  </si>
  <si>
    <t>REG101257</t>
  </si>
  <si>
    <t>REG101258</t>
  </si>
  <si>
    <t>REG101259</t>
  </si>
  <si>
    <t>REG101260</t>
  </si>
  <si>
    <t>REG101261</t>
  </si>
  <si>
    <t>REG101262</t>
  </si>
  <si>
    <t>REG101263</t>
  </si>
  <si>
    <t>REG101264</t>
  </si>
  <si>
    <t>REG101265</t>
  </si>
  <si>
    <t>REG101266</t>
  </si>
  <si>
    <t>REG101267</t>
  </si>
  <si>
    <t>REG101268</t>
  </si>
  <si>
    <t>REG101269</t>
  </si>
  <si>
    <t>REG101270</t>
  </si>
  <si>
    <t>REG101271</t>
  </si>
  <si>
    <t>REG101272</t>
  </si>
  <si>
    <t>REG101273</t>
  </si>
  <si>
    <t>REG101274</t>
  </si>
  <si>
    <t>REG101275</t>
  </si>
  <si>
    <t>REG101276</t>
  </si>
  <si>
    <t>REG101277</t>
  </si>
  <si>
    <t>REG101278</t>
  </si>
  <si>
    <t>REG101279</t>
  </si>
  <si>
    <t>REG101280</t>
  </si>
  <si>
    <t>REG101281</t>
  </si>
  <si>
    <t>REG101282</t>
  </si>
  <si>
    <t>REG101283</t>
  </si>
  <si>
    <t>REG101284</t>
  </si>
  <si>
    <t>REG101285</t>
  </si>
  <si>
    <t>REG101286</t>
  </si>
  <si>
    <t>REG101287</t>
  </si>
  <si>
    <t>REG101288</t>
  </si>
  <si>
    <t>REG101289</t>
  </si>
  <si>
    <t>REG101290</t>
  </si>
  <si>
    <t>REG101291</t>
  </si>
  <si>
    <t>REG101292</t>
  </si>
  <si>
    <t>REG101293</t>
  </si>
  <si>
    <t>REG101294</t>
  </si>
  <si>
    <t>REG101295</t>
  </si>
  <si>
    <t>REG101296</t>
  </si>
  <si>
    <t>REG101297</t>
  </si>
  <si>
    <t>REG101298</t>
  </si>
  <si>
    <t>REG101299</t>
  </si>
  <si>
    <t>REG101300</t>
  </si>
  <si>
    <t>REG101301</t>
  </si>
  <si>
    <t>REG101302</t>
  </si>
  <si>
    <t>REG101303</t>
  </si>
  <si>
    <t>REG101304</t>
  </si>
  <si>
    <t>REG101305</t>
  </si>
  <si>
    <t>REG101306</t>
  </si>
  <si>
    <t>REG101307</t>
  </si>
  <si>
    <t>REG101308</t>
  </si>
  <si>
    <t>REG101309</t>
  </si>
  <si>
    <t>REG101310</t>
  </si>
  <si>
    <t>REG101311</t>
  </si>
  <si>
    <t>REG101312</t>
  </si>
  <si>
    <t>REG101313</t>
  </si>
  <si>
    <t>REG101314</t>
  </si>
  <si>
    <t>REG101315</t>
  </si>
  <si>
    <t>REG101316</t>
  </si>
  <si>
    <t>REG101317</t>
  </si>
  <si>
    <t>REG101318</t>
  </si>
  <si>
    <t>REG101319</t>
  </si>
  <si>
    <t>REG101320</t>
  </si>
  <si>
    <t>REG101321</t>
  </si>
  <si>
    <t>REG101322</t>
  </si>
  <si>
    <t>REG101323</t>
  </si>
  <si>
    <t>REG101324</t>
  </si>
  <si>
    <t>REG101325</t>
  </si>
  <si>
    <t>REG101326</t>
  </si>
  <si>
    <t>REG101327</t>
  </si>
  <si>
    <t>REG101328</t>
  </si>
  <si>
    <t>REG101329</t>
  </si>
  <si>
    <t>REG101330</t>
  </si>
  <si>
    <t>REG101331</t>
  </si>
  <si>
    <t>REG101332</t>
  </si>
  <si>
    <t>REG101333</t>
  </si>
  <si>
    <t>REG101334</t>
  </si>
  <si>
    <t>REG101335</t>
  </si>
  <si>
    <t>REG101336</t>
  </si>
  <si>
    <t>REG101337</t>
  </si>
  <si>
    <t>REG101338</t>
  </si>
  <si>
    <t>REG101339</t>
  </si>
  <si>
    <t>REG101340</t>
  </si>
  <si>
    <t>REG101341</t>
  </si>
  <si>
    <t>REG101342</t>
  </si>
  <si>
    <t>REG101343</t>
  </si>
  <si>
    <t>REG101344</t>
  </si>
  <si>
    <t>REG101345</t>
  </si>
  <si>
    <t>REG101346</t>
  </si>
  <si>
    <t>REG101347</t>
  </si>
  <si>
    <t>REG101348</t>
  </si>
  <si>
    <t>REG101349</t>
  </si>
  <si>
    <t>REG101350</t>
  </si>
  <si>
    <t>REG101351</t>
  </si>
  <si>
    <t>REG101352</t>
  </si>
  <si>
    <t>REG101353</t>
  </si>
  <si>
    <t>REG101354</t>
  </si>
  <si>
    <t>REG101355</t>
  </si>
  <si>
    <t>REG101356</t>
  </si>
  <si>
    <t>REG101357</t>
  </si>
  <si>
    <t>REG101358</t>
  </si>
  <si>
    <t>REG101359</t>
  </si>
  <si>
    <t>REG101360</t>
  </si>
  <si>
    <t>REG101361</t>
  </si>
  <si>
    <t>REG101362</t>
  </si>
  <si>
    <t>REG101363</t>
  </si>
  <si>
    <t>REG101364</t>
  </si>
  <si>
    <t>REG101365</t>
  </si>
  <si>
    <t>REG101366</t>
  </si>
  <si>
    <t>REG101367</t>
  </si>
  <si>
    <t>REG101368</t>
  </si>
  <si>
    <t>REG101369</t>
  </si>
  <si>
    <t>REG101370</t>
  </si>
  <si>
    <t>REG101371</t>
  </si>
  <si>
    <t>REG101372</t>
  </si>
  <si>
    <t>REG101373</t>
  </si>
  <si>
    <t>REG101374</t>
  </si>
  <si>
    <t>REG101375</t>
  </si>
  <si>
    <t>REG101376</t>
  </si>
  <si>
    <t>REG101377</t>
  </si>
  <si>
    <t>REG101378</t>
  </si>
  <si>
    <t>REG101379</t>
  </si>
  <si>
    <t>REG101380</t>
  </si>
  <si>
    <t>REG101381</t>
  </si>
  <si>
    <t>REG101382</t>
  </si>
  <si>
    <t>REG101383</t>
  </si>
  <si>
    <t>REG101384</t>
  </si>
  <si>
    <t>REG101385</t>
  </si>
  <si>
    <t>REG101386</t>
  </si>
  <si>
    <t>REG101387</t>
  </si>
  <si>
    <t>REG101388</t>
  </si>
  <si>
    <t>REG101389</t>
  </si>
  <si>
    <t>REG101390</t>
  </si>
  <si>
    <t>REG101391</t>
  </si>
  <si>
    <t>REG101392</t>
  </si>
  <si>
    <t>REG101393</t>
  </si>
  <si>
    <t>REG101394</t>
  </si>
  <si>
    <t>REG101395</t>
  </si>
  <si>
    <t>REG101396</t>
  </si>
  <si>
    <t>REG101397</t>
  </si>
  <si>
    <t>REG101398</t>
  </si>
  <si>
    <t>REG101399</t>
  </si>
  <si>
    <t>REG101400</t>
  </si>
  <si>
    <t>REG101401</t>
  </si>
  <si>
    <t>REG101402</t>
  </si>
  <si>
    <t>REG101403</t>
  </si>
  <si>
    <t>REG101404</t>
  </si>
  <si>
    <t>REG101405</t>
  </si>
  <si>
    <t>REG101406</t>
  </si>
  <si>
    <t>REG101407</t>
  </si>
  <si>
    <t>REG101408</t>
  </si>
  <si>
    <t>REG101409</t>
  </si>
  <si>
    <t>REG101410</t>
  </si>
  <si>
    <t>REG101411</t>
  </si>
  <si>
    <t>REG101412</t>
  </si>
  <si>
    <t>REG101413</t>
  </si>
  <si>
    <t>REG101414</t>
  </si>
  <si>
    <t>REG101415</t>
  </si>
  <si>
    <t>REG101416</t>
  </si>
  <si>
    <t>REG101417</t>
  </si>
  <si>
    <t>REG101418</t>
  </si>
  <si>
    <t>REG101419</t>
  </si>
  <si>
    <t>REG101420</t>
  </si>
  <si>
    <t>REG101421</t>
  </si>
  <si>
    <t>REG101422</t>
  </si>
  <si>
    <t>REG101423</t>
  </si>
  <si>
    <t>REG101424</t>
  </si>
  <si>
    <t>REG101425</t>
  </si>
  <si>
    <t>REG101426</t>
  </si>
  <si>
    <t>REG101427</t>
  </si>
  <si>
    <t>REG101428</t>
  </si>
  <si>
    <t>REG101429</t>
  </si>
  <si>
    <t>REG101430</t>
  </si>
  <si>
    <t>REG101431</t>
  </si>
  <si>
    <t>REG101432</t>
  </si>
  <si>
    <t>REG101433</t>
  </si>
  <si>
    <t>REG101434</t>
  </si>
  <si>
    <t>REG101435</t>
  </si>
  <si>
    <t>REG101436</t>
  </si>
  <si>
    <t>REG101437</t>
  </si>
  <si>
    <t>REG101438</t>
  </si>
  <si>
    <t>REG101439</t>
  </si>
  <si>
    <t>REG101440</t>
  </si>
  <si>
    <t>REG101441</t>
  </si>
  <si>
    <t>REG101442</t>
  </si>
  <si>
    <t>REG101443</t>
  </si>
  <si>
    <t>REG101444</t>
  </si>
  <si>
    <t>REG101445</t>
  </si>
  <si>
    <t>REG101446</t>
  </si>
  <si>
    <t>REG101447</t>
  </si>
  <si>
    <t>REG101448</t>
  </si>
  <si>
    <t>REG101449</t>
  </si>
  <si>
    <t>REG101450</t>
  </si>
  <si>
    <t>REG101451</t>
  </si>
  <si>
    <t>REG101452</t>
  </si>
  <si>
    <t>REG101453</t>
  </si>
  <si>
    <t>REG101454</t>
  </si>
  <si>
    <t>REG101455</t>
  </si>
  <si>
    <t>REG101456</t>
  </si>
  <si>
    <t>REG101457</t>
  </si>
  <si>
    <t>REG101458</t>
  </si>
  <si>
    <t>REG101459</t>
  </si>
  <si>
    <t>REG101460</t>
  </si>
  <si>
    <t>REG101461</t>
  </si>
  <si>
    <t>REG101462</t>
  </si>
  <si>
    <t>REG101463</t>
  </si>
  <si>
    <t>REG101464</t>
  </si>
  <si>
    <t>REG101465</t>
  </si>
  <si>
    <t>REG101466</t>
  </si>
  <si>
    <t>REG101467</t>
  </si>
  <si>
    <t>REG101468</t>
  </si>
  <si>
    <t>REG101469</t>
  </si>
  <si>
    <t>REG101470</t>
  </si>
  <si>
    <t>REG101471</t>
  </si>
  <si>
    <t>REG101472</t>
  </si>
  <si>
    <t>REG101473</t>
  </si>
  <si>
    <t>REG101474</t>
  </si>
  <si>
    <t>REG101475</t>
  </si>
  <si>
    <t>REG101476</t>
  </si>
  <si>
    <t>REG101477</t>
  </si>
  <si>
    <t>REG101478</t>
  </si>
  <si>
    <t>REG101479</t>
  </si>
  <si>
    <t>REG101480</t>
  </si>
  <si>
    <t>REG101481</t>
  </si>
  <si>
    <t>REG101482</t>
  </si>
  <si>
    <t>REG101483</t>
  </si>
  <si>
    <t>REG101484</t>
  </si>
  <si>
    <t>REG101485</t>
  </si>
  <si>
    <t>REG101486</t>
  </si>
  <si>
    <t>REG101487</t>
  </si>
  <si>
    <t>REG101488</t>
  </si>
  <si>
    <t>REG101489</t>
  </si>
  <si>
    <t>REG101490</t>
  </si>
  <si>
    <t>REG101491</t>
  </si>
  <si>
    <t>REG101492</t>
  </si>
  <si>
    <t>REG101493</t>
  </si>
  <si>
    <t>REG101494</t>
  </si>
  <si>
    <t>REG101495</t>
  </si>
  <si>
    <t>REG101496</t>
  </si>
  <si>
    <t>REG101497</t>
  </si>
  <si>
    <t>REG101498</t>
  </si>
  <si>
    <t>REG101499</t>
  </si>
  <si>
    <t>Cust 6583</t>
  </si>
  <si>
    <t>Cust 2144</t>
  </si>
  <si>
    <t>Cust 5998</t>
  </si>
  <si>
    <t>Cust 7136</t>
  </si>
  <si>
    <t>Cust 6506</t>
  </si>
  <si>
    <t>Cust 3909</t>
  </si>
  <si>
    <t>Cust 7887</t>
  </si>
  <si>
    <t>Cust 5301</t>
  </si>
  <si>
    <t>Cust 2284</t>
  </si>
  <si>
    <t>Cust 3732</t>
  </si>
  <si>
    <t>Cust 1462</t>
  </si>
  <si>
    <t>Cust 4330</t>
  </si>
  <si>
    <t>Cust 2372</t>
  </si>
  <si>
    <t>Cust 4672</t>
  </si>
  <si>
    <t>Cust 4548</t>
  </si>
  <si>
    <t>Cust 7037</t>
  </si>
  <si>
    <t>Cust 4975</t>
  </si>
  <si>
    <t>Cust 8014</t>
  </si>
  <si>
    <t>Cust 1228</t>
  </si>
  <si>
    <t>Cust 4247</t>
  </si>
  <si>
    <t>Cust 4199</t>
  </si>
  <si>
    <t>Cust 4186</t>
  </si>
  <si>
    <t>Cust 8137</t>
  </si>
  <si>
    <t>Cust 4638</t>
  </si>
  <si>
    <t>Cust 8538</t>
  </si>
  <si>
    <t>Cust 6322</t>
  </si>
  <si>
    <t>Cust 2609</t>
  </si>
  <si>
    <t>Cust 6880</t>
  </si>
  <si>
    <t>Cust 1997</t>
  </si>
  <si>
    <t>Cust 7072</t>
  </si>
  <si>
    <t>Cust 7201</t>
  </si>
  <si>
    <t>Cust 9923</t>
  </si>
  <si>
    <t>Cust 2205</t>
  </si>
  <si>
    <t>Cust 6403</t>
  </si>
  <si>
    <t>Cust 3953</t>
  </si>
  <si>
    <t>Cust 7902</t>
  </si>
  <si>
    <t>Cust 9968</t>
  </si>
  <si>
    <t>Cust 3787</t>
  </si>
  <si>
    <t>Cust 2469</t>
  </si>
  <si>
    <t>Cust 6468</t>
  </si>
  <si>
    <t>Cust 5312</t>
  </si>
  <si>
    <t>Cust 1482</t>
  </si>
  <si>
    <t>Cust 7903</t>
  </si>
  <si>
    <t>Cust 9605</t>
  </si>
  <si>
    <t>Cust 3298</t>
  </si>
  <si>
    <t>Cust 5533</t>
  </si>
  <si>
    <t>Cust 6362</t>
  </si>
  <si>
    <t>Cust 4826</t>
  </si>
  <si>
    <t>Cust 2171</t>
  </si>
  <si>
    <t>Cust 4005</t>
  </si>
  <si>
    <t>Cust 7032</t>
  </si>
  <si>
    <t>Cust 7167</t>
  </si>
  <si>
    <t>Cust 5702</t>
  </si>
  <si>
    <t>Cust 4944</t>
  </si>
  <si>
    <t>Cust 8149</t>
  </si>
  <si>
    <t>Cust 3638</t>
  </si>
  <si>
    <t>Cust 9973</t>
  </si>
  <si>
    <t>Cust 4214</t>
  </si>
  <si>
    <t>Cust 2647</t>
  </si>
  <si>
    <t>Cust 3552</t>
  </si>
  <si>
    <t>Cust 3354</t>
  </si>
  <si>
    <t>Cust 3903</t>
  </si>
  <si>
    <t>Cust 5358</t>
  </si>
  <si>
    <t>Cust 8144</t>
  </si>
  <si>
    <t>Cust 6747</t>
  </si>
  <si>
    <t>Cust 8330</t>
  </si>
  <si>
    <t>Cust 7186</t>
  </si>
  <si>
    <t>Cust 8287</t>
  </si>
  <si>
    <t>Cust 3986</t>
  </si>
  <si>
    <t>Cust 3213</t>
  </si>
  <si>
    <t>Cust 1907</t>
  </si>
  <si>
    <t>Cust 4639</t>
  </si>
  <si>
    <t>Cust 4153</t>
  </si>
  <si>
    <t>Cust 7096</t>
  </si>
  <si>
    <t>Cust 3806</t>
  </si>
  <si>
    <t>Cust 9345</t>
  </si>
  <si>
    <t>Cust 4456</t>
  </si>
  <si>
    <t>Cust 1089</t>
  </si>
  <si>
    <t>Cust 7230</t>
  </si>
  <si>
    <t>Cust 6597</t>
  </si>
  <si>
    <t>Cust 4108</t>
  </si>
  <si>
    <t>Cust 2883</t>
  </si>
  <si>
    <t>Cust 5018</t>
  </si>
  <si>
    <t>Cust 1231</t>
  </si>
  <si>
    <t>Cust 2209</t>
  </si>
  <si>
    <t>Cust 6684</t>
  </si>
  <si>
    <t>Cust 5289</t>
  </si>
  <si>
    <t>Cust 9159</t>
  </si>
  <si>
    <t>Cust 4844</t>
  </si>
  <si>
    <t>Cust 3273</t>
  </si>
  <si>
    <t>Cust 8160</t>
  </si>
  <si>
    <t>Cust 4439</t>
  </si>
  <si>
    <t>Cust 1127</t>
  </si>
  <si>
    <t>Cust 4696</t>
  </si>
  <si>
    <t>Cust 3014</t>
  </si>
  <si>
    <t>Cust 2539</t>
  </si>
  <si>
    <t>Cust 3916</t>
  </si>
  <si>
    <t>Cust 6329</t>
  </si>
  <si>
    <t>Cust 4384</t>
  </si>
  <si>
    <t>Cust 7756</t>
  </si>
  <si>
    <t>Cust 6086</t>
  </si>
  <si>
    <t>Cust 3845</t>
  </si>
  <si>
    <t>Cust 9996</t>
  </si>
  <si>
    <t>Cust 1711</t>
  </si>
  <si>
    <t>Cust 4522</t>
  </si>
  <si>
    <t>Cust 4233</t>
  </si>
  <si>
    <t>Cust 4121</t>
  </si>
  <si>
    <t>Cust 9092</t>
  </si>
  <si>
    <t>Cust 9090</t>
  </si>
  <si>
    <t>Cust 1983</t>
  </si>
  <si>
    <t>Cust 8834</t>
  </si>
  <si>
    <t>Cust 9780</t>
  </si>
  <si>
    <t>Cust 1293</t>
  </si>
  <si>
    <t>Cust 3173</t>
  </si>
  <si>
    <t>Cust 8641</t>
  </si>
  <si>
    <t>Cust 7656</t>
  </si>
  <si>
    <t>Cust 5523</t>
  </si>
  <si>
    <t>Cust 2015</t>
  </si>
  <si>
    <t>Cust 6895</t>
  </si>
  <si>
    <t>Cust 1797</t>
  </si>
  <si>
    <t>Cust 9969</t>
  </si>
  <si>
    <t>Cust 1815</t>
  </si>
  <si>
    <t>Cust 7773</t>
  </si>
  <si>
    <t>Cust 1499</t>
  </si>
  <si>
    <t>Cust 3809</t>
  </si>
  <si>
    <t>Cust 7824</t>
  </si>
  <si>
    <t>Cust 7258</t>
  </si>
  <si>
    <t>Cust 1151</t>
  </si>
  <si>
    <t>Cust 6486</t>
  </si>
  <si>
    <t>Cust 4034</t>
  </si>
  <si>
    <t>Cust 9794</t>
  </si>
  <si>
    <t>Cust 2414</t>
  </si>
  <si>
    <t>Cust 9024</t>
  </si>
  <si>
    <t>Cust 2663</t>
  </si>
  <si>
    <t>Cust 2293</t>
  </si>
  <si>
    <t>Cust 8963</t>
  </si>
  <si>
    <t>Cust 9238</t>
  </si>
  <si>
    <t>Cust 1390</t>
  </si>
  <si>
    <t>Cust 8548</t>
  </si>
  <si>
    <t>Cust 2919</t>
  </si>
  <si>
    <t>Cust 5847</t>
  </si>
  <si>
    <t>Cust 5711</t>
  </si>
  <si>
    <t>Cust 5461</t>
  </si>
  <si>
    <t>Cust 8905</t>
  </si>
  <si>
    <t>Cust 9618</t>
  </si>
  <si>
    <t>Cust 5203</t>
  </si>
  <si>
    <t>Cust 1732</t>
  </si>
  <si>
    <t>Cust 4734</t>
  </si>
  <si>
    <t>Cust 5895</t>
  </si>
  <si>
    <t>Cust 9691</t>
  </si>
  <si>
    <t>Cust 5406</t>
  </si>
  <si>
    <t>Cust 5750</t>
  </si>
  <si>
    <t>Cust 8280</t>
  </si>
  <si>
    <t>Cust 4358</t>
  </si>
  <si>
    <t>Cust 3588</t>
  </si>
  <si>
    <t>Cust 4539</t>
  </si>
  <si>
    <t>Cust 7067</t>
  </si>
  <si>
    <t>Cust 7720</t>
  </si>
  <si>
    <t>Cust 5668</t>
  </si>
  <si>
    <t>Cust 8367</t>
  </si>
  <si>
    <t>Cust 4438</t>
  </si>
  <si>
    <t>Cust 3481</t>
  </si>
  <si>
    <t>Cust 1489</t>
  </si>
  <si>
    <t>Cust 6649</t>
  </si>
  <si>
    <t>Cust 6114</t>
  </si>
  <si>
    <t>Cust 9589</t>
  </si>
  <si>
    <t>Cust 8184</t>
  </si>
  <si>
    <t>Cust 2490</t>
  </si>
  <si>
    <t>Cust 1647</t>
  </si>
  <si>
    <t>Cust 2017</t>
  </si>
  <si>
    <t>Cust 3446</t>
  </si>
  <si>
    <t>Cust 4877</t>
  </si>
  <si>
    <t>Cust 9112</t>
  </si>
  <si>
    <t>Cust 8172</t>
  </si>
  <si>
    <t>Cust 4597</t>
  </si>
  <si>
    <t>Cust 3690</t>
  </si>
  <si>
    <t>Cust 2893</t>
  </si>
  <si>
    <t>Cust 5602</t>
  </si>
  <si>
    <t>Cust 5616</t>
  </si>
  <si>
    <t>Cust 1312</t>
  </si>
  <si>
    <t>Cust 6315</t>
  </si>
  <si>
    <t>Cust 1224</t>
  </si>
  <si>
    <t>Cust 7182</t>
  </si>
  <si>
    <t>Cust 7901</t>
  </si>
  <si>
    <t>Cust 1736</t>
  </si>
  <si>
    <t>Cust 7795</t>
  </si>
  <si>
    <t>Cust 2471</t>
  </si>
  <si>
    <t>Cust 3068</t>
  </si>
  <si>
    <t>Cust 3848</t>
  </si>
  <si>
    <t>Cust 7777</t>
  </si>
  <si>
    <t>Cust 6613</t>
  </si>
  <si>
    <t>Cust 2326</t>
  </si>
  <si>
    <t>Cust 8304</t>
  </si>
  <si>
    <t>Cust 3630</t>
  </si>
  <si>
    <t>Cust 8617</t>
  </si>
  <si>
    <t>Cust 3530</t>
  </si>
  <si>
    <t>Cust 3884</t>
  </si>
  <si>
    <t>Cust 5739</t>
  </si>
  <si>
    <t>Cust 9707</t>
  </si>
  <si>
    <t>Cust 9288</t>
  </si>
  <si>
    <t>Cust 1216</t>
  </si>
  <si>
    <t>Cust 2489</t>
  </si>
  <si>
    <t>Cust 7171</t>
  </si>
  <si>
    <t>Cust 9125</t>
  </si>
  <si>
    <t>Cust 9697</t>
  </si>
  <si>
    <t>Cust 8171</t>
  </si>
  <si>
    <t>Cust 2004</t>
  </si>
  <si>
    <t>Cust 9837</t>
  </si>
  <si>
    <t>Cust 2082</t>
  </si>
  <si>
    <t>Cust 3001</t>
  </si>
  <si>
    <t>Cust 6161</t>
  </si>
  <si>
    <t>Cust 5220</t>
  </si>
  <si>
    <t>Cust 3386</t>
  </si>
  <si>
    <t>Cust 1591</t>
  </si>
  <si>
    <t>Cust 3434</t>
  </si>
  <si>
    <t>Cust 1501</t>
  </si>
  <si>
    <t>Cust 9683</t>
  </si>
  <si>
    <t>Cust 5416</t>
  </si>
  <si>
    <t>Cust 2153</t>
  </si>
  <si>
    <t>Cust 3572</t>
  </si>
  <si>
    <t>Cust 6372</t>
  </si>
  <si>
    <t>Cust 6109</t>
  </si>
  <si>
    <t>Cust 5234</t>
  </si>
  <si>
    <t>Cust 5530</t>
  </si>
  <si>
    <t>Cust 5398</t>
  </si>
  <si>
    <t>Cust 3247</t>
  </si>
  <si>
    <t>Cust 7137</t>
  </si>
  <si>
    <t>Cust 4627</t>
  </si>
  <si>
    <t>Cust 4878</t>
  </si>
  <si>
    <t>Cust 2779</t>
  </si>
  <si>
    <t>Cust 8606</t>
  </si>
  <si>
    <t>Cust 9599</t>
  </si>
  <si>
    <t>Cust 4500</t>
  </si>
  <si>
    <t>Cust 4173</t>
  </si>
  <si>
    <t>Cust 7607</t>
  </si>
  <si>
    <t>Cust 4768</t>
  </si>
  <si>
    <t>Cust 5746</t>
  </si>
  <si>
    <t>Cust 3002</t>
  </si>
  <si>
    <t>Cust 3237</t>
  </si>
  <si>
    <t>Cust 6437</t>
  </si>
  <si>
    <t>Cust 8806</t>
  </si>
  <si>
    <t>Cust 8678</t>
  </si>
  <si>
    <t>Cust 9649</t>
  </si>
  <si>
    <t>Cust 1960</t>
  </si>
  <si>
    <t>Cust 3910</t>
  </si>
  <si>
    <t>Cust 2279</t>
  </si>
  <si>
    <t>Cust 4689</t>
  </si>
  <si>
    <t>Cust 7381</t>
  </si>
  <si>
    <t>Cust 2724</t>
  </si>
  <si>
    <t>Cust 2823</t>
  </si>
  <si>
    <t>Cust 9402</t>
  </si>
  <si>
    <t>Cust 6561</t>
  </si>
  <si>
    <t>Cust 3116</t>
  </si>
  <si>
    <t>Cust 1015</t>
  </si>
  <si>
    <t>Cust 1207</t>
  </si>
  <si>
    <t>Cust 2501</t>
  </si>
  <si>
    <t>Cust 2330</t>
  </si>
  <si>
    <t>Cust 7436</t>
  </si>
  <si>
    <t>Cust 2762</t>
  </si>
  <si>
    <t>Cust 3599</t>
  </si>
  <si>
    <t>Cust 4127</t>
  </si>
  <si>
    <t>Cust 6855</t>
  </si>
  <si>
    <t>Cust 7017</t>
  </si>
  <si>
    <t>Cust 6957</t>
  </si>
  <si>
    <t>Cust 9822</t>
  </si>
  <si>
    <t>Cust 7425</t>
  </si>
  <si>
    <t>Cust 8897</t>
  </si>
  <si>
    <t>Cust 9816</t>
  </si>
  <si>
    <t>Cust 8227</t>
  </si>
  <si>
    <t>Cust 4990</t>
  </si>
  <si>
    <t>Cust 5834</t>
  </si>
  <si>
    <t>Cust 7330</t>
  </si>
  <si>
    <t>Cust 5273</t>
  </si>
  <si>
    <t>Cust 6138</t>
  </si>
  <si>
    <t>Cust 2084</t>
  </si>
  <si>
    <t>Cust 2799</t>
  </si>
  <si>
    <t>Cust 3051</t>
  </si>
  <si>
    <t>Cust 5456</t>
  </si>
  <si>
    <t>Cust 6029</t>
  </si>
  <si>
    <t>Cust 4002</t>
  </si>
  <si>
    <t>Cust 5830</t>
  </si>
  <si>
    <t>Cust 8088</t>
  </si>
  <si>
    <t>Cust 6455</t>
  </si>
  <si>
    <t>Cust 4117</t>
  </si>
  <si>
    <t>Cust 1385</t>
  </si>
  <si>
    <t>Cust 5185</t>
  </si>
  <si>
    <t>Cust 8704</t>
  </si>
  <si>
    <t>Cust 3528</t>
  </si>
  <si>
    <t>Cust 3907</t>
  </si>
  <si>
    <t>Cust 9005</t>
  </si>
  <si>
    <t>Cust 3635</t>
  </si>
  <si>
    <t>Cust 2122</t>
  </si>
  <si>
    <t>Cust 4467</t>
  </si>
  <si>
    <t>Cust 6146</t>
  </si>
  <si>
    <t>Cust 4001</t>
  </si>
  <si>
    <t>Cust 3365</t>
  </si>
  <si>
    <t>Cust 2194</t>
  </si>
  <si>
    <t>Cust 7942</t>
  </si>
  <si>
    <t>Cust 8451</t>
  </si>
  <si>
    <t>Cust 4238</t>
  </si>
  <si>
    <t>Cust 2529</t>
  </si>
  <si>
    <t>Cust 7057</t>
  </si>
  <si>
    <t>Cust 9069</t>
  </si>
  <si>
    <t>Cust 5858</t>
  </si>
  <si>
    <t>Cust 2712</t>
  </si>
  <si>
    <t>Cust 7052</t>
  </si>
  <si>
    <t>Cust 9397</t>
  </si>
  <si>
    <t>Cust 4614</t>
  </si>
  <si>
    <t>Cust 1573</t>
  </si>
  <si>
    <t>Cust 5660</t>
  </si>
  <si>
    <t>Cust 3952</t>
  </si>
  <si>
    <t>Cust 5407</t>
  </si>
  <si>
    <t>Cust 9595</t>
  </si>
  <si>
    <t>Cust 3245</t>
  </si>
  <si>
    <t>Cust 7180</t>
  </si>
  <si>
    <t>Cust 5973</t>
  </si>
  <si>
    <t>Cust 4310</t>
  </si>
  <si>
    <t>Cust 6243</t>
  </si>
  <si>
    <t>Cust 2448</t>
  </si>
  <si>
    <t>Cust 9386</t>
  </si>
  <si>
    <t>Cust 2227</t>
  </si>
  <si>
    <t>Cust 3803</t>
  </si>
  <si>
    <t>Cust 1236</t>
  </si>
  <si>
    <t>Cust 2669</t>
  </si>
  <si>
    <t>Cust 3746</t>
  </si>
  <si>
    <t>Cust 9694</t>
  </si>
  <si>
    <t>Cust 4993</t>
  </si>
  <si>
    <t>Cust 1271</t>
  </si>
  <si>
    <t>Cust 3042</t>
  </si>
  <si>
    <t>Cust 6424</t>
  </si>
  <si>
    <t>Cust 1422</t>
  </si>
  <si>
    <t>Cust 5857</t>
  </si>
  <si>
    <t>Cust 6953</t>
  </si>
  <si>
    <t>Cust 2916</t>
  </si>
  <si>
    <t>Cust 8464</t>
  </si>
  <si>
    <t>Cust 9700</t>
  </si>
  <si>
    <t>Cust 7765</t>
  </si>
  <si>
    <t>Cust 8246</t>
  </si>
  <si>
    <t>Cust 6500</t>
  </si>
  <si>
    <t>Cust 1150</t>
  </si>
  <si>
    <t>Cust 7449</t>
  </si>
  <si>
    <t>Cust 1957</t>
  </si>
  <si>
    <t>Cust 3467</t>
  </si>
  <si>
    <t>Cust 5212</t>
  </si>
  <si>
    <t>Cust 3509</t>
  </si>
  <si>
    <t>Cust 5316</t>
  </si>
  <si>
    <t>Cust 9919</t>
  </si>
  <si>
    <t>Cust 7129</t>
  </si>
  <si>
    <t>Cust 9841</t>
  </si>
  <si>
    <t>Cust 4142</t>
  </si>
  <si>
    <t>Cust 9584</t>
  </si>
  <si>
    <t>Cust 2553</t>
  </si>
  <si>
    <t>Cust 1347</t>
  </si>
  <si>
    <t>Cust 8305</t>
  </si>
  <si>
    <t>Cust 7015</t>
  </si>
  <si>
    <t>Cust 4394</t>
  </si>
  <si>
    <t>Cust 3323</t>
  </si>
  <si>
    <t>Cust 4029</t>
  </si>
  <si>
    <t>Cust 1400</t>
  </si>
  <si>
    <t>Cust 6361</t>
  </si>
  <si>
    <t>Cust 5267</t>
  </si>
  <si>
    <t>Cust 9354</t>
  </si>
  <si>
    <t>Cust 9443</t>
  </si>
  <si>
    <t>Cust 2252</t>
  </si>
  <si>
    <t>Cust 1031</t>
  </si>
  <si>
    <t>Cust 1672</t>
  </si>
  <si>
    <t>Cust 9313</t>
  </si>
  <si>
    <t>Cust 4405</t>
  </si>
  <si>
    <t>Cust 6453</t>
  </si>
  <si>
    <t>Cust 4772</t>
  </si>
  <si>
    <t>Cust 1762</t>
  </si>
  <si>
    <t>Cust 1865</t>
  </si>
  <si>
    <t>Cust 9552</t>
  </si>
  <si>
    <t>Cust 4273</t>
  </si>
  <si>
    <t>Cust 8712</t>
  </si>
  <si>
    <t>Cust 9048</t>
  </si>
  <si>
    <t>Cust 7714</t>
  </si>
  <si>
    <t>Cust 4770</t>
  </si>
  <si>
    <t>Cust 2007</t>
  </si>
  <si>
    <t>Cust 8909</t>
  </si>
  <si>
    <t>Cust 4196</t>
  </si>
  <si>
    <t>Cust 4189</t>
  </si>
  <si>
    <t>Cust 7226</t>
  </si>
  <si>
    <t>Cust 5015</t>
  </si>
  <si>
    <t>Cust 9904</t>
  </si>
  <si>
    <t>Cust 7687</t>
  </si>
  <si>
    <t>Cust 6511</t>
  </si>
  <si>
    <t>Cust 2412</t>
  </si>
  <si>
    <t>Cust 1664</t>
  </si>
  <si>
    <t>Cust 6033</t>
  </si>
  <si>
    <t>Cust 4019</t>
  </si>
  <si>
    <t>Cust 4515</t>
  </si>
  <si>
    <t>Cust 7532</t>
  </si>
  <si>
    <t>Cust 8756</t>
  </si>
  <si>
    <t>Cust 7620</t>
  </si>
  <si>
    <t>Cust 7368</t>
  </si>
  <si>
    <t>Cust 1319</t>
  </si>
  <si>
    <t>Cust 9597</t>
  </si>
  <si>
    <t>Cust 7369</t>
  </si>
  <si>
    <t>Cust 8592</t>
  </si>
  <si>
    <t>Cust 2337</t>
  </si>
  <si>
    <t>Cust 9097</t>
  </si>
  <si>
    <t>Cust 5938</t>
  </si>
  <si>
    <t>Cust 6928</t>
  </si>
  <si>
    <t>Cust 6223</t>
  </si>
  <si>
    <t>Cust 7614</t>
  </si>
  <si>
    <t>Cust 3231</t>
  </si>
  <si>
    <t>Cust 9123</t>
  </si>
  <si>
    <t>Cust 7054</t>
  </si>
  <si>
    <t>Cust 4240</t>
  </si>
  <si>
    <t>Cust 1237</t>
  </si>
  <si>
    <t>Cust 5513</t>
  </si>
  <si>
    <t>Cust 1835</t>
  </si>
  <si>
    <t>Cust 8492</t>
  </si>
  <si>
    <t>Cust 2451</t>
  </si>
  <si>
    <t>Cust 4509</t>
  </si>
  <si>
    <t>Cust 6643</t>
  </si>
  <si>
    <t>Cust 2559</t>
  </si>
  <si>
    <t>Cust 4423</t>
  </si>
  <si>
    <t>Cust 9139</t>
  </si>
  <si>
    <t>Cust 6668</t>
  </si>
  <si>
    <t>Cust 4315</t>
  </si>
  <si>
    <t>Cust 8000</t>
  </si>
  <si>
    <t>Cust 7585</t>
  </si>
  <si>
    <t>Cust 3127</t>
  </si>
  <si>
    <t>Cust 4130</t>
  </si>
  <si>
    <t>Cust 6956</t>
  </si>
  <si>
    <t>Cust 8155</t>
  </si>
  <si>
    <t>Cust 8852</t>
  </si>
  <si>
    <t>Cust 2850</t>
  </si>
  <si>
    <t>Cust 9572</t>
  </si>
  <si>
    <t>Cust 6253</t>
  </si>
  <si>
    <t>Cust 4154</t>
  </si>
  <si>
    <t>Cust 2137</t>
  </si>
  <si>
    <t>Cust 8157</t>
  </si>
  <si>
    <t>Cust 4861</t>
  </si>
  <si>
    <t>Cust 7493</t>
  </si>
  <si>
    <t>Cust 7073</t>
  </si>
  <si>
    <t>Cust 9085</t>
  </si>
  <si>
    <t>Cust 8504</t>
  </si>
  <si>
    <t>Cust 4164</t>
  </si>
  <si>
    <t>Cust 9592</t>
  </si>
  <si>
    <t>Cust 7450</t>
  </si>
  <si>
    <t>Cust 3305</t>
  </si>
  <si>
    <t>Cust 9768</t>
  </si>
  <si>
    <t>Cust 1179</t>
  </si>
  <si>
    <t>Cust 2546</t>
  </si>
  <si>
    <t>Cust 2672</t>
  </si>
  <si>
    <t>Cust 3394</t>
  </si>
  <si>
    <t>Cust 1649</t>
  </si>
  <si>
    <t>Cust 6994</t>
  </si>
  <si>
    <t>Cust 9879</t>
  </si>
  <si>
    <t>Cust 3712</t>
  </si>
  <si>
    <t>Cust 3829</t>
  </si>
  <si>
    <t>Cust 1623</t>
  </si>
  <si>
    <t>Cust 3532</t>
  </si>
  <si>
    <t>Cust 4712</t>
  </si>
  <si>
    <t>Cust 6211</t>
  </si>
  <si>
    <t>Cust 1222</t>
  </si>
  <si>
    <t>Cust 6208</t>
  </si>
  <si>
    <t>Cust 5942</t>
  </si>
  <si>
    <t>Cust 1745</t>
  </si>
  <si>
    <t>Cust 2679</t>
  </si>
  <si>
    <t>Cust 9907</t>
  </si>
  <si>
    <t>Cust 5717</t>
  </si>
  <si>
    <t>Cust 7995</t>
  </si>
  <si>
    <t>Cust 5572</t>
  </si>
  <si>
    <t>Cust 1721</t>
  </si>
  <si>
    <t>Cust 2641</t>
  </si>
  <si>
    <t>Cust 9769</t>
  </si>
  <si>
    <t>Cust 1718</t>
  </si>
  <si>
    <t>Cust 1210</t>
  </si>
  <si>
    <t>Cust 7710</t>
  </si>
  <si>
    <t>Cust 1428</t>
  </si>
  <si>
    <t>Cust 2810</t>
  </si>
  <si>
    <t>Cust 2234</t>
  </si>
  <si>
    <t>Cust 9602</t>
  </si>
  <si>
    <t>Cust 5032</t>
  </si>
  <si>
    <t>Cust 4297</t>
  </si>
  <si>
    <t>Cust 6944</t>
  </si>
  <si>
    <t>Cust 4136</t>
  </si>
  <si>
    <t>Cust 7460</t>
  </si>
  <si>
    <t>Cust 3960</t>
  </si>
  <si>
    <t>Cust 3160</t>
  </si>
  <si>
    <t>Cust 9641</t>
  </si>
  <si>
    <t>Cust 9742</t>
  </si>
  <si>
    <t>Cust 1144</t>
  </si>
  <si>
    <t>Cust 2936</t>
  </si>
  <si>
    <t>Cust 3035</t>
  </si>
  <si>
    <t>Cust 1717</t>
  </si>
  <si>
    <t>Cust 6435</t>
  </si>
  <si>
    <t>Cust 9352</t>
  </si>
  <si>
    <t>Cust 6746</t>
  </si>
  <si>
    <t>Cust 8189</t>
  </si>
  <si>
    <t>Cust 8470</t>
  </si>
  <si>
    <t>Cust 1044</t>
  </si>
  <si>
    <t>Cust 4010</t>
  </si>
  <si>
    <t>Cust 1904</t>
  </si>
  <si>
    <t>Cust 6034</t>
  </si>
  <si>
    <t>Cust 9239</t>
  </si>
  <si>
    <t>Cust 5678</t>
  </si>
  <si>
    <t>Cust 3696</t>
  </si>
  <si>
    <t>Cust 9025</t>
  </si>
  <si>
    <t>Cust 9924</t>
  </si>
  <si>
    <t>Cust 3887</t>
  </si>
  <si>
    <t>Cust 5302</t>
  </si>
  <si>
    <t>Cust 2290</t>
  </si>
  <si>
    <t>Cust 1726</t>
  </si>
  <si>
    <t>Cust 9874</t>
  </si>
  <si>
    <t>Cust 1774</t>
  </si>
  <si>
    <t>Cust 6534</t>
  </si>
  <si>
    <t>Cust 3170</t>
  </si>
  <si>
    <t>Cust 5438</t>
  </si>
  <si>
    <t>Cust 2670</t>
  </si>
  <si>
    <t>Cust 8949</t>
  </si>
  <si>
    <t>Cust 9748</t>
  </si>
  <si>
    <t>Cust 1220</t>
  </si>
  <si>
    <t>Cust 5645</t>
  </si>
  <si>
    <t>Cust 6577</t>
  </si>
  <si>
    <t>Cust 9506</t>
  </si>
  <si>
    <t>Cust 9302</t>
  </si>
  <si>
    <t>Cust 3030</t>
  </si>
  <si>
    <t>Cust 5896</t>
  </si>
  <si>
    <t>Cust 3763</t>
  </si>
  <si>
    <t>Cust 9510</t>
  </si>
  <si>
    <t>Cust 7637</t>
  </si>
  <si>
    <t>Cust 8382</t>
  </si>
  <si>
    <t>Cust 4015</t>
  </si>
  <si>
    <t>Cust 5172</t>
  </si>
  <si>
    <t>Cust 7584</t>
  </si>
  <si>
    <t>Cust 6809</t>
  </si>
  <si>
    <t>Cust 7540</t>
  </si>
  <si>
    <t>Cust 6888</t>
  </si>
  <si>
    <t>Cust 3304</t>
  </si>
  <si>
    <t>Cust 6596</t>
  </si>
  <si>
    <t>Cust 5588</t>
  </si>
  <si>
    <t>Cust 1518</t>
  </si>
  <si>
    <t>Cust 2819</t>
  </si>
  <si>
    <t>Cust 1947</t>
  </si>
  <si>
    <t>Cust 7332</t>
  </si>
  <si>
    <t>Cust 7314</t>
  </si>
  <si>
    <t>Cust 5296</t>
  </si>
  <si>
    <t>Cust 2964</t>
  </si>
  <si>
    <t>Cust 5381</t>
  </si>
  <si>
    <t>Cust 5436</t>
  </si>
  <si>
    <t>Cust 1494</t>
  </si>
  <si>
    <t>Cust 4380</t>
  </si>
  <si>
    <t>Cust 1375</t>
  </si>
  <si>
    <t>Cust 5698</t>
  </si>
  <si>
    <t>Cust 3259</t>
  </si>
  <si>
    <t>Cust 9295</t>
  </si>
  <si>
    <t>Cust 7035</t>
  </si>
  <si>
    <t>Cust 9049</t>
  </si>
  <si>
    <t>Cust 6173</t>
  </si>
  <si>
    <t>Cust 3447</t>
  </si>
  <si>
    <t>Cust 2218</t>
  </si>
  <si>
    <t>Cust 8882</t>
  </si>
  <si>
    <t>Cust 6709</t>
  </si>
  <si>
    <t>Cust 8727</t>
  </si>
  <si>
    <t>Cust 8359</t>
  </si>
  <si>
    <t>Cust 1514</t>
  </si>
  <si>
    <t>Cust 2774</t>
  </si>
  <si>
    <t>Cust 4270</t>
  </si>
  <si>
    <t>Cust 3123</t>
  </si>
  <si>
    <t>Cust 7414</t>
  </si>
  <si>
    <t>Cust 5051</t>
  </si>
  <si>
    <t>Cust 5975</t>
  </si>
  <si>
    <t>Cust 6948</t>
  </si>
  <si>
    <t>Cust 8253</t>
  </si>
  <si>
    <t>Cust 7238</t>
  </si>
  <si>
    <t>Cust 2219</t>
  </si>
  <si>
    <t>Cust 6665</t>
  </si>
  <si>
    <t>Cust 4252</t>
  </si>
  <si>
    <t>Cust 6104</t>
  </si>
  <si>
    <t>Cust 6407</t>
  </si>
  <si>
    <t>Cust 3573</t>
  </si>
  <si>
    <t>Cust 5280</t>
  </si>
  <si>
    <t>Cust 2365</t>
  </si>
  <si>
    <t>Cust 7130</t>
  </si>
  <si>
    <t>Cust 6539</t>
  </si>
  <si>
    <t>Cust 1656</t>
  </si>
  <si>
    <t>Cust 1932</t>
  </si>
  <si>
    <t>Cust 7367</t>
  </si>
  <si>
    <t>Cust 1116</t>
  </si>
  <si>
    <t>Cust 4464</t>
  </si>
  <si>
    <t>Cust 2543</t>
  </si>
  <si>
    <t>Cust 7948</t>
  </si>
  <si>
    <t>Cust 3199</t>
  </si>
  <si>
    <t>Cust 2800</t>
  </si>
  <si>
    <t>Cust 3863</t>
  </si>
  <si>
    <t>Cust 8391</t>
  </si>
  <si>
    <t>Cust 6711</t>
  </si>
  <si>
    <t>Cust 8653</t>
  </si>
  <si>
    <t>Cust 7937</t>
  </si>
  <si>
    <t>Cust 5972</t>
  </si>
  <si>
    <t>Cust 8597</t>
  </si>
  <si>
    <t>Cust 5382</t>
  </si>
  <si>
    <t>Cust 4323</t>
  </si>
  <si>
    <t>Cust 1767</t>
  </si>
  <si>
    <t>Cust 5912</t>
  </si>
  <si>
    <t>Cust 4446</t>
  </si>
  <si>
    <t>Cust 6107</t>
  </si>
  <si>
    <t>Cust 3330</t>
  </si>
  <si>
    <t>Cust 3604</t>
  </si>
  <si>
    <t>Cust 7412</t>
  </si>
  <si>
    <t>Cust 5183</t>
  </si>
  <si>
    <t>Cust 4825</t>
  </si>
  <si>
    <t>Cust 2123</t>
  </si>
  <si>
    <t>Cust 8684</t>
  </si>
  <si>
    <t>Cust 5964</t>
  </si>
  <si>
    <t>Cust 1810</t>
  </si>
  <si>
    <t>Cust 2685</t>
  </si>
  <si>
    <t>Cust 7855</t>
  </si>
  <si>
    <t>Cust 4101</t>
  </si>
  <si>
    <t>Cust 7964</t>
  </si>
  <si>
    <t>Cust 7010</t>
  </si>
  <si>
    <t>Cust 7917</t>
  </si>
  <si>
    <t>Cust 8111</t>
  </si>
  <si>
    <t>Cust 4715</t>
  </si>
  <si>
    <t>Cust 8720</t>
  </si>
  <si>
    <t>Cust 8216</t>
  </si>
  <si>
    <t>Cust 6946</t>
  </si>
  <si>
    <t>Cust 9888</t>
  </si>
  <si>
    <t>Cust 4009</t>
  </si>
  <si>
    <t>Cust 9489</t>
  </si>
  <si>
    <t>Cust 2446</t>
  </si>
  <si>
    <t>Cust 4150</t>
  </si>
  <si>
    <t>Cust 3569</t>
  </si>
  <si>
    <t>Cust 1023</t>
  </si>
  <si>
    <t>Cust 3748</t>
  </si>
  <si>
    <t>Cust 4798</t>
  </si>
  <si>
    <t>Cust 3864</t>
  </si>
  <si>
    <t>Cust 3459</t>
  </si>
  <si>
    <t>Cust 1187</t>
  </si>
  <si>
    <t>Cust 7509</t>
  </si>
  <si>
    <t>Cust 1869</t>
  </si>
  <si>
    <t>Cust 5943</t>
  </si>
  <si>
    <t>Cust 8364</t>
  </si>
  <si>
    <t>Cust 8401</t>
  </si>
  <si>
    <t>Cust 4047</t>
  </si>
  <si>
    <t>Cust 6019</t>
  </si>
  <si>
    <t>Cust 8750</t>
  </si>
  <si>
    <t>Cust 5782</t>
  </si>
  <si>
    <t>Cust 4090</t>
  </si>
  <si>
    <t>Cust 4730</t>
  </si>
  <si>
    <t>Cust 5648</t>
  </si>
  <si>
    <t>Cust 8933</t>
  </si>
  <si>
    <t>Cust 9280</t>
  </si>
  <si>
    <t>Cust 8696</t>
  </si>
  <si>
    <t>Cust 1944</t>
  </si>
  <si>
    <t>Cust 7780</t>
  </si>
  <si>
    <t>Cust 8055</t>
  </si>
  <si>
    <t>Cust 4707</t>
  </si>
  <si>
    <t>Cust 7806</t>
  </si>
  <si>
    <t>Cust 7033</t>
  </si>
  <si>
    <t>Cust 8372</t>
  </si>
  <si>
    <t>Cust 1935</t>
  </si>
  <si>
    <t>Cust 8417</t>
  </si>
  <si>
    <t>Cust 3370</t>
  </si>
  <si>
    <t>Cust 3664</t>
  </si>
  <si>
    <t>Cust 5760</t>
  </si>
  <si>
    <t>Cust 3037</t>
  </si>
  <si>
    <t>Cust 9828</t>
  </si>
  <si>
    <t>Cust 5297</t>
  </si>
  <si>
    <t>Cust 6785</t>
  </si>
  <si>
    <t>Cust 1344</t>
  </si>
  <si>
    <t>Cust 4023</t>
  </si>
  <si>
    <t>Cust 3721</t>
  </si>
  <si>
    <t>Cust 1486</t>
  </si>
  <si>
    <t>Cust 3958</t>
  </si>
  <si>
    <t>Cust 6914</t>
  </si>
  <si>
    <t>Cust 3287</t>
  </si>
  <si>
    <t>Cust 9072</t>
  </si>
  <si>
    <t>Cust 3098</t>
  </si>
  <si>
    <t>Cust 4307</t>
  </si>
  <si>
    <t>Cust 4618</t>
  </si>
  <si>
    <t>Cust 5322</t>
  </si>
  <si>
    <t>Cust 9873</t>
  </si>
  <si>
    <t>Cust 3652</t>
  </si>
  <si>
    <t>Cust 5569</t>
  </si>
  <si>
    <t>Cust 5369</t>
  </si>
  <si>
    <t>Cust 9044</t>
  </si>
  <si>
    <t>Cust 1887</t>
  </si>
  <si>
    <t>Cust 1559</t>
  </si>
  <si>
    <t>Cust 1722</t>
  </si>
  <si>
    <t>Cust 9029</t>
  </si>
  <si>
    <t>Cust 9555</t>
  </si>
  <si>
    <t>Cust 2484</t>
  </si>
  <si>
    <t>Cust 4763</t>
  </si>
  <si>
    <t>Cust 5016</t>
  </si>
  <si>
    <t>Cust 5528</t>
  </si>
  <si>
    <t>Cust 6922</t>
  </si>
  <si>
    <t>Cust 4807</t>
  </si>
  <si>
    <t>Cust 3368</t>
  </si>
  <si>
    <t>Cust 2871</t>
  </si>
  <si>
    <t>Cust 6229</t>
  </si>
  <si>
    <t>Cust 4560</t>
  </si>
  <si>
    <t>Cust 7099</t>
  </si>
  <si>
    <t>Cust 6333</t>
  </si>
  <si>
    <t>Cust 4678</t>
  </si>
  <si>
    <t>Cust 6657</t>
  </si>
  <si>
    <t>Cust 1267</t>
  </si>
  <si>
    <t>Cust 8150</t>
  </si>
  <si>
    <t>Cust 3668</t>
  </si>
  <si>
    <t>Cust 4803</t>
  </si>
  <si>
    <t>Cust 8633</t>
  </si>
  <si>
    <t>Cust 7235</t>
  </si>
  <si>
    <t>Cust 8992</t>
  </si>
  <si>
    <t>Cust 1889</t>
  </si>
  <si>
    <t>Cust 5411</t>
  </si>
  <si>
    <t>Cust 3411</t>
  </si>
  <si>
    <t>Cust 4788</t>
  </si>
  <si>
    <t>Cust 3564</t>
  </si>
  <si>
    <t>Cust 8018</t>
  </si>
  <si>
    <t>Cust 3045</t>
  </si>
  <si>
    <t>Cust 7020</t>
  </si>
  <si>
    <t>Cust 1905</t>
  </si>
  <si>
    <t>Cust 4592</t>
  </si>
  <si>
    <t>Cust 5482</t>
  </si>
  <si>
    <t>Cust 2801</t>
  </si>
  <si>
    <t>Cust 8206</t>
  </si>
  <si>
    <t>Cust 5277</t>
  </si>
  <si>
    <t>Cust 8900</t>
  </si>
  <si>
    <t>Cust 9387</t>
  </si>
  <si>
    <t>Cust 7013</t>
  </si>
  <si>
    <t>Cust 4868</t>
  </si>
  <si>
    <t>Cust 5239</t>
  </si>
  <si>
    <t>Cust 4703</t>
  </si>
  <si>
    <t>Cust 7224</t>
  </si>
  <si>
    <t>Cust 4751</t>
  </si>
  <si>
    <t>Cust 1201</t>
  </si>
  <si>
    <t>Cust 6980</t>
  </si>
  <si>
    <t>Cust 2835</t>
  </si>
  <si>
    <t>Cust 4286</t>
  </si>
  <si>
    <t>Cust 7876</t>
  </si>
  <si>
    <t>Cust 5926</t>
  </si>
  <si>
    <t>Cust 4478</t>
  </si>
  <si>
    <t>Cust 4711</t>
  </si>
  <si>
    <t>Cust 9227</t>
  </si>
  <si>
    <t>Cust 2830</t>
  </si>
  <si>
    <t>Cust 3767</t>
  </si>
  <si>
    <t>Cust 1561</t>
  </si>
  <si>
    <t>Cust 8569</t>
  </si>
  <si>
    <t>Cust 1254</t>
  </si>
  <si>
    <t>Cust 8556</t>
  </si>
  <si>
    <t>Cust 7204</t>
  </si>
  <si>
    <t>Cust 7725</t>
  </si>
  <si>
    <t>Cust 9210</t>
  </si>
  <si>
    <t>Cust 4937</t>
  </si>
  <si>
    <t>Cust 3606</t>
  </si>
  <si>
    <t>Cust 5865</t>
  </si>
  <si>
    <t>Cust 7195</t>
  </si>
  <si>
    <t>Cust 6113</t>
  </si>
  <si>
    <t>Cust 9878</t>
  </si>
  <si>
    <t>Cust 3936</t>
  </si>
  <si>
    <t>Cust 3937</t>
  </si>
  <si>
    <t>Cust 5262</t>
  </si>
  <si>
    <t>Cust 3892</t>
  </si>
  <si>
    <t>Cust 8826</t>
  </si>
  <si>
    <t>Cust 1119</t>
  </si>
  <si>
    <t>Cust 5939</t>
  </si>
  <si>
    <t>Cust 1791</t>
  </si>
  <si>
    <t>Cust 8530</t>
  </si>
  <si>
    <t>Cust 9619</t>
  </si>
  <si>
    <t>Cust 1637</t>
  </si>
  <si>
    <t>Cust 5737</t>
  </si>
  <si>
    <t>Cust 2524</t>
  </si>
  <si>
    <t>Cust 8480</t>
  </si>
  <si>
    <t>Cust 2595</t>
  </si>
  <si>
    <t>Cust 7132</t>
  </si>
  <si>
    <t>Cust 4644</t>
  </si>
  <si>
    <t>Cust 5133</t>
  </si>
  <si>
    <t>Cust 1731</t>
  </si>
  <si>
    <t>Cust 3739</t>
  </si>
  <si>
    <t>Cust 3853</t>
  </si>
  <si>
    <t>Cust 6830</t>
  </si>
  <si>
    <t>Cust 5351</t>
  </si>
  <si>
    <t>Cust 5845</t>
  </si>
  <si>
    <t>Cust 7004</t>
  </si>
  <si>
    <t>Cust 4095</t>
  </si>
  <si>
    <t>Cust 7833</t>
  </si>
  <si>
    <t>Cust 5826</t>
  </si>
  <si>
    <t>Cust 9410</t>
  </si>
  <si>
    <t>Cust 2590</t>
  </si>
  <si>
    <t>Cust 4599</t>
  </si>
  <si>
    <t>Cust 7166</t>
  </si>
  <si>
    <t>Cust 6177</t>
  </si>
  <si>
    <t>Cust 2899</t>
  </si>
  <si>
    <t>Cust 7063</t>
  </si>
  <si>
    <t>Cust 7487</t>
  </si>
  <si>
    <t>Cust 5481</t>
  </si>
  <si>
    <t>Cust 3150</t>
  </si>
  <si>
    <t>Cust 5099</t>
  </si>
  <si>
    <t>Cust 6615</t>
  </si>
  <si>
    <t>Cust 6924</t>
  </si>
  <si>
    <t>Cust 2411</t>
  </si>
  <si>
    <t>Cust 9648</t>
  </si>
  <si>
    <t>Cust 1974</t>
  </si>
  <si>
    <t>Cust 9452</t>
  </si>
  <si>
    <t>Cust 4558</t>
  </si>
  <si>
    <t>Cust 8811</t>
  </si>
  <si>
    <t>Cust 7788</t>
  </si>
  <si>
    <t>Cust 2788</t>
  </si>
  <si>
    <t>Cust 6621</t>
  </si>
  <si>
    <t>Cust 8575</t>
  </si>
  <si>
    <t>Cust 8799</t>
  </si>
  <si>
    <t>Cust 1699</t>
  </si>
  <si>
    <t>Cust 5606</t>
  </si>
  <si>
    <t>Cust 4933</t>
  </si>
  <si>
    <t>Cust 9517</t>
  </si>
  <si>
    <t>Cust 6740</t>
  </si>
  <si>
    <t>Cust 1301</t>
  </si>
  <si>
    <t>Cust 6864</t>
  </si>
  <si>
    <t>Cust 5207</t>
  </si>
  <si>
    <t>Cust 6525</t>
  </si>
  <si>
    <t>Cust 8298</t>
  </si>
  <si>
    <t>Cust 8204</t>
  </si>
  <si>
    <t>Cust 4035</t>
  </si>
  <si>
    <t>Cust 1654</t>
  </si>
  <si>
    <t>Cust 1823</t>
  </si>
  <si>
    <t>Cust 1423</t>
  </si>
  <si>
    <t>Cust 7282</t>
  </si>
  <si>
    <t>Cust 8437</t>
  </si>
  <si>
    <t>Cust 9508</t>
  </si>
  <si>
    <t>Cust 1186</t>
  </si>
  <si>
    <t>Cust 4362</t>
  </si>
  <si>
    <t>Cust 9388</t>
  </si>
  <si>
    <t>Cust 6428</t>
  </si>
  <si>
    <t>Cust 2570</t>
  </si>
  <si>
    <t>Cust 5132</t>
  </si>
  <si>
    <t>Cust 4929</t>
  </si>
  <si>
    <t>Cust 4018</t>
  </si>
  <si>
    <t>Cust 8069</t>
  </si>
  <si>
    <t>Cust 6741</t>
  </si>
  <si>
    <t>Cust 8050</t>
  </si>
  <si>
    <t>Cust 2434</t>
  </si>
  <si>
    <t>Cust 9089</t>
  </si>
  <si>
    <t>Cust 1091</t>
  </si>
  <si>
    <t>Cust 6326</t>
  </si>
  <si>
    <t>Cust 1327</t>
  </si>
  <si>
    <t>Cust 8602</t>
  </si>
  <si>
    <t>Cust 9131</t>
  </si>
  <si>
    <t>Cust 6716</t>
  </si>
  <si>
    <t>Cust 2071</t>
  </si>
  <si>
    <t>Cust 4472</t>
  </si>
  <si>
    <t>Cust 3899</t>
  </si>
  <si>
    <t>Cust 9467</t>
  </si>
  <si>
    <t>Cust 3824</t>
  </si>
  <si>
    <t>Cust 3511</t>
  </si>
  <si>
    <t>Cust 3356</t>
  </si>
  <si>
    <t>Cust 2840</t>
  </si>
  <si>
    <t>Cust 3811</t>
  </si>
  <si>
    <t>Cust 9960</t>
  </si>
  <si>
    <t>Cust 5906</t>
  </si>
  <si>
    <t>Cust 6579</t>
  </si>
  <si>
    <t>Cust 1756</t>
  </si>
  <si>
    <t>Cust 8999</t>
  </si>
  <si>
    <t>Cust 4277</t>
  </si>
  <si>
    <t>Cust 8751</t>
  </si>
  <si>
    <t>Cust 2482</t>
  </si>
  <si>
    <t>Cust 4078</t>
  </si>
  <si>
    <t>Cust 9091</t>
  </si>
  <si>
    <t>Cust 8706</t>
  </si>
  <si>
    <t>Cust 5042</t>
  </si>
  <si>
    <t>Cust 3319</t>
  </si>
  <si>
    <t>Cust 4139</t>
  </si>
  <si>
    <t>Cust 6993</t>
  </si>
  <si>
    <t>Cust 8397</t>
  </si>
  <si>
    <t>Cust 3082</t>
  </si>
  <si>
    <t>Cust 1156</t>
  </si>
  <si>
    <t>Cust 4720</t>
  </si>
  <si>
    <t>Cust 7034</t>
  </si>
  <si>
    <t>Cust 7218</t>
  </si>
  <si>
    <t>Cust 2651</t>
  </si>
  <si>
    <t>Cust 1252</t>
  </si>
  <si>
    <t>Cust 6679</t>
  </si>
  <si>
    <t>Cust 9361</t>
  </si>
  <si>
    <t>Cust 3049</t>
  </si>
  <si>
    <t>Cust 6415</t>
  </si>
  <si>
    <t>Cust 9856</t>
  </si>
  <si>
    <t>Cust 3106</t>
  </si>
  <si>
    <t>Cust 7107</t>
  </si>
  <si>
    <t>Cust 7542</t>
  </si>
  <si>
    <t>Cust 6330</t>
  </si>
  <si>
    <t>Cust 1469</t>
  </si>
  <si>
    <t>Cust 3698</t>
  </si>
  <si>
    <t>Cust 9833</t>
  </si>
  <si>
    <t>Cust 1074</t>
  </si>
  <si>
    <t>Cust 7891</t>
  </si>
  <si>
    <t>Cust 3373</t>
  </si>
  <si>
    <t>Cust 9045</t>
  </si>
  <si>
    <t>Cust 9197</t>
  </si>
  <si>
    <t>Cust 6920</t>
  </si>
  <si>
    <t>Cust 9652</t>
  </si>
  <si>
    <t>Cust 6267</t>
  </si>
  <si>
    <t>Cust 7753</t>
  </si>
  <si>
    <t>Cust 2789</t>
  </si>
  <si>
    <t>Cust 3527</t>
  </si>
  <si>
    <t>Cust 9538</t>
  </si>
  <si>
    <t>Cust 8929</t>
  </si>
  <si>
    <t>Cust 8931</t>
  </si>
  <si>
    <t>Cust 1424</t>
  </si>
  <si>
    <t>Cust 6723</t>
  </si>
  <si>
    <t>Cust 8850</t>
  </si>
  <si>
    <t>Cust 1211</t>
  </si>
  <si>
    <t>Cust 9384</t>
  </si>
  <si>
    <t>Cust 9338</t>
  </si>
  <si>
    <t>Cust 1822</t>
  </si>
  <si>
    <t>Cust 8260</t>
  </si>
  <si>
    <t>Cust 7088</t>
  </si>
  <si>
    <t>Cust 4969</t>
  </si>
  <si>
    <t>Cust 9046</t>
  </si>
  <si>
    <t>Cust 6859</t>
  </si>
  <si>
    <t>Cust 1146</t>
  </si>
  <si>
    <t>Cust 6447</t>
  </si>
  <si>
    <t>Cust 8519</t>
  </si>
  <si>
    <t>Cust 3422</t>
  </si>
  <si>
    <t>Cust 9638</t>
  </si>
  <si>
    <t>Cust 6438</t>
  </si>
  <si>
    <t>Cust 1724</t>
  </si>
  <si>
    <t>Cust 7808</t>
  </si>
  <si>
    <t>Cust 7348</t>
  </si>
  <si>
    <t>Cust 5666</t>
  </si>
  <si>
    <t>Cust 6675</t>
  </si>
  <si>
    <t>Cust 5462</t>
  </si>
  <si>
    <t>Cust 3471</t>
  </si>
  <si>
    <t>Cust 1603</t>
  </si>
  <si>
    <t>Cust 7758</t>
  </si>
  <si>
    <t>Cust 3396</t>
  </si>
  <si>
    <t>Cust 4797</t>
  </si>
  <si>
    <t>Cust 1113</t>
  </si>
  <si>
    <t>Cust 8843</t>
  </si>
  <si>
    <t>Cust 7505</t>
  </si>
  <si>
    <t>Cust 9490</t>
  </si>
  <si>
    <t>Cust 8631</t>
  </si>
  <si>
    <t>Cust 6986</t>
  </si>
  <si>
    <t>Cust 9636</t>
  </si>
  <si>
    <t>Cust 1943</t>
  </si>
  <si>
    <t>Cust 6368</t>
  </si>
  <si>
    <t>Cust 9724</t>
  </si>
  <si>
    <t>Cust 8723</t>
  </si>
  <si>
    <t>Cust 1901</t>
  </si>
  <si>
    <t>Cust 9682</t>
  </si>
  <si>
    <t>Cust 5413</t>
  </si>
  <si>
    <t>Cust 9590</t>
  </si>
  <si>
    <t>Cust 9379</t>
  </si>
  <si>
    <t>Cust 4722</t>
  </si>
  <si>
    <t>Cust 7152</t>
  </si>
  <si>
    <t>Cust 7255</t>
  </si>
  <si>
    <t>Cust 9593</t>
  </si>
  <si>
    <t>Cust 2561</t>
  </si>
  <si>
    <t>Cust 8387</t>
  </si>
  <si>
    <t>Cust 2860</t>
  </si>
  <si>
    <t>Cust 7794</t>
  </si>
  <si>
    <t>Cust 6075</t>
  </si>
  <si>
    <t>Cust 4337</t>
  </si>
  <si>
    <t>Cust 2540</t>
  </si>
  <si>
    <t>Cust 3944</t>
  </si>
  <si>
    <t>Cust 8876</t>
  </si>
  <si>
    <t>Cust 3286</t>
  </si>
  <si>
    <t>Cust 2608</t>
  </si>
  <si>
    <t>Cust 3290</t>
  </si>
  <si>
    <t>Cust 6979</t>
  </si>
  <si>
    <t>Cust 9375</t>
  </si>
  <si>
    <t>Cust 9311</t>
  </si>
  <si>
    <t>Cust 4097</t>
  </si>
  <si>
    <t>Cust 6145</t>
  </si>
  <si>
    <t>Cust 8124</t>
  </si>
  <si>
    <t>Cust 7826</t>
  </si>
  <si>
    <t>Cust 3472</t>
  </si>
  <si>
    <t>Cust 4266</t>
  </si>
  <si>
    <t>Cust 7354</t>
  </si>
  <si>
    <t>Cust 6672</t>
  </si>
  <si>
    <t>Cust 5589</t>
  </si>
  <si>
    <t>Cust 2770</t>
  </si>
  <si>
    <t>Cust 7206</t>
  </si>
  <si>
    <t>Cust 1580</t>
  </si>
  <si>
    <t>Cust 5313</t>
  </si>
  <si>
    <t>Cust 4209</t>
  </si>
  <si>
    <t>Cust 5861</t>
  </si>
  <si>
    <t>Cust 6348</t>
  </si>
  <si>
    <t>Cust 5210</t>
  </si>
  <si>
    <t>Cust 7325</t>
  </si>
  <si>
    <t>Cust 5818</t>
  </si>
  <si>
    <t>Cust 4496</t>
  </si>
  <si>
    <t>Cust 3875</t>
  </si>
  <si>
    <t>Cust 7232</t>
  </si>
  <si>
    <t>Cust 4537</t>
  </si>
  <si>
    <t>Cust 6274</t>
  </si>
  <si>
    <t>Cust 3810</t>
  </si>
  <si>
    <t>Cust 5002</t>
  </si>
  <si>
    <t>Cust 8551</t>
  </si>
  <si>
    <t>Cust 8837</t>
  </si>
  <si>
    <t>Cust 6523</t>
  </si>
  <si>
    <t>Cust 3440</t>
  </si>
  <si>
    <t>Cust 4102</t>
  </si>
  <si>
    <t>Cust 4145</t>
  </si>
  <si>
    <t>Cust 5206</t>
  </si>
  <si>
    <t>Cust 4022</t>
  </si>
  <si>
    <t>Cust 8676</t>
  </si>
  <si>
    <t>Cust 7492</t>
  </si>
  <si>
    <t>Cust 7872</t>
  </si>
  <si>
    <t>Cust 8762</t>
  </si>
  <si>
    <t>Cust 4004</t>
  </si>
  <si>
    <t>Cust 2781</t>
  </si>
  <si>
    <t>Cust 9982</t>
  </si>
  <si>
    <t>Cust 9561</t>
  </si>
  <si>
    <t>Cust 3496</t>
  </si>
  <si>
    <t>Cust 4085</t>
  </si>
  <si>
    <t>Cust 1921</t>
  </si>
  <si>
    <t>Cust 9053</t>
  </si>
  <si>
    <t>Cust 3559</t>
  </si>
  <si>
    <t>Cust 7060</t>
  </si>
  <si>
    <t>Cust 8796</t>
  </si>
  <si>
    <t>Cust 6055</t>
  </si>
  <si>
    <t>Cust 5779</t>
  </si>
  <si>
    <t>Cust 9330</t>
  </si>
  <si>
    <t>Cust 5374</t>
  </si>
  <si>
    <t>Cust 3321</t>
  </si>
  <si>
    <t>Cust 6554</t>
  </si>
  <si>
    <t>Cust 9955</t>
  </si>
  <si>
    <t>Cust 3320</t>
  </si>
  <si>
    <t>Cust 8177</t>
  </si>
  <si>
    <t>Cust 1743</t>
  </si>
  <si>
    <t>Cust 3719</t>
  </si>
  <si>
    <t>Cust 9323</t>
  </si>
  <si>
    <t>Cust 1914</t>
  </si>
  <si>
    <t>Cust 5928</t>
  </si>
  <si>
    <t>Cust 8062</t>
  </si>
  <si>
    <t>Cust 3275</t>
  </si>
  <si>
    <t>Cust 3854</t>
  </si>
  <si>
    <t>Cust 8398</t>
  </si>
  <si>
    <t>Cust 4026</t>
  </si>
  <si>
    <t>Cust 5794</t>
  </si>
  <si>
    <t>Cust 2917</t>
  </si>
  <si>
    <t>Cust 5659</t>
  </si>
  <si>
    <t>Cust 1857</t>
  </si>
  <si>
    <t>Cust 6718</t>
  </si>
  <si>
    <t>Cust 8378</t>
  </si>
  <si>
    <t>Cust 3069</t>
  </si>
  <si>
    <t>Cust 7619</t>
  </si>
  <si>
    <t>Cust 6167</t>
  </si>
  <si>
    <t>Cust 2453</t>
  </si>
  <si>
    <t>Cust 8896</t>
  </si>
  <si>
    <t>Cust 8800</t>
  </si>
  <si>
    <t>Cust 1819</t>
  </si>
  <si>
    <t>Cust 1300</t>
  </si>
  <si>
    <t>Cust 3807</t>
  </si>
  <si>
    <t>Cust 6633</t>
  </si>
  <si>
    <t>Cust 6573</t>
  </si>
  <si>
    <t>Cust 8600</t>
  </si>
  <si>
    <t>Cust 8654</t>
  </si>
  <si>
    <t>Cust 3708</t>
  </si>
  <si>
    <t>Cust 1268</t>
  </si>
  <si>
    <t>Cust 5600</t>
  </si>
  <si>
    <t>Cust 2438</t>
  </si>
  <si>
    <t>Cust 4293</t>
  </si>
  <si>
    <t>Cust 2616</t>
  </si>
  <si>
    <t>Cust 5362</t>
  </si>
  <si>
    <t>Cust 1670</t>
  </si>
  <si>
    <t>Cust 2254</t>
  </si>
  <si>
    <t>Cust 9521</t>
  </si>
  <si>
    <t>Cust 3921</t>
  </si>
  <si>
    <t>Cust 7628</t>
  </si>
  <si>
    <t>Cust 4210</t>
  </si>
  <si>
    <t>Cust 1951</t>
  </si>
  <si>
    <t>Cust 9405</t>
  </si>
  <si>
    <t>Cust 8769</t>
  </si>
  <si>
    <t>Cust 4068</t>
  </si>
  <si>
    <t>Cust 3523</t>
  </si>
  <si>
    <t>Cust 3377</t>
  </si>
  <si>
    <t>Cust 3125</t>
  </si>
  <si>
    <t>Cust 4623</t>
  </si>
  <si>
    <t>Cust 4571</t>
  </si>
  <si>
    <t>Cust 6982</t>
  </si>
  <si>
    <t>Cust 6824</t>
  </si>
  <si>
    <t>Cust 3172</t>
  </si>
  <si>
    <t>Cust 8146</t>
  </si>
  <si>
    <t>Cust 3299</t>
  </si>
  <si>
    <t>Cust 6476</t>
  </si>
  <si>
    <t>Cust 9835</t>
  </si>
  <si>
    <t>Cust 1003</t>
  </si>
  <si>
    <t>Cust 9705</t>
  </si>
  <si>
    <t>Cust 3421</t>
  </si>
  <si>
    <t>Cust 1690</t>
  </si>
  <si>
    <t>Cust 2507</t>
  </si>
  <si>
    <t>Cust 9880</t>
  </si>
  <si>
    <t>Cust 3972</t>
  </si>
  <si>
    <t>Cust 4205</t>
  </si>
  <si>
    <t>Cust 2579</t>
  </si>
  <si>
    <t>Cust 7265</t>
  </si>
  <si>
    <t>Cust 1199</t>
  </si>
  <si>
    <t>Cust 2928</t>
  </si>
  <si>
    <t>Cust 9447</t>
  </si>
  <si>
    <t>Cust 9095</t>
  </si>
  <si>
    <t>Cust 7587</t>
  </si>
  <si>
    <t>Cust 2611</t>
  </si>
  <si>
    <t>Cust 8284</t>
  </si>
  <si>
    <t>Cust 8154</t>
  </si>
  <si>
    <t>Cust 5215</t>
  </si>
  <si>
    <t>Cust 5309</t>
  </si>
  <si>
    <t>Cust 2016</t>
  </si>
  <si>
    <t>Cust 2676</t>
  </si>
  <si>
    <t>Cust 7529</t>
  </si>
  <si>
    <t>Cust 6172</t>
  </si>
  <si>
    <t>Cust 2527</t>
  </si>
  <si>
    <t>Cust 1970</t>
  </si>
  <si>
    <t>Cust 9543</t>
  </si>
  <si>
    <t>Cust 2957</t>
  </si>
  <si>
    <t>Cust 2852</t>
  </si>
  <si>
    <t>Cust 6365</t>
  </si>
  <si>
    <t>Cust 3252</t>
  </si>
  <si>
    <t>Cust 8679</t>
  </si>
  <si>
    <t>Cust 5547</t>
  </si>
  <si>
    <t>Cust 9438</t>
  </si>
  <si>
    <t>Cust 7007</t>
  </si>
  <si>
    <t>Cust 5771</t>
  </si>
  <si>
    <t>Cust 4317</t>
  </si>
  <si>
    <t>Cust 3627</t>
  </si>
  <si>
    <t>Cust 4433</t>
  </si>
  <si>
    <t>Cust 6231</t>
  </si>
  <si>
    <t>Cust 8987</t>
  </si>
  <si>
    <t>Cust 4510</t>
  </si>
  <si>
    <t>Cust 7003</t>
  </si>
  <si>
    <t>Cust 6546</t>
  </si>
  <si>
    <t>Cust 2951</t>
  </si>
  <si>
    <t>Cust 4673</t>
  </si>
  <si>
    <t>Cust 5988</t>
  </si>
  <si>
    <t>Cust 3922</t>
  </si>
  <si>
    <t>Cust 9853</t>
  </si>
  <si>
    <t>Cust 6168</t>
  </si>
  <si>
    <t>Cust 3175</t>
  </si>
  <si>
    <t>Cust 1813</t>
  </si>
  <si>
    <t>Cust 7749</t>
  </si>
  <si>
    <t>Cust 3416</t>
  </si>
  <si>
    <t>Cust 7066</t>
  </si>
  <si>
    <t>Cust 5180</t>
  </si>
  <si>
    <t>Cust 6246</t>
  </si>
  <si>
    <t>Cust 4182</t>
  </si>
  <si>
    <t>Cust 6843</t>
  </si>
  <si>
    <t>Cust 6844</t>
  </si>
  <si>
    <t>Cust 3248</t>
  </si>
  <si>
    <t>Cust 5226</t>
  </si>
  <si>
    <t>Cust 9804</t>
  </si>
  <si>
    <t>Cust 3990</t>
  </si>
  <si>
    <t>Cust 5106</t>
  </si>
  <si>
    <t>Cust 3448</t>
  </si>
  <si>
    <t>Cust 1439</t>
  </si>
  <si>
    <t>Cust 5342</t>
  </si>
  <si>
    <t>Cust 4564</t>
  </si>
  <si>
    <t>Cust 6441</t>
  </si>
  <si>
    <t>Cust 7591</t>
  </si>
  <si>
    <t>Cust 9778</t>
  </si>
  <si>
    <t>Cust 1195</t>
  </si>
  <si>
    <t>Cust 8126</t>
  </si>
  <si>
    <t>Cust 4609</t>
  </si>
  <si>
    <t>Cust 1449</t>
  </si>
  <si>
    <t>Cust 3508</t>
  </si>
  <si>
    <t>Cust 1232</t>
  </si>
  <si>
    <t>Cust 9675</t>
  </si>
  <si>
    <t>Cust 5153</t>
  </si>
  <si>
    <t>Cust 8277</t>
  </si>
  <si>
    <t>Cust 5884</t>
  </si>
  <si>
    <t>Cust 4061</t>
  </si>
  <si>
    <t>Cust 8095</t>
  </si>
  <si>
    <t>Cust 2435</t>
  </si>
  <si>
    <t>Cust 6485</t>
  </si>
  <si>
    <t>Cust 6960</t>
  </si>
  <si>
    <t>Cust 1135</t>
  </si>
  <si>
    <t>Cust 6186</t>
  </si>
  <si>
    <t>Cust 8828</t>
  </si>
  <si>
    <t>Cust 4744</t>
  </si>
  <si>
    <t>Cust 4287</t>
  </si>
  <si>
    <t>Cust 2236</t>
  </si>
  <si>
    <t>Cust 5096</t>
  </si>
  <si>
    <t>Cust 1162</t>
  </si>
  <si>
    <t>Cust 1669</t>
  </si>
  <si>
    <t>Cust 6213</t>
  </si>
  <si>
    <t>Cust 7659</t>
  </si>
  <si>
    <t>Cust 2894</t>
  </si>
  <si>
    <t>Cust 1457</t>
  </si>
  <si>
    <t>Cust 2410</t>
  </si>
  <si>
    <t>Cust 4723</t>
  </si>
  <si>
    <t>Cust 1586</t>
  </si>
  <si>
    <t>Cust 5049</t>
  </si>
  <si>
    <t>Cust 9534</t>
  </si>
  <si>
    <t>Cust 5693</t>
  </si>
  <si>
    <t>Cust 6950</t>
  </si>
  <si>
    <t>Cust 7098</t>
  </si>
  <si>
    <t>Cust 8300</t>
  </si>
  <si>
    <t>Cust 9557</t>
  </si>
  <si>
    <t>Cust 8787</t>
  </si>
  <si>
    <t>Cust 9717</t>
  </si>
  <si>
    <t>Cust 2719</t>
  </si>
  <si>
    <t>Cust 6203</t>
  </si>
  <si>
    <t>Cust 9151</t>
  </si>
  <si>
    <t>Cust 4250</t>
  </si>
  <si>
    <t>Cust 1276</t>
  </si>
  <si>
    <t>Cust 6063</t>
  </si>
  <si>
    <t>Cust 7604</t>
  </si>
  <si>
    <t>Cust 4398</t>
  </si>
  <si>
    <t>Cust 8770</t>
  </si>
  <si>
    <t>Cust 2148</t>
  </si>
  <si>
    <t>Cust 4107</t>
  </si>
  <si>
    <t>Cust 4450</t>
  </si>
  <si>
    <t>Cust 8233</t>
  </si>
  <si>
    <t>Cust 9012</t>
  </si>
  <si>
    <t>Cust 1496</t>
  </si>
  <si>
    <t>Cust 9365</t>
  </si>
  <si>
    <t>Cust 1392</t>
  </si>
  <si>
    <t>Cust 3474</t>
  </si>
  <si>
    <t>Cust 2111</t>
  </si>
  <si>
    <t>Cust 2341</t>
  </si>
  <si>
    <t>Cust 5935</t>
  </si>
  <si>
    <t>Cust 3291</t>
  </si>
  <si>
    <t>Cust 5258</t>
  </si>
  <si>
    <t>Cust 9606</t>
  </si>
  <si>
    <t>Cust 9182</t>
  </si>
  <si>
    <t>Cust 6299</t>
  </si>
  <si>
    <t>Cust 9628</t>
  </si>
  <si>
    <t>Cust 3831</t>
  </si>
  <si>
    <t>Cust 7955</t>
  </si>
  <si>
    <t>Cust 3939</t>
  </si>
  <si>
    <t>Cust 7916</t>
  </si>
  <si>
    <t>Cust 2477</t>
  </si>
  <si>
    <t>Cust 3781</t>
  </si>
  <si>
    <t>Cust 1969</t>
  </si>
  <si>
    <t>Cust 4494</t>
  </si>
  <si>
    <t>Cust 3061</t>
  </si>
  <si>
    <t>Cust 4732</t>
  </si>
  <si>
    <t>Cust 9889</t>
  </si>
  <si>
    <t>Cust 2165</t>
  </si>
  <si>
    <t>Cust 6121</t>
  </si>
  <si>
    <t>Cust 4071</t>
  </si>
  <si>
    <t>Cust 5249</t>
  </si>
  <si>
    <t>Cust 4262</t>
  </si>
  <si>
    <t>Cust 9314</t>
  </si>
  <si>
    <t>Cust 7703</t>
  </si>
  <si>
    <t>Cust 1007</t>
  </si>
  <si>
    <t>Cust 1946</t>
  </si>
  <si>
    <t>Cust 6347</t>
  </si>
  <si>
    <t>Cust 6499</t>
  </si>
  <si>
    <t>Cust 1420</t>
  </si>
  <si>
    <t>Cust 6744</t>
  </si>
  <si>
    <t>Cust 5690</t>
  </si>
  <si>
    <t>Cust 1265</t>
  </si>
  <si>
    <t>Cust 7676</t>
  </si>
  <si>
    <t>Cust 4442</t>
  </si>
  <si>
    <t>Cust 2975</t>
  </si>
  <si>
    <t>Cust 7832</t>
  </si>
  <si>
    <t>Cust 8639</t>
  </si>
  <si>
    <t>Cust 4389</t>
  </si>
  <si>
    <t>Cust 2008</t>
  </si>
  <si>
    <t>Cust 6509</t>
  </si>
  <si>
    <t>Cust 4414</t>
  </si>
  <si>
    <t>Cust 6409</t>
  </si>
  <si>
    <t>Cust 1621</t>
  </si>
  <si>
    <t>Cust 6790</t>
  </si>
  <si>
    <t>Cust 4045</t>
  </si>
  <si>
    <t>Cust 1258</t>
  </si>
  <si>
    <t>Cust 8051</t>
  </si>
  <si>
    <t>Cust 9371</t>
  </si>
  <si>
    <t>Cust 9881</t>
  </si>
  <si>
    <t>Cust 9189</t>
  </si>
  <si>
    <t>Cust 8802</t>
  </si>
  <si>
    <t>Cust 8707</t>
  </si>
  <si>
    <t>Cust 5638</t>
  </si>
  <si>
    <t>Cust 6036</t>
  </si>
  <si>
    <t>Cust 5504</t>
  </si>
  <si>
    <t>Cust 1161</t>
  </si>
  <si>
    <t>Cust 5420</t>
  </si>
  <si>
    <t>Cust 7745</t>
  </si>
  <si>
    <t>Cust 4365</t>
  </si>
  <si>
    <t>Cust 9020</t>
  </si>
  <si>
    <t>Cust 2667</t>
  </si>
  <si>
    <t>Cust 6158</t>
  </si>
  <si>
    <t>Cust 7404</t>
  </si>
  <si>
    <t>Cust 8572</t>
  </si>
  <si>
    <t>Cust 1043</t>
  </si>
  <si>
    <t>Cust 1766</t>
  </si>
  <si>
    <t>Cust 4461</t>
  </si>
  <si>
    <t>Cust 4390</t>
  </si>
  <si>
    <t>Cust 9451</t>
  </si>
  <si>
    <t>Cust 5335</t>
  </si>
  <si>
    <t>Cust 3487</t>
  </si>
  <si>
    <t>Cust 7613</t>
  </si>
  <si>
    <t>Cust 9436</t>
  </si>
  <si>
    <t>Cust 2197</t>
  </si>
  <si>
    <t>Cust 5620</t>
  </si>
  <si>
    <t>Cust 3187</t>
  </si>
  <si>
    <t>Cust 1081</t>
  </si>
  <si>
    <t>Cust 5409</t>
  </si>
  <si>
    <t>Cust 2741</t>
  </si>
  <si>
    <t>Cust 2571</t>
  </si>
  <si>
    <t>Cust 6301</t>
  </si>
  <si>
    <t>Cust 7918</t>
  </si>
  <si>
    <t>Cust 3456</t>
  </si>
  <si>
    <t>Cust 8272</t>
  </si>
  <si>
    <t>Cust 7302</t>
  </si>
  <si>
    <t>Cust 5484</t>
  </si>
  <si>
    <t>Cust 4652</t>
  </si>
  <si>
    <t>Cust 1287</t>
  </si>
  <si>
    <t>Cust 5444</t>
  </si>
  <si>
    <t>Cust 6355</t>
  </si>
  <si>
    <t>Cust 6620</t>
  </si>
  <si>
    <t>Cust 4092</t>
  </si>
  <si>
    <t>Cust 4812</t>
  </si>
  <si>
    <t>Cust 8389</t>
  </si>
  <si>
    <t>Cust 4529</t>
  </si>
  <si>
    <t>Cust 4228</t>
  </si>
  <si>
    <t>Cust 3940</t>
  </si>
  <si>
    <t>Cust 4392</t>
  </si>
  <si>
    <t>Cust 4404</t>
  </si>
  <si>
    <t>Cust 2981</t>
  </si>
  <si>
    <t>Cust 3571</t>
  </si>
  <si>
    <t>Cust 2592</t>
  </si>
  <si>
    <t>Cust 6209</t>
  </si>
  <si>
    <t>Cust 6600</t>
  </si>
  <si>
    <t>Cust 6899</t>
  </si>
  <si>
    <t>Cust 1563</t>
  </si>
  <si>
    <t>Cust 6733</t>
  </si>
  <si>
    <t>Cust 7635</t>
  </si>
  <si>
    <t>Cust 4354</t>
  </si>
  <si>
    <t>Cust 1376</t>
  </si>
  <si>
    <t>Cust 6542</t>
  </si>
  <si>
    <t>Cust 4386</t>
  </si>
  <si>
    <t>Cust 6708</t>
  </si>
  <si>
    <t>Cust 6354</t>
  </si>
  <si>
    <t>Cust 3477</t>
  </si>
  <si>
    <t>Cust 6646</t>
  </si>
  <si>
    <t>Cust 6284</t>
  </si>
  <si>
    <t>Cust 9099</t>
  </si>
  <si>
    <t>Cust 6124</t>
  </si>
  <si>
    <t>Cust 8533</t>
  </si>
  <si>
    <t>Cust 1333</t>
  </si>
  <si>
    <t>Cust 2394</t>
  </si>
  <si>
    <t>Cust 8495</t>
  </si>
  <si>
    <t>Cust 3988</t>
  </si>
  <si>
    <t>Cust 4664</t>
  </si>
  <si>
    <t>Cust 5086</t>
  </si>
  <si>
    <t>Cust 8858</t>
  </si>
  <si>
    <t>Cust 2496</t>
  </si>
  <si>
    <t>Cust 5465</t>
  </si>
  <si>
    <t>Cust 2311</t>
  </si>
  <si>
    <t>Cust 4575</t>
  </si>
  <si>
    <t>Cust 8054</t>
  </si>
  <si>
    <t>Cust 7547</t>
  </si>
  <si>
    <t>Cust 5635</t>
  </si>
  <si>
    <t>Cust 4360</t>
  </si>
  <si>
    <t>Cust 1624</t>
  </si>
  <si>
    <t>Cust 6593</t>
  </si>
  <si>
    <t>Cust 8458</t>
  </si>
  <si>
    <t>Cust 8847</t>
  </si>
  <si>
    <t>Cust 7857</t>
  </si>
  <si>
    <t>Cust 7810</t>
  </si>
  <si>
    <t>Cust 5665</t>
  </si>
  <si>
    <t>Cust 8015</t>
  </si>
  <si>
    <t>Cust 7211</t>
  </si>
  <si>
    <t>Cust 8705</t>
  </si>
  <si>
    <t>Cust 2905</t>
  </si>
  <si>
    <t>Cust 5777</t>
  </si>
  <si>
    <t>Cust 6695</t>
  </si>
  <si>
    <t>Cust 1977</t>
  </si>
  <si>
    <t>Cust 7979</t>
  </si>
  <si>
    <t>Cust 2437</t>
  </si>
  <si>
    <t>Cust 2516</t>
  </si>
  <si>
    <t>Cust 6791</t>
  </si>
  <si>
    <t>Cust 5227</t>
  </si>
  <si>
    <t>Cust 5559</t>
  </si>
  <si>
    <t>Cust 8981</t>
  </si>
  <si>
    <t>Cust 1824</t>
  </si>
  <si>
    <t>Eric</t>
  </si>
  <si>
    <t>Sophie</t>
  </si>
  <si>
    <t>Ryan</t>
  </si>
  <si>
    <t>Cameron</t>
  </si>
  <si>
    <t>Wendy</t>
  </si>
  <si>
    <t>RAW DATA</t>
  </si>
  <si>
    <t>- Primary: #7B0D0D - Secondary: #C0392B - Accent: #E2B04A</t>
  </si>
  <si>
    <t>No Promo</t>
  </si>
  <si>
    <t>Year</t>
  </si>
  <si>
    <t>Month_Num</t>
  </si>
  <si>
    <t>Month_Name</t>
  </si>
  <si>
    <t>Quarter</t>
  </si>
  <si>
    <t>Revenue_Net</t>
  </si>
  <si>
    <t>Delivery_Days</t>
  </si>
  <si>
    <t>Status_Return</t>
  </si>
  <si>
    <t>Discount_Tier</t>
  </si>
  <si>
    <t>TABEL REFERENSI — Product Sales Region Portfolio</t>
  </si>
  <si>
    <t>PRODUCT REFERENCE</t>
  </si>
  <si>
    <t>Category</t>
  </si>
  <si>
    <t>Avg Unit Price</t>
  </si>
  <si>
    <t>Total Qty Sold</t>
  </si>
  <si>
    <t>Total Revenue</t>
  </si>
  <si>
    <t>TOTAL</t>
  </si>
  <si>
    <t>REGION REFERENCE</t>
  </si>
  <si>
    <t>Region Manager</t>
  </si>
  <si>
    <t>Total Orders</t>
  </si>
  <si>
    <t>Return Rate</t>
  </si>
  <si>
    <t>SALESPERSON REFERENCE</t>
  </si>
  <si>
    <t>Avg Order Value</t>
  </si>
  <si>
    <t>PAYMENT METHOD REFERENCE</t>
  </si>
  <si>
    <t>Payment Method</t>
  </si>
  <si>
    <t>% of Orders</t>
  </si>
  <si>
    <t>Furniture</t>
  </si>
  <si>
    <t>Electronics</t>
  </si>
  <si>
    <t>Row Labels</t>
  </si>
  <si>
    <t>Grand Total</t>
  </si>
  <si>
    <t>Column Labels</t>
  </si>
  <si>
    <t>Total Price</t>
  </si>
  <si>
    <t>(All)</t>
  </si>
  <si>
    <t>Average of Returned</t>
  </si>
  <si>
    <t>Januari</t>
  </si>
  <si>
    <t>Februari</t>
  </si>
  <si>
    <t>Maret</t>
  </si>
  <si>
    <t>April</t>
  </si>
  <si>
    <t>Mei</t>
  </si>
  <si>
    <t>Juni</t>
  </si>
  <si>
    <t>Juli</t>
  </si>
  <si>
    <t>Agustus</t>
  </si>
  <si>
    <t>September</t>
  </si>
  <si>
    <t>Oktober</t>
  </si>
  <si>
    <t>November</t>
  </si>
  <si>
    <t>Desember</t>
  </si>
  <si>
    <t>Sum of TotalPrice</t>
  </si>
  <si>
    <t>KPI SUMMARY — Advanced Formula Analysis</t>
  </si>
  <si>
    <t>📊 SECTION 1 — OVERALL BUSINESS KPI</t>
  </si>
  <si>
    <t>Overall Return Rate</t>
  </si>
  <si>
    <t>Avg Delivery Days</t>
  </si>
  <si>
    <t>🏆 SECTION 2 — TOP &amp; BOTTOM PERFORMANCE</t>
  </si>
  <si>
    <t>Top Product</t>
  </si>
  <si>
    <t>Top Region</t>
  </si>
  <si>
    <t>Top Salesperson</t>
  </si>
  <si>
    <t>Top Payment Method</t>
  </si>
  <si>
    <t>Highest Return Product</t>
  </si>
  <si>
    <t>Best Store Location</t>
  </si>
  <si>
    <t>📅 SECTION 3 — YEARLY COMPARISON</t>
  </si>
  <si>
    <t>SALES PERFORMANCE DASHBOARD</t>
  </si>
  <si>
    <t>Product Sales Region  |  Jan 2023 – Jun 2025  |  1.500 Transactions</t>
  </si>
  <si>
    <t>OrderDate</t>
  </si>
  <si>
    <t>💰 TOTAL REVENUE</t>
  </si>
  <si>
    <t>All Period 2023–2025</t>
  </si>
  <si>
    <t>📦 TOTAL ORDERS</t>
  </si>
  <si>
    <t>Total Transaksi</t>
  </si>
  <si>
    <t>📊 AVG ORDER VALUE</t>
  </si>
  <si>
    <t>Per Transaksi</t>
  </si>
  <si>
    <t>🔄 RETURN RATE</t>
  </si>
  <si>
    <t>Dari Total Orders</t>
  </si>
  <si>
    <t>🚚 AVG DELIVERY</t>
  </si>
  <si>
    <t>Hari Pengiriman</t>
  </si>
  <si>
    <t>📊 Revenue by Region &amp; Product</t>
  </si>
  <si>
    <t>📈 Monthly Sales Trend</t>
  </si>
  <si>
    <t>👤 Salesperson Performance</t>
  </si>
  <si>
    <t>🔄 Return Rate Analysis</t>
  </si>
  <si>
    <t>SUMMARY — Formula Dictionary &amp; Business Insight Report</t>
  </si>
  <si>
    <t>Product Sales Region  |  Jan 2023 – Jun 2025  |  1.500 Transaksi  |  arihazamie.my.id</t>
  </si>
  <si>
    <t>⚙️  BAGIAN 1 — FORMULA DICTIONARY</t>
  </si>
  <si>
    <t>No</t>
  </si>
  <si>
    <t>Formula</t>
  </si>
  <si>
    <t>Digunakan Di Sheet</t>
  </si>
  <si>
    <t>Fungsi</t>
  </si>
  <si>
    <t>Contoh Penggunaan</t>
  </si>
  <si>
    <t>SUMPRODUCT</t>
  </si>
  <si>
    <t>KPI_SUMMARY</t>
  </si>
  <si>
    <t>Hitung total tanpa array formula</t>
  </si>
  <si>
    <t xml:space="preserve"> =SUMPRODUCT(CLEAN_DATA!J4:J1503)</t>
  </si>
  <si>
    <t>SUMIF</t>
  </si>
  <si>
    <t>REF_TABLE</t>
  </si>
  <si>
    <t>Jumlahkan nilai dengan 1 kondisi</t>
  </si>
  <si>
    <t xml:space="preserve"> =SUMIF(CLEAN_DATA!C:C;A5;CLEAN_DATA!J:J)</t>
  </si>
  <si>
    <t>SUMIFS</t>
  </si>
  <si>
    <t>Jumlahkan nilai dengan 2+ kondisi</t>
  </si>
  <si>
    <t xml:space="preserve"> =SUMIFS(CLEAN_DATA!J:J;CLEAN_DATA!S:S;2023)</t>
  </si>
  <si>
    <t>COUNTIF</t>
  </si>
  <si>
    <t>Hitung data dengan 1 kondisi</t>
  </si>
  <si>
    <t xml:space="preserve"> =COUNTIF(CLEAN_DATA!B:B;"North")</t>
  </si>
  <si>
    <t>COUNTIFS</t>
  </si>
  <si>
    <t>Hitung data dengan 2+ kondisi</t>
  </si>
  <si>
    <t xml:space="preserve"> =COUNTIFS(CLEAN_DATA!B:B;A17;CLEAN_DATA!M:M;1)</t>
  </si>
  <si>
    <t>AVERAGEIF</t>
  </si>
  <si>
    <t>Rata-rata berdasarkan 1 kondisi</t>
  </si>
  <si>
    <t xml:space="preserve"> =AVERAGEIF(CLEAN_DATA!X:X;"&gt;"&amp;0)</t>
  </si>
  <si>
    <t>INDEX</t>
  </si>
  <si>
    <t>Ambil nilai dari posisi tertentu</t>
  </si>
  <si>
    <t xml:space="preserve"> =INDEX(CLEAN_DATA!R:R;MATCH(A17;CLEAN_DATA!B:B;0))</t>
  </si>
  <si>
    <t>MATCH</t>
  </si>
  <si>
    <t>Cari posisi nilai dalam range</t>
  </si>
  <si>
    <t xml:space="preserve"> =MATCH(A17;CLEAN_DATA!B:B;0)</t>
  </si>
  <si>
    <t>IFERROR</t>
  </si>
  <si>
    <t>Tangkap error &amp; ganti nilai lain</t>
  </si>
  <si>
    <t xml:space="preserve"> =IFERROR(I5/H5;0)</t>
  </si>
  <si>
    <t>IFS</t>
  </si>
  <si>
    <t>CLEAN_DATA</t>
  </si>
  <si>
    <t>Uji banyak kondisi sekaligus</t>
  </si>
  <si>
    <t xml:space="preserve"> =IFS(H4=0;"No Discount";H4=0,05;"Low")</t>
  </si>
  <si>
    <t>IF</t>
  </si>
  <si>
    <t>Uji satu kondisi benar/salah</t>
  </si>
  <si>
    <t xml:space="preserve"> =IF(M4=1;"Returned";"Completed")</t>
  </si>
  <si>
    <t>YEAR</t>
  </si>
  <si>
    <t>Ekstrak tahun dari tanggal</t>
  </si>
  <si>
    <t xml:space="preserve"> =YEAR(A4)</t>
  </si>
  <si>
    <t>MONTH</t>
  </si>
  <si>
    <t>Ekstrak bulan dari tanggal</t>
  </si>
  <si>
    <t xml:space="preserve"> =MONTH(A4)</t>
  </si>
  <si>
    <t>TEXT</t>
  </si>
  <si>
    <t>Ubah tanggal/angka jadi teks</t>
  </si>
  <si>
    <t xml:space="preserve"> =TEXT(A4;"MMMM")</t>
  </si>
  <si>
    <t>CHOOSE</t>
  </si>
  <si>
    <t>Pilih nilai berdasarkan nomor urut</t>
  </si>
  <si>
    <t xml:space="preserve"> =CHOOSE(ROUNDUP(MONTH(A4)/3;0);"Q1";"Q2";"Q3";"Q4")</t>
  </si>
  <si>
    <t>📊  BAGIAN 2 — BUSINESS INSIGHTS dari Data Real</t>
  </si>
  <si>
    <t>OVERALL PERFORMANCE</t>
  </si>
  <si>
    <t>Metrik</t>
  </si>
  <si>
    <t>Nilai</t>
  </si>
  <si>
    <t>Insight</t>
  </si>
  <si>
    <t>4,379,992.43</t>
  </si>
  <si>
    <t>Revenue total 2.5 tahun dari 1.500 transaksi</t>
  </si>
  <si>
    <t>1,500</t>
  </si>
  <si>
    <t>Rata-rata 600 order per tahun</t>
  </si>
  <si>
    <t>2,919.99</t>
  </si>
  <si>
    <t>Rata-rata nilai tiap transaksi</t>
  </si>
  <si>
    <t>24.80%</t>
  </si>
  <si>
    <t>⚠️ 1 dari 4 transaksi berakhir return — perlu perhatian serius</t>
  </si>
  <si>
    <t>6.0 hari</t>
  </si>
  <si>
    <t>Rata-rata 6 hari pengiriman — standar normal</t>
  </si>
  <si>
    <t>Best Month</t>
  </si>
  <si>
    <t>Maret 2023</t>
  </si>
  <si>
    <t>Revenue tertinggi Rp208.548</t>
  </si>
  <si>
    <t>Worst Month</t>
  </si>
  <si>
    <t>Oktober 2023</t>
  </si>
  <si>
    <t>⚠️ Revenue terendah Rp78.445 — anomali drastis perlu investigasi</t>
  </si>
  <si>
    <t>Top Year</t>
  </si>
  <si>
    <t>2024</t>
  </si>
  <si>
    <t>Revenue tertinggi Rp1.771.954 vs 2023 Rp1.697.869</t>
  </si>
  <si>
    <t>🏆  PRODUCT PERFORMANCE</t>
  </si>
  <si>
    <t>Rank</t>
  </si>
  <si>
    <t>Revenue</t>
  </si>
  <si>
    <t>Orders</t>
  </si>
  <si>
    <t>🥇 #1</t>
  </si>
  <si>
    <t>684,539.39</t>
  </si>
  <si>
    <t>240</t>
  </si>
  <si>
    <t>24%</t>
  </si>
  <si>
    <t>Revenue tertinggi — unggul tipis dari Laptop</t>
  </si>
  <si>
    <t>🥈 #2</t>
  </si>
  <si>
    <t>684,417.24</t>
  </si>
  <si>
    <t>226</t>
  </si>
  <si>
    <t>27%</t>
  </si>
  <si>
    <t>Selisih hanya Rp122 dari Tablet — sangat kompetitif</t>
  </si>
  <si>
    <t>🥉 #3</t>
  </si>
  <si>
    <t>684,387.42</t>
  </si>
  <si>
    <t>211</t>
  </si>
  <si>
    <t>22%</t>
  </si>
  <si>
    <t>3 besar bersaing sangat ketat, return rate terendah</t>
  </si>
  <si>
    <t>#4</t>
  </si>
  <si>
    <t>651,629.39</t>
  </si>
  <si>
    <t>212</t>
  </si>
  <si>
    <t>26%</t>
  </si>
  <si>
    <t>Revenue kuat di posisi 4</t>
  </si>
  <si>
    <t>#5 ⚠️</t>
  </si>
  <si>
    <t>622,589.48</t>
  </si>
  <si>
    <t>209</t>
  </si>
  <si>
    <t>28%</t>
  </si>
  <si>
    <t>Return rate TERTINGGI 28% — paling sering dikembalikan</t>
  </si>
  <si>
    <t>#6 ✅</t>
  </si>
  <si>
    <t>555,266.66</t>
  </si>
  <si>
    <t>207</t>
  </si>
  <si>
    <t>Return rate terendah bersama Printer — memuaskan</t>
  </si>
  <si>
    <t>#7 📉</t>
  </si>
  <si>
    <t>497,162.85</t>
  </si>
  <si>
    <t>195</t>
  </si>
  <si>
    <t>23%</t>
  </si>
  <si>
    <t>Revenue TERENDAH — perlu strategi promosi khusus</t>
  </si>
  <si>
    <t>🗺️  REGION PERFORMANCE</t>
  </si>
  <si>
    <t>Manager</t>
  </si>
  <si>
    <t>967,957.98</t>
  </si>
  <si>
    <t>309</t>
  </si>
  <si>
    <t>Revenue tertinggi &amp; return rate terendah — terbaik</t>
  </si>
  <si>
    <t>883,633.72</t>
  </si>
  <si>
    <t>311</t>
  </si>
  <si>
    <t>Order terbanyak 311 transaksi</t>
  </si>
  <si>
    <t>853,478.86</t>
  </si>
  <si>
    <t>284</t>
  </si>
  <si>
    <t>Revenue kuat di posisi 3</t>
  </si>
  <si>
    <t>847,153.68</t>
  </si>
  <si>
    <t>301</t>
  </si>
  <si>
    <t>Return rate rendah — performa konsisten</t>
  </si>
  <si>
    <t>#5 📉</t>
  </si>
  <si>
    <t>827,768.19</t>
  </si>
  <si>
    <t>295</t>
  </si>
  <si>
    <t>Revenue terendah — perlu strategi peningkatan</t>
  </si>
  <si>
    <t>👤  SALESPERSON PERFORMANCE</t>
  </si>
  <si>
    <t>796,780.52</t>
  </si>
  <si>
    <t>243</t>
  </si>
  <si>
    <t>Revenue tertinggi — konsisten di semua produk</t>
  </si>
  <si>
    <t>786,165.84</t>
  </si>
  <si>
    <t>259</t>
  </si>
  <si>
    <t>25%</t>
  </si>
  <si>
    <t>Order terbanyak 259 — avg order value lebih rendah dari Bob</t>
  </si>
  <si>
    <t>714,641.52</t>
  </si>
  <si>
    <t>Return rate rendah 23% — kualitas penjualan baik</t>
  </si>
  <si>
    <t>707,166.72</t>
  </si>
  <si>
    <t>270</t>
  </si>
  <si>
    <t>⚠️ Return rate TERTINGGI 28% — perlu coaching intensif</t>
  </si>
  <si>
    <t>#5 ✅</t>
  </si>
  <si>
    <t>698,669.58</t>
  </si>
  <si>
    <t>236</t>
  </si>
  <si>
    <t>Return rate TERENDAH 22% — kualitas penjualan terbaik</t>
  </si>
  <si>
    <t>#6 📉</t>
  </si>
  <si>
    <t>676,568.25</t>
  </si>
  <si>
    <t>249</t>
  </si>
  <si>
    <t>Revenue terendah — perlu support &amp; review target</t>
  </si>
  <si>
    <t>💳  PAYMENT METHOD &amp; STORE PERFORMANCE</t>
  </si>
  <si>
    <t>Kategori</t>
  </si>
  <si>
    <t>Nama</t>
  </si>
  <si>
    <t>💳 Top Payment</t>
  </si>
  <si>
    <t>971,115.15</t>
  </si>
  <si>
    <t>323</t>
  </si>
  <si>
    <t>Metode terpopuler &amp; revenue tertinggi</t>
  </si>
  <si>
    <t>💳 #2</t>
  </si>
  <si>
    <t>950,387.85</t>
  </si>
  <si>
    <t>312</t>
  </si>
  <si>
    <t>Selisih tipis dengan Online</t>
  </si>
  <si>
    <t>💳 #3</t>
  </si>
  <si>
    <t>866,483.37</t>
  </si>
  <si>
    <t>299</t>
  </si>
  <si>
    <t>Kuat di posisi 3</t>
  </si>
  <si>
    <t>💳 #4</t>
  </si>
  <si>
    <t>821,585.39</t>
  </si>
  <si>
    <t>276</t>
  </si>
  <si>
    <t>Perlu program loyalitas untuk tingkatkan Gift Card</t>
  </si>
  <si>
    <t>💳 #5</t>
  </si>
  <si>
    <t>770,420.66</t>
  </si>
  <si>
    <t>290</t>
  </si>
  <si>
    <t>Revenue terendah dari 5 metode</t>
  </si>
  <si>
    <t>🏪 Top Store</t>
  </si>
  <si>
    <t>1,205,525.87</t>
  </si>
  <si>
    <t>400</t>
  </si>
  <si>
    <t>Unggul jauh — best practice perlu direplikasi</t>
  </si>
  <si>
    <t>🏪 #2</t>
  </si>
  <si>
    <t>1,088,512.60</t>
  </si>
  <si>
    <t>372</t>
  </si>
  <si>
    <t>Gap Rp117.013 dari Store D</t>
  </si>
  <si>
    <t>🏪 #3</t>
  </si>
  <si>
    <t>1,056,304.80</t>
  </si>
  <si>
    <t>365</t>
  </si>
  <si>
    <t>Performa stabil</t>
  </si>
  <si>
    <t>🏪 #4</t>
  </si>
  <si>
    <t>1,029,649.15</t>
  </si>
  <si>
    <t>363</t>
  </si>
  <si>
    <t>Terendah — gap Rp175.876 dari Store D</t>
  </si>
  <si>
    <t>👥 Retail</t>
  </si>
  <si>
    <t>2,195,525.59</t>
  </si>
  <si>
    <t>744</t>
  </si>
  <si>
    <t>Return rate 25,4% — sedikit lebih tinggi</t>
  </si>
  <si>
    <t>👥 Wholesale</t>
  </si>
  <si>
    <t>2,184,466.84</t>
  </si>
  <si>
    <t>756</t>
  </si>
  <si>
    <t>Return rate 24,2% — lebih efisien</t>
  </si>
  <si>
    <t>⚠️  RED FLAGS &amp; REKOMENDASI BISNIS</t>
  </si>
  <si>
    <t>Severity</t>
  </si>
  <si>
    <t>Issue</t>
  </si>
  <si>
    <t>Data</t>
  </si>
  <si>
    <t>Rekomendasi</t>
  </si>
  <si>
    <t>🔴 HIGH</t>
  </si>
  <si>
    <t>Return Rate Tinggi</t>
  </si>
  <si>
    <t>24,8% = 372 orders</t>
  </si>
  <si>
    <t>Investigasi alasan return — survey post-return wajib dilakukan</t>
  </si>
  <si>
    <t>Oktober 2023 Drop</t>
  </si>
  <si>
    <t>Revenue Rp78.445</t>
  </si>
  <si>
    <t>Identifikasi penyebab: kompetitor? stok kosong? seasonal?</t>
  </si>
  <si>
    <t>🟡 MEDIUM</t>
  </si>
  <si>
    <t>Chair Return Tinggi</t>
  </si>
  <si>
    <t>28% return rate</t>
  </si>
  <si>
    <t>Review kualitas produk Chair — pertimbangkan vendor baru</t>
  </si>
  <si>
    <t>Carlos Return Tinggi</t>
  </si>
  <si>
    <t>Coaching salesperson Carlos — evaluasi teknik closing</t>
  </si>
  <si>
    <t>Phone Revenue Rendah</t>
  </si>
  <si>
    <t>Rp497.162 (terendah)</t>
  </si>
  <si>
    <t>Strategi promosi khusus — bundle deal atau diskon seasonal</t>
  </si>
  <si>
    <t>Diana Revenue Rendah</t>
  </si>
  <si>
    <t>Rp676.568 (terendah)</t>
  </si>
  <si>
    <t>Support intensif &amp; review target penjualan</t>
  </si>
  <si>
    <t>🟢 PELUANG</t>
  </si>
  <si>
    <t>Store D Unggul Jauh</t>
  </si>
  <si>
    <t>Revenue #1 by far</t>
  </si>
  <si>
    <t>Replikasi best practice Store D ke 3 store lainnya</t>
  </si>
  <si>
    <t>North Region Terbaik</t>
  </si>
  <si>
    <t>Return 23% + Revenue #1</t>
  </si>
  <si>
    <t>Pelajari strategi Ryan untuk diterapkan region lain</t>
  </si>
  <si>
    <t>📝  KESIMPULAN EKSEKUTIF</t>
  </si>
  <si>
    <t>Dalam periode Jan 2023 – Jun 2025, bisnis menghasilkan total revenue Rp4.379.992 dari 1.500 transaksi dengan rata-rata order value Rp2.920. Region North menjadi kontributor terbesar (22,1% revenue) dengan return rate terendah 23%, diikuti East dan West. Produk Tablet, Laptop, dan Printer bersaing sangat ketat di posisi 3 besar dengan selisih revenue kurang dari Rp200.
Concern utama adalah return rate 24,8% — hampir 1 dari 4 transaksi dikembalikan. Chair memiliki return rate tertinggi (28%) dan Carlos sebagai salesperson dengan return tertinggi (28%) perlu perhatian khusus. Sebaliknya, Eva (22%) menunjukkan kualitas penjualan terbaik. Oktober 2023 mencatat anomali penurunan revenue drastis hingga Rp78.445 yang perlu diinvestigasi.
Rekomendasi prioritas: (1) Program retensi &amp; investigasi return untuk menekan angka 24,8%, (2) Analisis mendalam Oktober 2023, (3) Replikasi strategi Store D &amp; Region North ke unit lainnya, (4) Promosi intensif untuk produk Phone yang tertinggal jauh dari produk lain.</t>
  </si>
  <si>
    <t>Generated: arihazamie.my.id  |  Excel Portfolio — Product Sales Region  |  Dominan Merah Modern Theme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</si>
</sst>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Rp&quot;* #,##0.00_-;\-&quot;Rp&quot;* #,##0.00_-;_-&quot;Rp&quot;* &quot;-&quot;??_-;_-@_-"/>
    <numFmt numFmtId="164" formatCode="0.0%"/>
    <numFmt numFmtId="166" formatCode="_-&quot;Rp&quot;* #,##0_-;\-&quot;Rp&quot;* #,##0_-;_-&quot;Rp&quot;* &quot;-&quot;??_-;_-@_-"/>
    <numFmt numFmtId="167" formatCode="yyyy\-mm\-dd"/>
  </numFmts>
  <fonts count="32" x14ac:knownFonts="1">
    <font>
      <sz val="11"/>
      <color theme="1"/>
      <name val="Calibri"/>
      <family val="2"/>
      <scheme val="minor"/>
    </font>
    <font>
      <b/>
      <sz val="11"/>
      <color theme="1"/>
      <name val="Calibri"/>
      <family val="2"/>
      <scheme val="minor"/>
    </font>
    <font>
      <sz val="11"/>
      <color theme="1"/>
      <name val="Calibri"/>
      <family val="2"/>
      <scheme val="minor"/>
    </font>
    <font>
      <b/>
      <sz val="11"/>
      <color theme="0"/>
      <name val="Calibri"/>
      <family val="2"/>
      <charset val="1"/>
      <scheme val="minor"/>
    </font>
    <font>
      <b/>
      <sz val="11"/>
      <color theme="0"/>
      <name val="Aptos"/>
      <family val="2"/>
    </font>
    <font>
      <sz val="11"/>
      <color theme="1"/>
      <name val="Aptos"/>
      <family val="2"/>
    </font>
    <font>
      <sz val="10"/>
      <color theme="1"/>
      <name val="Aptos"/>
      <family val="2"/>
    </font>
    <font>
      <b/>
      <sz val="16"/>
      <color theme="0"/>
      <name val="Aptos"/>
      <family val="2"/>
    </font>
    <font>
      <sz val="8"/>
      <color theme="1"/>
      <name val="Segoe UI"/>
      <family val="2"/>
    </font>
    <font>
      <b/>
      <sz val="10"/>
      <color theme="0"/>
      <name val="Aptos"/>
      <family val="2"/>
    </font>
    <font>
      <b/>
      <sz val="12"/>
      <color theme="0"/>
      <name val="Calibri"/>
      <family val="2"/>
      <scheme val="minor"/>
    </font>
    <font>
      <sz val="12"/>
      <color theme="1"/>
      <name val="Aptos"/>
      <family val="2"/>
    </font>
    <font>
      <b/>
      <sz val="10"/>
      <color theme="0"/>
      <name val="Aptos"/>
      <family val="2"/>
      <charset val="1"/>
    </font>
    <font>
      <b/>
      <sz val="14"/>
      <color rgb="FF7B0D0D"/>
      <name val="Aptos"/>
      <family val="2"/>
    </font>
    <font>
      <sz val="10"/>
      <color theme="1" tint="4.9989318521683403E-2"/>
      <name val="Aptos"/>
      <family val="2"/>
    </font>
    <font>
      <sz val="11"/>
      <color rgb="FF7B0D0D"/>
      <name val="Aptos"/>
      <family val="2"/>
    </font>
    <font>
      <b/>
      <sz val="11"/>
      <color rgb="FF7B0D0D"/>
      <name val="Aptos"/>
      <family val="2"/>
    </font>
    <font>
      <b/>
      <sz val="22"/>
      <color rgb="FF7B0D0D"/>
      <name val="Aptos"/>
      <family val="2"/>
    </font>
    <font>
      <b/>
      <sz val="9"/>
      <color rgb="FF7B0D0D"/>
      <name val="Aptos"/>
      <family val="2"/>
    </font>
    <font>
      <b/>
      <sz val="18"/>
      <color theme="0"/>
      <name val="Aptos"/>
      <family val="2"/>
    </font>
    <font>
      <i/>
      <sz val="8"/>
      <color theme="0"/>
      <name val="Aptos"/>
      <family val="2"/>
    </font>
    <font>
      <b/>
      <sz val="14"/>
      <color theme="0"/>
      <name val="Aptos"/>
      <family val="2"/>
    </font>
    <font>
      <b/>
      <sz val="15"/>
      <color rgb="FFFFFFFF"/>
      <name val="Calibri"/>
      <family val="2"/>
    </font>
    <font>
      <i/>
      <sz val="10"/>
      <color rgb="FFFFFFFF"/>
      <name val="Calibri"/>
      <family val="2"/>
    </font>
    <font>
      <b/>
      <sz val="11"/>
      <color rgb="FFFFFFFF"/>
      <name val="Calibri"/>
      <family val="2"/>
    </font>
    <font>
      <b/>
      <sz val="10"/>
      <color rgb="FFFFFFFF"/>
      <name val="Calibri"/>
      <family val="2"/>
    </font>
    <font>
      <sz val="10"/>
      <color rgb="FF2C2C2C"/>
      <name val="Calibri"/>
      <family val="2"/>
    </font>
    <font>
      <b/>
      <sz val="10"/>
      <color rgb="FF7B0D0D"/>
      <name val="Calibri"/>
      <family val="2"/>
    </font>
    <font>
      <sz val="10"/>
      <color rgb="FF555555"/>
      <name val="Calibri"/>
      <family val="2"/>
    </font>
    <font>
      <b/>
      <sz val="10"/>
      <color rgb="FF2C2C2C"/>
      <name val="Calibri"/>
      <family val="2"/>
    </font>
    <font>
      <i/>
      <sz val="9"/>
      <color rgb="FFFFFFFF"/>
      <name val="Calibri"/>
      <family val="2"/>
    </font>
    <font>
      <b/>
      <sz val="18"/>
      <color rgb="FFFFFFFF"/>
      <name val="Aptos"/>
      <family val="2"/>
    </font>
  </fonts>
  <fills count="14">
    <fill>
      <patternFill patternType="none"/>
    </fill>
    <fill>
      <patternFill patternType="gray125"/>
    </fill>
    <fill>
      <patternFill patternType="solid">
        <fgColor rgb="FF7B0D0D"/>
        <bgColor indexed="64"/>
      </patternFill>
    </fill>
    <fill>
      <patternFill patternType="solid">
        <fgColor rgb="FFF9E5E5"/>
        <bgColor indexed="64"/>
      </patternFill>
    </fill>
    <fill>
      <patternFill patternType="solid">
        <fgColor rgb="FF922B21"/>
        <bgColor indexed="64"/>
      </patternFill>
    </fill>
    <fill>
      <patternFill patternType="solid">
        <fgColor rgb="FFC0392B"/>
        <bgColor indexed="64"/>
      </patternFill>
    </fill>
    <fill>
      <patternFill patternType="solid">
        <fgColor rgb="FF7B0D0D"/>
        <bgColor rgb="FF800000"/>
      </patternFill>
    </fill>
    <fill>
      <patternFill patternType="solid">
        <fgColor rgb="FFC0392B"/>
        <bgColor rgb="FFA93226"/>
      </patternFill>
    </fill>
    <fill>
      <patternFill patternType="solid">
        <fgColor rgb="FFF9E5E5"/>
        <bgColor rgb="FFFADBD8"/>
      </patternFill>
    </fill>
    <fill>
      <patternFill patternType="solid">
        <fgColor rgb="FFFDF5F5"/>
        <bgColor rgb="FFFEF9E7"/>
      </patternFill>
    </fill>
    <fill>
      <patternFill patternType="solid">
        <fgColor rgb="FFA93226"/>
        <bgColor rgb="FFC0392B"/>
      </patternFill>
    </fill>
    <fill>
      <patternFill patternType="solid">
        <fgColor rgb="FFFADBD8"/>
        <bgColor rgb="FFF9E5E5"/>
      </patternFill>
    </fill>
    <fill>
      <patternFill patternType="solid">
        <fgColor rgb="FFFEF9E7"/>
        <bgColor rgb="FFFDF5F5"/>
      </patternFill>
    </fill>
    <fill>
      <patternFill patternType="solid">
        <fgColor rgb="FFEAFAF1"/>
        <bgColor rgb="FFFDF5F5"/>
      </patternFill>
    </fill>
  </fills>
  <borders count="8">
    <border>
      <left/>
      <right/>
      <top/>
      <bottom/>
      <diagonal/>
    </border>
    <border>
      <left/>
      <right/>
      <top/>
      <bottom style="thin">
        <color auto="1"/>
      </bottom>
      <diagonal/>
    </border>
    <border>
      <left style="thin">
        <color theme="0"/>
      </left>
      <right style="thin">
        <color theme="0"/>
      </right>
      <top/>
      <bottom style="thin">
        <color theme="0"/>
      </bottom>
      <diagonal/>
    </border>
    <border>
      <left style="thin">
        <color auto="1"/>
      </left>
      <right style="thin">
        <color auto="1"/>
      </right>
      <top style="thin">
        <color auto="1"/>
      </top>
      <bottom style="thin">
        <color auto="1"/>
      </bottom>
      <diagonal/>
    </border>
    <border>
      <left/>
      <right/>
      <top/>
      <bottom style="thin">
        <color rgb="FFE2B04A"/>
      </bottom>
      <diagonal/>
    </border>
    <border>
      <left style="thin">
        <color rgb="FFD9D9D9"/>
      </left>
      <right style="thin">
        <color rgb="FFD9D9D9"/>
      </right>
      <top style="thin">
        <color rgb="FFD9D9D9"/>
      </top>
      <bottom style="thin">
        <color rgb="FFD9D9D9"/>
      </bottom>
      <diagonal/>
    </border>
    <border>
      <left style="thin">
        <color rgb="FFD9D9D9"/>
      </left>
      <right/>
      <top style="thin">
        <color rgb="FFD9D9D9"/>
      </top>
      <bottom/>
      <diagonal/>
    </border>
    <border>
      <left style="thin">
        <color rgb="FF7B0D0D"/>
      </left>
      <right style="thin">
        <color rgb="FF7B0D0D"/>
      </right>
      <top style="thin">
        <color rgb="FF7B0D0D"/>
      </top>
      <bottom style="thin">
        <color rgb="FF7B0D0D"/>
      </bottom>
      <diagonal/>
    </border>
  </borders>
  <cellStyleXfs count="3">
    <xf numFmtId="0" fontId="0" fillId="0" borderId="0"/>
    <xf numFmtId="44" fontId="2" fillId="0" borderId="0" applyFont="0" applyFill="0" applyBorder="0" applyAlignment="0" applyProtection="0"/>
    <xf numFmtId="9" fontId="2" fillId="0" borderId="0" applyFont="0" applyFill="0" applyBorder="0" applyAlignment="0" applyProtection="0"/>
  </cellStyleXfs>
  <cellXfs count="114">
    <xf numFmtId="0" fontId="0" fillId="0" borderId="0" xfId="0"/>
    <xf numFmtId="0" fontId="5" fillId="0" borderId="0" xfId="0" applyFont="1"/>
    <xf numFmtId="0" fontId="6" fillId="0" borderId="0" xfId="0" applyFont="1"/>
    <xf numFmtId="0" fontId="0" fillId="0" borderId="0" xfId="0" applyAlignment="1">
      <alignment vertical="center"/>
    </xf>
    <xf numFmtId="0" fontId="8" fillId="0" borderId="0" xfId="0" applyFont="1"/>
    <xf numFmtId="0" fontId="4" fillId="2" borderId="2" xfId="0" applyFont="1" applyFill="1" applyBorder="1" applyAlignment="1">
      <alignment horizontal="center" vertical="center"/>
    </xf>
    <xf numFmtId="0" fontId="6" fillId="0" borderId="0" xfId="0" applyFont="1" applyAlignment="1">
      <alignment vertical="center"/>
    </xf>
    <xf numFmtId="164" fontId="6" fillId="0" borderId="0" xfId="0" applyNumberFormat="1" applyFont="1" applyAlignment="1">
      <alignment horizontal="center" vertical="center"/>
    </xf>
    <xf numFmtId="14" fontId="6" fillId="0" borderId="0" xfId="0" applyNumberFormat="1" applyFont="1" applyAlignment="1">
      <alignment vertical="center"/>
    </xf>
    <xf numFmtId="0" fontId="6" fillId="0" borderId="0" xfId="0" applyFont="1" applyAlignment="1">
      <alignment horizontal="center" vertical="center"/>
    </xf>
    <xf numFmtId="44" fontId="6" fillId="0" borderId="0" xfId="1" applyFont="1" applyAlignment="1">
      <alignment vertical="center"/>
    </xf>
    <xf numFmtId="44" fontId="6" fillId="0" borderId="0" xfId="1" applyFont="1" applyAlignment="1">
      <alignment horizontal="center" vertical="center"/>
    </xf>
    <xf numFmtId="1" fontId="6" fillId="0" borderId="0" xfId="0" applyNumberFormat="1" applyFont="1" applyAlignment="1">
      <alignment horizontal="center" vertical="center"/>
    </xf>
    <xf numFmtId="0" fontId="1" fillId="0" borderId="0" xfId="0" applyFont="1" applyAlignment="1">
      <alignment horizontal="center" vertical="center" wrapText="1"/>
    </xf>
    <xf numFmtId="0" fontId="0" fillId="0" borderId="0" xfId="0" applyAlignment="1">
      <alignment vertical="center" wrapText="1"/>
    </xf>
    <xf numFmtId="20" fontId="0" fillId="0" borderId="0" xfId="0" applyNumberFormat="1" applyAlignment="1">
      <alignment vertical="center" wrapText="1"/>
    </xf>
    <xf numFmtId="14" fontId="6" fillId="0" borderId="0" xfId="0" applyNumberFormat="1" applyFont="1" applyAlignment="1">
      <alignment horizontal="center" vertical="center"/>
    </xf>
    <xf numFmtId="0" fontId="5" fillId="0" borderId="0" xfId="0" applyFont="1" applyAlignment="1">
      <alignment horizontal="center" vertical="center"/>
    </xf>
    <xf numFmtId="44" fontId="6" fillId="0" borderId="0" xfId="1" applyFont="1"/>
    <xf numFmtId="0" fontId="9" fillId="2" borderId="0" xfId="0" applyFont="1" applyFill="1"/>
    <xf numFmtId="44" fontId="9" fillId="2" borderId="0" xfId="1" applyFont="1" applyFill="1"/>
    <xf numFmtId="1" fontId="9" fillId="2" borderId="0" xfId="0" applyNumberFormat="1" applyFont="1" applyFill="1" applyAlignment="1">
      <alignment horizontal="center" vertical="center"/>
    </xf>
    <xf numFmtId="0" fontId="10" fillId="2" borderId="0" xfId="0" applyFont="1" applyFill="1" applyAlignment="1">
      <alignment horizontal="center" vertical="center"/>
    </xf>
    <xf numFmtId="0" fontId="11" fillId="2" borderId="0" xfId="0" applyFont="1" applyFill="1" applyAlignment="1">
      <alignment horizontal="center" vertical="center"/>
    </xf>
    <xf numFmtId="164" fontId="6" fillId="0" borderId="0" xfId="2" applyNumberFormat="1" applyFont="1" applyAlignment="1">
      <alignment horizontal="center" vertical="center"/>
    </xf>
    <xf numFmtId="0" fontId="9" fillId="2" borderId="0" xfId="0" applyFont="1" applyFill="1" applyAlignment="1">
      <alignment vertical="center"/>
    </xf>
    <xf numFmtId="44" fontId="9" fillId="2" borderId="0" xfId="1" applyFont="1" applyFill="1" applyAlignment="1">
      <alignment vertical="center"/>
    </xf>
    <xf numFmtId="164" fontId="9" fillId="2" borderId="0" xfId="2" applyNumberFormat="1" applyFont="1" applyFill="1" applyAlignment="1">
      <alignment horizontal="center" vertical="center"/>
    </xf>
    <xf numFmtId="0" fontId="12" fillId="2" borderId="0" xfId="0" applyFont="1" applyFill="1" applyAlignment="1">
      <alignment vertical="center"/>
    </xf>
    <xf numFmtId="1" fontId="12" fillId="2" borderId="0" xfId="0" applyNumberFormat="1" applyFont="1" applyFill="1" applyAlignment="1">
      <alignment horizontal="center" vertical="center"/>
    </xf>
    <xf numFmtId="44" fontId="3" fillId="2" borderId="0" xfId="0" applyNumberFormat="1" applyFont="1" applyFill="1"/>
    <xf numFmtId="44" fontId="12" fillId="2" borderId="0" xfId="1" applyFont="1" applyFill="1" applyAlignment="1">
      <alignment vertical="center"/>
    </xf>
    <xf numFmtId="164" fontId="12" fillId="2" borderId="0" xfId="2" applyNumberFormat="1" applyFont="1" applyFill="1" applyAlignment="1">
      <alignment horizontal="center" vertical="center"/>
    </xf>
    <xf numFmtId="164" fontId="0" fillId="0" borderId="0" xfId="2" applyNumberFormat="1" applyFont="1" applyAlignment="1">
      <alignment horizontal="center" vertical="center"/>
    </xf>
    <xf numFmtId="0" fontId="13" fillId="0" borderId="0" xfId="0" applyFont="1"/>
    <xf numFmtId="0" fontId="4" fillId="2" borderId="0" xfId="0" applyFont="1" applyFill="1" applyAlignment="1">
      <alignment vertical="center"/>
    </xf>
    <xf numFmtId="0" fontId="4" fillId="2" borderId="0" xfId="0" applyFont="1" applyFill="1" applyAlignment="1">
      <alignment horizontal="center" vertical="center"/>
    </xf>
    <xf numFmtId="0" fontId="5" fillId="0" borderId="0" xfId="0" applyFont="1" applyAlignment="1">
      <alignment vertical="center"/>
    </xf>
    <xf numFmtId="0" fontId="14" fillId="0" borderId="0" xfId="0" applyFont="1" applyAlignment="1">
      <alignment horizontal="left" vertical="center"/>
    </xf>
    <xf numFmtId="44" fontId="14" fillId="0" borderId="0" xfId="0" applyNumberFormat="1" applyFont="1" applyAlignment="1">
      <alignment vertical="center"/>
    </xf>
    <xf numFmtId="0" fontId="9" fillId="2" borderId="0" xfId="0" applyFont="1" applyFill="1" applyAlignment="1">
      <alignment horizontal="left" vertical="center"/>
    </xf>
    <xf numFmtId="44" fontId="9" fillId="2" borderId="0" xfId="0" applyNumberFormat="1" applyFont="1" applyFill="1" applyAlignment="1">
      <alignment vertical="center"/>
    </xf>
    <xf numFmtId="44" fontId="4" fillId="2" borderId="0" xfId="0" applyNumberFormat="1" applyFont="1" applyFill="1" applyAlignment="1">
      <alignment vertical="center"/>
    </xf>
    <xf numFmtId="164" fontId="14" fillId="0" borderId="0" xfId="0" applyNumberFormat="1" applyFont="1" applyAlignment="1">
      <alignment horizontal="center" vertical="center"/>
    </xf>
    <xf numFmtId="44" fontId="14" fillId="0" borderId="0" xfId="0" applyNumberFormat="1" applyFont="1"/>
    <xf numFmtId="0" fontId="4" fillId="2" borderId="0" xfId="0" applyFont="1" applyFill="1"/>
    <xf numFmtId="0" fontId="14" fillId="0" borderId="0" xfId="0" applyFont="1" applyAlignment="1">
      <alignment horizontal="left"/>
    </xf>
    <xf numFmtId="0" fontId="15" fillId="0" borderId="0" xfId="0" applyFont="1"/>
    <xf numFmtId="0" fontId="1" fillId="0" borderId="3" xfId="0" applyFont="1" applyBorder="1" applyAlignment="1">
      <alignment horizontal="center" vertical="top"/>
    </xf>
    <xf numFmtId="167" fontId="0" fillId="0" borderId="0" xfId="0" applyNumberFormat="1"/>
    <xf numFmtId="0" fontId="15" fillId="0" borderId="0" xfId="0" applyFont="1" applyAlignment="1">
      <alignment vertical="center"/>
    </xf>
    <xf numFmtId="164" fontId="4" fillId="2" borderId="0" xfId="0" applyNumberFormat="1" applyFont="1" applyFill="1" applyAlignment="1">
      <alignment horizontal="center" vertical="center"/>
    </xf>
    <xf numFmtId="0" fontId="7" fillId="2" borderId="1" xfId="0" applyFont="1" applyFill="1" applyBorder="1" applyAlignment="1">
      <alignment horizontal="center" vertical="center"/>
    </xf>
    <xf numFmtId="0" fontId="7" fillId="2" borderId="0" xfId="0" applyFont="1" applyFill="1" applyAlignment="1">
      <alignment horizontal="center" vertical="center"/>
    </xf>
    <xf numFmtId="0" fontId="16" fillId="3" borderId="0" xfId="0" applyFont="1" applyFill="1" applyAlignment="1">
      <alignment horizontal="center" vertical="center"/>
    </xf>
    <xf numFmtId="0" fontId="4" fillId="2" borderId="0" xfId="0" applyFont="1" applyFill="1" applyAlignment="1">
      <alignment horizontal="center" vertical="center"/>
    </xf>
    <xf numFmtId="2" fontId="19" fillId="2" borderId="0" xfId="0" applyNumberFormat="1" applyFont="1" applyFill="1" applyAlignment="1">
      <alignment horizontal="center" vertical="center"/>
    </xf>
    <xf numFmtId="0" fontId="20" fillId="4" borderId="4" xfId="0" applyFont="1" applyFill="1" applyBorder="1" applyAlignment="1">
      <alignment horizontal="center" vertical="center"/>
    </xf>
    <xf numFmtId="0" fontId="17" fillId="0" borderId="0" xfId="0" applyFont="1" applyAlignment="1">
      <alignment horizontal="center" vertical="center"/>
    </xf>
    <xf numFmtId="0" fontId="16" fillId="0" borderId="0" xfId="0" applyFont="1" applyAlignment="1">
      <alignment horizontal="center" vertical="center"/>
    </xf>
    <xf numFmtId="0" fontId="18" fillId="0" borderId="0" xfId="0" applyFont="1" applyAlignment="1">
      <alignment horizontal="center" vertical="center"/>
    </xf>
    <xf numFmtId="166" fontId="19" fillId="2" borderId="0" xfId="0" applyNumberFormat="1" applyFont="1" applyFill="1" applyAlignment="1">
      <alignment horizontal="center" vertical="center"/>
    </xf>
    <xf numFmtId="44" fontId="4" fillId="2" borderId="0" xfId="0" applyNumberFormat="1" applyFont="1" applyFill="1" applyAlignment="1">
      <alignment horizontal="center" vertical="center"/>
    </xf>
    <xf numFmtId="1" fontId="19" fillId="2" borderId="0" xfId="0" applyNumberFormat="1" applyFont="1" applyFill="1" applyAlignment="1">
      <alignment horizontal="center" vertical="center"/>
    </xf>
    <xf numFmtId="0" fontId="19" fillId="2" borderId="0" xfId="0" applyFont="1" applyFill="1" applyAlignment="1">
      <alignment horizontal="center" vertical="center"/>
    </xf>
    <xf numFmtId="164" fontId="19" fillId="2" borderId="0" xfId="2" applyNumberFormat="1" applyFont="1" applyFill="1" applyAlignment="1">
      <alignment horizontal="center" vertical="center"/>
    </xf>
    <xf numFmtId="164" fontId="20" fillId="4" borderId="4" xfId="2" applyNumberFormat="1" applyFont="1" applyFill="1" applyBorder="1" applyAlignment="1">
      <alignment horizontal="center" vertical="center"/>
    </xf>
    <xf numFmtId="0" fontId="9" fillId="5" borderId="0" xfId="0" applyFont="1" applyFill="1" applyAlignment="1">
      <alignment horizontal="center" vertical="center"/>
    </xf>
    <xf numFmtId="0" fontId="21" fillId="2" borderId="0" xfId="0" applyFont="1" applyFill="1" applyAlignment="1">
      <alignment horizontal="center" vertical="center"/>
    </xf>
    <xf numFmtId="0" fontId="22" fillId="6" borderId="0" xfId="0" applyFont="1" applyFill="1" applyAlignment="1">
      <alignment horizontal="center" vertical="center"/>
    </xf>
    <xf numFmtId="0" fontId="23" fillId="7" borderId="0" xfId="0" applyFont="1" applyFill="1" applyAlignment="1">
      <alignment horizontal="center" vertical="center"/>
    </xf>
    <xf numFmtId="0" fontId="24" fillId="7" borderId="0" xfId="0" applyFont="1" applyFill="1" applyAlignment="1">
      <alignment horizontal="center" vertical="center"/>
    </xf>
    <xf numFmtId="0" fontId="25" fillId="6" borderId="5" xfId="0" applyFont="1" applyFill="1" applyBorder="1" applyAlignment="1">
      <alignment horizontal="center" vertical="center"/>
    </xf>
    <xf numFmtId="0" fontId="26" fillId="8" borderId="5" xfId="0" applyFont="1" applyFill="1" applyBorder="1" applyAlignment="1">
      <alignment horizontal="center" vertical="center"/>
    </xf>
    <xf numFmtId="0" fontId="27" fillId="8" borderId="5" xfId="0" applyFont="1" applyFill="1" applyBorder="1" applyAlignment="1">
      <alignment horizontal="center" vertical="center"/>
    </xf>
    <xf numFmtId="0" fontId="26" fillId="8" borderId="5" xfId="0" applyFont="1" applyFill="1" applyBorder="1" applyAlignment="1">
      <alignment horizontal="left" vertical="center"/>
    </xf>
    <xf numFmtId="0" fontId="28" fillId="8" borderId="5" xfId="0" applyFont="1" applyFill="1" applyBorder="1" applyAlignment="1">
      <alignment horizontal="left" vertical="center"/>
    </xf>
    <xf numFmtId="0" fontId="26" fillId="9" borderId="5" xfId="0" applyFont="1" applyFill="1" applyBorder="1" applyAlignment="1">
      <alignment horizontal="center" vertical="center"/>
    </xf>
    <xf numFmtId="0" fontId="27" fillId="9" borderId="5" xfId="0" applyFont="1" applyFill="1" applyBorder="1" applyAlignment="1">
      <alignment horizontal="center" vertical="center"/>
    </xf>
    <xf numFmtId="0" fontId="26" fillId="9" borderId="5" xfId="0" applyFont="1" applyFill="1" applyBorder="1" applyAlignment="1">
      <alignment horizontal="left" vertical="center"/>
    </xf>
    <xf numFmtId="0" fontId="28" fillId="9" borderId="5" xfId="0" applyFont="1" applyFill="1" applyBorder="1" applyAlignment="1">
      <alignment horizontal="left" vertical="center"/>
    </xf>
    <xf numFmtId="0" fontId="25" fillId="6" borderId="0" xfId="0" applyFont="1" applyFill="1" applyAlignment="1">
      <alignment horizontal="center" vertical="center"/>
    </xf>
    <xf numFmtId="0" fontId="27" fillId="8" borderId="5" xfId="0" applyFont="1" applyFill="1" applyBorder="1" applyAlignment="1">
      <alignment horizontal="left" vertical="center"/>
    </xf>
    <xf numFmtId="0" fontId="29" fillId="8" borderId="5" xfId="0" applyFont="1" applyFill="1" applyBorder="1" applyAlignment="1">
      <alignment horizontal="center" vertical="center"/>
    </xf>
    <xf numFmtId="0" fontId="26" fillId="8" borderId="5" xfId="0" applyFont="1" applyFill="1" applyBorder="1" applyAlignment="1">
      <alignment horizontal="left" vertical="center" wrapText="1"/>
    </xf>
    <xf numFmtId="0" fontId="27" fillId="9" borderId="5" xfId="0" applyFont="1" applyFill="1" applyBorder="1" applyAlignment="1">
      <alignment horizontal="left" vertical="center"/>
    </xf>
    <xf numFmtId="0" fontId="29" fillId="9" borderId="5" xfId="0" applyFont="1" applyFill="1" applyBorder="1" applyAlignment="1">
      <alignment horizontal="center" vertical="center"/>
    </xf>
    <xf numFmtId="0" fontId="26" fillId="9" borderId="5" xfId="0" applyFont="1" applyFill="1" applyBorder="1" applyAlignment="1">
      <alignment horizontal="left" vertical="center" wrapText="1"/>
    </xf>
    <xf numFmtId="0" fontId="24" fillId="10" borderId="0" xfId="0" applyFont="1" applyFill="1" applyAlignment="1">
      <alignment horizontal="center" vertical="center"/>
    </xf>
    <xf numFmtId="0" fontId="29" fillId="11" borderId="5" xfId="0" applyFont="1" applyFill="1" applyBorder="1" applyAlignment="1">
      <alignment horizontal="center" vertical="center"/>
    </xf>
    <xf numFmtId="0" fontId="27" fillId="11" borderId="5" xfId="0" applyFont="1" applyFill="1" applyBorder="1" applyAlignment="1">
      <alignment horizontal="left" vertical="center"/>
    </xf>
    <xf numFmtId="0" fontId="26" fillId="11" borderId="5" xfId="0" applyFont="1" applyFill="1" applyBorder="1" applyAlignment="1">
      <alignment horizontal="center" vertical="center"/>
    </xf>
    <xf numFmtId="0" fontId="26" fillId="11" borderId="5" xfId="0" applyFont="1" applyFill="1" applyBorder="1" applyAlignment="1">
      <alignment horizontal="left" vertical="center" wrapText="1"/>
    </xf>
    <xf numFmtId="0" fontId="29" fillId="12" borderId="5" xfId="0" applyFont="1" applyFill="1" applyBorder="1" applyAlignment="1">
      <alignment horizontal="center" vertical="center"/>
    </xf>
    <xf numFmtId="0" fontId="27" fillId="12" borderId="5" xfId="0" applyFont="1" applyFill="1" applyBorder="1" applyAlignment="1">
      <alignment horizontal="left" vertical="center"/>
    </xf>
    <xf numFmtId="0" fontId="26" fillId="12" borderId="5" xfId="0" applyFont="1" applyFill="1" applyBorder="1" applyAlignment="1">
      <alignment horizontal="center" vertical="center"/>
    </xf>
    <xf numFmtId="0" fontId="26" fillId="12" borderId="5" xfId="0" applyFont="1" applyFill="1" applyBorder="1" applyAlignment="1">
      <alignment horizontal="left" vertical="center" wrapText="1"/>
    </xf>
    <xf numFmtId="0" fontId="29" fillId="13" borderId="5" xfId="0" applyFont="1" applyFill="1" applyBorder="1" applyAlignment="1">
      <alignment horizontal="center" vertical="center"/>
    </xf>
    <xf numFmtId="0" fontId="27" fillId="13" borderId="5" xfId="0" applyFont="1" applyFill="1" applyBorder="1" applyAlignment="1">
      <alignment horizontal="left" vertical="center"/>
    </xf>
    <xf numFmtId="0" fontId="26" fillId="13" borderId="5" xfId="0" applyFont="1" applyFill="1" applyBorder="1" applyAlignment="1">
      <alignment horizontal="center" vertical="center"/>
    </xf>
    <xf numFmtId="0" fontId="26" fillId="13" borderId="5" xfId="0" applyFont="1" applyFill="1" applyBorder="1" applyAlignment="1">
      <alignment horizontal="left" vertical="center" wrapText="1"/>
    </xf>
    <xf numFmtId="0" fontId="26" fillId="9" borderId="6" xfId="0" applyFont="1" applyFill="1" applyBorder="1" applyAlignment="1">
      <alignment horizontal="left" vertical="center" wrapText="1"/>
    </xf>
    <xf numFmtId="0" fontId="30" fillId="6" borderId="0" xfId="0" applyFont="1" applyFill="1" applyAlignment="1">
      <alignment horizontal="center" vertical="center"/>
    </xf>
    <xf numFmtId="0" fontId="31" fillId="6" borderId="0" xfId="0" applyFont="1" applyFill="1" applyAlignment="1">
      <alignment horizontal="center" vertical="center"/>
    </xf>
    <xf numFmtId="0" fontId="4" fillId="2" borderId="7" xfId="0" applyFont="1" applyFill="1" applyBorder="1" applyAlignment="1">
      <alignment horizontal="center" vertical="center"/>
    </xf>
    <xf numFmtId="166" fontId="16" fillId="3" borderId="7" xfId="1" applyNumberFormat="1" applyFont="1" applyFill="1" applyBorder="1" applyAlignment="1">
      <alignment horizontal="center" vertical="center"/>
    </xf>
    <xf numFmtId="0" fontId="16" fillId="3" borderId="7" xfId="0" applyFont="1" applyFill="1" applyBorder="1" applyAlignment="1">
      <alignment horizontal="center" vertical="center"/>
    </xf>
    <xf numFmtId="164" fontId="16" fillId="3" borderId="7" xfId="2" applyNumberFormat="1" applyFont="1" applyFill="1" applyBorder="1" applyAlignment="1">
      <alignment horizontal="center" vertical="center"/>
    </xf>
    <xf numFmtId="2" fontId="16" fillId="3" borderId="7" xfId="0" applyNumberFormat="1" applyFont="1" applyFill="1" applyBorder="1" applyAlignment="1">
      <alignment horizontal="center" vertical="center"/>
    </xf>
    <xf numFmtId="0" fontId="15" fillId="3" borderId="0" xfId="0" applyFont="1" applyFill="1"/>
    <xf numFmtId="0" fontId="4" fillId="2" borderId="7" xfId="0" applyFont="1" applyFill="1" applyBorder="1" applyAlignment="1">
      <alignment horizontal="left" vertical="center"/>
    </xf>
    <xf numFmtId="44" fontId="15" fillId="3" borderId="7" xfId="1" applyFont="1" applyFill="1" applyBorder="1" applyAlignment="1">
      <alignment horizontal="center" vertical="center"/>
    </xf>
    <xf numFmtId="0" fontId="15" fillId="3" borderId="7" xfId="0" applyFont="1" applyFill="1" applyBorder="1" applyAlignment="1">
      <alignment horizontal="center" vertical="center"/>
    </xf>
    <xf numFmtId="164" fontId="15" fillId="3" borderId="7" xfId="2" applyNumberFormat="1" applyFont="1" applyFill="1" applyBorder="1" applyAlignment="1">
      <alignment horizontal="center" vertical="center"/>
    </xf>
  </cellXfs>
  <cellStyles count="3">
    <cellStyle name="Currency" xfId="1" builtinId="4"/>
    <cellStyle name="Normal" xfId="0" builtinId="0"/>
    <cellStyle name="Percent" xfId="2" builtinId="5"/>
  </cellStyles>
  <dxfs count="275">
    <dxf>
      <font>
        <sz val="10"/>
      </font>
    </dxf>
    <dxf>
      <font>
        <sz val="10"/>
      </font>
    </dxf>
    <dxf>
      <alignment vertical="center"/>
    </dxf>
    <dxf>
      <alignment vertical="center"/>
    </dxf>
    <dxf>
      <alignment vertical="center"/>
    </dxf>
    <dxf>
      <alignment vertical="center"/>
    </dxf>
    <dxf>
      <alignment horizontal="center"/>
    </dxf>
    <dxf>
      <alignment horizontal="center"/>
    </dxf>
    <dxf>
      <font>
        <b/>
      </font>
    </dxf>
    <dxf>
      <font>
        <b/>
      </font>
    </dxf>
    <dxf>
      <font>
        <b/>
      </font>
    </dxf>
    <dxf>
      <font>
        <b/>
      </font>
    </dxf>
    <dxf>
      <font>
        <b/>
      </font>
    </dxf>
    <dxf>
      <font>
        <b/>
      </font>
    </dxf>
    <dxf>
      <font>
        <color theme="0"/>
      </font>
    </dxf>
    <dxf>
      <font>
        <color theme="0"/>
      </font>
    </dxf>
    <dxf>
      <font>
        <color theme="0"/>
      </font>
    </dxf>
    <dxf>
      <font>
        <color theme="0"/>
      </font>
    </dxf>
    <dxf>
      <font>
        <color theme="0"/>
      </font>
    </dxf>
    <dxf>
      <font>
        <color theme="0"/>
      </font>
    </dxf>
    <dxf>
      <fill>
        <patternFill>
          <bgColor rgb="FF7B0D0D"/>
        </patternFill>
      </fill>
    </dxf>
    <dxf>
      <fill>
        <patternFill>
          <bgColor rgb="FF7B0D0D"/>
        </patternFill>
      </fill>
    </dxf>
    <dxf>
      <fill>
        <patternFill>
          <bgColor rgb="FF7B0D0D"/>
        </patternFill>
      </fill>
    </dxf>
    <dxf>
      <fill>
        <patternFill>
          <bgColor rgb="FF7B0D0D"/>
        </patternFill>
      </fill>
    </dxf>
    <dxf>
      <fill>
        <patternFill>
          <bgColor rgb="FF7B0D0D"/>
        </patternFill>
      </fill>
    </dxf>
    <dxf>
      <fill>
        <patternFill>
          <bgColor rgb="FF7B0D0D"/>
        </patternFill>
      </fill>
    </dxf>
    <dxf>
      <alignment vertical="center"/>
    </dxf>
    <dxf>
      <font>
        <b/>
      </font>
    </dxf>
    <dxf>
      <font>
        <color theme="0"/>
      </font>
    </dxf>
    <dxf>
      <fill>
        <patternFill patternType="solid">
          <bgColor rgb="FF7B0D0D"/>
        </patternFill>
      </fill>
    </dxf>
    <dxf>
      <font>
        <b/>
      </font>
    </dxf>
    <dxf>
      <font>
        <color theme="0"/>
      </font>
    </dxf>
    <dxf>
      <fill>
        <patternFill patternType="solid">
          <bgColor rgb="FF7B0D0D"/>
        </patternFill>
      </fill>
    </dxf>
    <dxf>
      <alignment horizontal="center" indent="0"/>
    </dxf>
    <dxf>
      <alignment vertical="center"/>
    </dxf>
    <dxf>
      <alignment horizontal="center"/>
    </dxf>
    <dxf>
      <alignment vertical="center"/>
    </dxf>
    <dxf>
      <font>
        <name val="Aptos"/>
        <scheme val="none"/>
      </font>
    </dxf>
    <dxf>
      <font>
        <name val="Aptos"/>
        <scheme val="none"/>
      </font>
    </dxf>
    <dxf>
      <font>
        <name val="Aptos"/>
        <scheme val="none"/>
      </font>
    </dxf>
    <dxf>
      <font>
        <name val="Aptos"/>
        <scheme val="none"/>
      </font>
    </dxf>
    <dxf>
      <font>
        <b/>
      </font>
    </dxf>
    <dxf>
      <font>
        <color theme="0"/>
      </font>
    </dxf>
    <dxf>
      <fill>
        <patternFill patternType="solid">
          <bgColor rgb="FF7B0D0D"/>
        </patternFill>
      </fill>
    </dxf>
    <dxf>
      <font>
        <color theme="1" tint="4.9989318521683403E-2"/>
      </font>
    </dxf>
    <dxf>
      <font>
        <color theme="1" tint="4.9989318521683403E-2"/>
      </font>
    </dxf>
    <dxf>
      <font>
        <color theme="1" tint="4.9989318521683403E-2"/>
      </font>
    </dxf>
    <dxf>
      <font>
        <color theme="1" tint="4.9989318521683403E-2"/>
      </font>
    </dxf>
    <dxf>
      <font>
        <b/>
      </font>
    </dxf>
    <dxf>
      <font>
        <b/>
      </font>
    </dxf>
    <dxf>
      <font>
        <color theme="0"/>
      </font>
    </dxf>
    <dxf>
      <font>
        <color theme="0"/>
      </font>
    </dxf>
    <dxf>
      <font>
        <color theme="1" tint="4.9989318521683403E-2"/>
      </font>
    </dxf>
    <dxf>
      <font>
        <color theme="1" tint="4.9989318521683403E-2"/>
      </font>
    </dxf>
    <dxf>
      <alignment vertical="center"/>
    </dxf>
    <dxf>
      <alignment vertical="center"/>
    </dxf>
    <dxf>
      <alignment vertical="center"/>
    </dxf>
    <dxf>
      <font>
        <sz val="10"/>
      </font>
    </dxf>
    <dxf>
      <font>
        <sz val="10"/>
      </font>
    </dxf>
    <dxf>
      <font>
        <sz val="10"/>
      </font>
    </dxf>
    <dxf>
      <font>
        <color theme="0"/>
      </font>
    </dxf>
    <dxf>
      <fill>
        <patternFill patternType="solid">
          <bgColor rgb="FF7B0D0D"/>
        </patternFill>
      </fill>
    </dxf>
    <dxf>
      <fill>
        <patternFill patternType="solid">
          <bgColor rgb="FF7B0D0D"/>
        </patternFill>
      </fill>
    </dxf>
    <dxf>
      <alignment horizontal="center"/>
    </dxf>
    <dxf>
      <alignment horizontal="center"/>
    </dxf>
    <dxf>
      <alignment horizontal="center"/>
    </dxf>
    <dxf>
      <alignment horizontal="center"/>
    </dxf>
    <dxf>
      <alignment horizontal="center"/>
    </dxf>
    <dxf>
      <alignment horizontal="center"/>
    </dxf>
    <dxf>
      <alignment vertical="center"/>
    </dxf>
    <dxf>
      <alignment vertical="center"/>
    </dxf>
    <dxf>
      <alignment vertical="center"/>
    </dxf>
    <dxf>
      <alignment vertical="center"/>
    </dxf>
    <dxf>
      <alignment vertical="center"/>
    </dxf>
    <dxf>
      <alignment vertical="center"/>
    </dxf>
    <dxf>
      <font>
        <name val="Aptos"/>
        <scheme val="none"/>
      </font>
    </dxf>
    <dxf>
      <font>
        <name val="Aptos"/>
        <scheme val="none"/>
      </font>
    </dxf>
    <dxf>
      <font>
        <name val="Aptos"/>
        <scheme val="none"/>
      </font>
    </dxf>
    <dxf>
      <font>
        <name val="Aptos"/>
        <scheme val="none"/>
      </font>
    </dxf>
    <dxf>
      <font>
        <name val="Aptos"/>
        <scheme val="none"/>
      </font>
    </dxf>
    <dxf>
      <font>
        <name val="Aptos"/>
        <scheme val="none"/>
      </font>
    </dxf>
    <dxf>
      <font>
        <name val="Aptos"/>
        <scheme val="none"/>
      </font>
    </dxf>
    <dxf>
      <font>
        <name val="Aptos"/>
        <scheme val="none"/>
      </font>
    </dxf>
    <dxf>
      <font>
        <name val="Aptos"/>
        <scheme val="none"/>
      </font>
    </dxf>
    <dxf>
      <font>
        <name val="Aptos"/>
        <scheme val="none"/>
      </font>
    </dxf>
    <dxf>
      <font>
        <b/>
      </font>
    </dxf>
    <dxf>
      <font>
        <b/>
      </font>
    </dxf>
    <dxf>
      <font>
        <b/>
      </font>
    </dxf>
    <dxf>
      <font>
        <b/>
      </font>
    </dxf>
    <dxf>
      <font>
        <b/>
      </font>
    </dxf>
    <dxf>
      <font>
        <b/>
      </font>
    </dxf>
    <dxf>
      <font>
        <color theme="0"/>
      </font>
    </dxf>
    <dxf>
      <font>
        <color theme="0"/>
      </font>
    </dxf>
    <dxf>
      <font>
        <color theme="0"/>
      </font>
    </dxf>
    <dxf>
      <font>
        <color theme="0"/>
      </font>
    </dxf>
    <dxf>
      <font>
        <color theme="0"/>
      </font>
    </dxf>
    <dxf>
      <font>
        <color theme="0"/>
      </font>
    </dxf>
    <dxf>
      <fill>
        <patternFill>
          <bgColor rgb="FF7B0D0D"/>
        </patternFill>
      </fill>
    </dxf>
    <dxf>
      <fill>
        <patternFill>
          <bgColor rgb="FF7B0D0D"/>
        </patternFill>
      </fill>
    </dxf>
    <dxf>
      <fill>
        <patternFill>
          <bgColor rgb="FF7B0D0D"/>
        </patternFill>
      </fill>
    </dxf>
    <dxf>
      <fill>
        <patternFill>
          <bgColor rgb="FF7B0D0D"/>
        </patternFill>
      </fill>
    </dxf>
    <dxf>
      <fill>
        <patternFill>
          <bgColor rgb="FF7B0D0D"/>
        </patternFill>
      </fill>
    </dxf>
    <dxf>
      <fill>
        <patternFill>
          <bgColor rgb="FF7B0D0D"/>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ont>
        <color theme="0"/>
      </font>
    </dxf>
    <dxf>
      <font>
        <color theme="0"/>
      </font>
    </dxf>
    <dxf>
      <font>
        <sz val="10"/>
      </font>
    </dxf>
    <dxf>
      <font>
        <sz val="10"/>
      </font>
    </dxf>
    <dxf>
      <alignment vertical="center"/>
    </dxf>
    <dxf>
      <alignment vertical="center"/>
    </dxf>
    <dxf>
      <alignment horizontal="center"/>
    </dxf>
    <dxf>
      <font>
        <b/>
      </font>
    </dxf>
    <dxf>
      <font>
        <b/>
      </font>
    </dxf>
    <dxf>
      <fill>
        <patternFill patternType="solid">
          <bgColor rgb="FF7B0D0D"/>
        </patternFill>
      </fill>
    </dxf>
    <dxf>
      <fill>
        <patternFill patternType="solid">
          <bgColor rgb="FF7B0D0D"/>
        </patternFill>
      </fill>
    </dxf>
    <dxf>
      <alignment horizontal="center"/>
    </dxf>
    <dxf>
      <alignment horizontal="center"/>
    </dxf>
    <dxf>
      <alignment vertical="center"/>
    </dxf>
    <dxf>
      <alignment vertical="center"/>
    </dxf>
    <dxf>
      <alignment horizontal="center"/>
    </dxf>
    <dxf>
      <alignment horizontal="center"/>
    </dxf>
    <dxf>
      <alignment horizontal="center"/>
    </dxf>
    <dxf>
      <alignment horizontal="center"/>
    </dxf>
    <dxf>
      <alignment horizontal="center"/>
    </dxf>
    <dxf>
      <alignment horizontal="center"/>
    </dxf>
    <dxf>
      <alignment vertical="center"/>
    </dxf>
    <dxf>
      <alignment vertical="center"/>
    </dxf>
    <dxf>
      <alignment vertical="center"/>
    </dxf>
    <dxf>
      <alignment vertical="center"/>
    </dxf>
    <dxf>
      <alignment vertical="center"/>
    </dxf>
    <dxf>
      <alignment vertical="center"/>
    </dxf>
    <dxf>
      <font>
        <b/>
      </font>
    </dxf>
    <dxf>
      <font>
        <b/>
      </font>
    </dxf>
    <dxf>
      <font>
        <b/>
      </font>
    </dxf>
    <dxf>
      <font>
        <b/>
      </font>
    </dxf>
    <dxf>
      <font>
        <b/>
      </font>
    </dxf>
    <dxf>
      <font>
        <b/>
      </font>
    </dxf>
    <dxf>
      <font>
        <color theme="0"/>
      </font>
    </dxf>
    <dxf>
      <font>
        <color theme="0"/>
      </font>
    </dxf>
    <dxf>
      <font>
        <color theme="0"/>
      </font>
    </dxf>
    <dxf>
      <font>
        <color theme="0"/>
      </font>
    </dxf>
    <dxf>
      <font>
        <color theme="0"/>
      </font>
    </dxf>
    <dxf>
      <font>
        <color theme="0"/>
      </font>
    </dxf>
    <dxf>
      <fill>
        <patternFill patternType="solid">
          <bgColor rgb="FF7B0D0D"/>
        </patternFill>
      </fill>
    </dxf>
    <dxf>
      <fill>
        <patternFill patternType="solid">
          <bgColor rgb="FF7B0D0D"/>
        </patternFill>
      </fill>
    </dxf>
    <dxf>
      <fill>
        <patternFill patternType="solid">
          <bgColor rgb="FF7B0D0D"/>
        </patternFill>
      </fill>
    </dxf>
    <dxf>
      <fill>
        <patternFill patternType="solid">
          <bgColor rgb="FF7B0D0D"/>
        </patternFill>
      </fill>
    </dxf>
    <dxf>
      <fill>
        <patternFill patternType="solid">
          <bgColor rgb="FF7B0D0D"/>
        </patternFill>
      </fill>
    </dxf>
    <dxf>
      <fill>
        <patternFill patternType="solid">
          <bgColor rgb="FF7B0D0D"/>
        </patternFill>
      </fill>
    </dxf>
    <dxf>
      <font>
        <color theme="1" tint="4.9989318521683403E-2"/>
      </font>
    </dxf>
    <dxf>
      <font>
        <color theme="1" tint="4.9989318521683403E-2"/>
      </font>
    </dxf>
    <dxf>
      <font>
        <color theme="1" tint="4.9989318521683403E-2"/>
      </font>
    </dxf>
    <dxf>
      <font>
        <color theme="1" tint="4.9989318521683403E-2"/>
      </font>
    </dxf>
    <dxf>
      <font>
        <color theme="1" tint="4.9989318521683403E-2"/>
      </font>
    </dxf>
    <dxf>
      <font>
        <color theme="1" tint="4.9989318521683403E-2"/>
      </font>
    </dxf>
    <dxf>
      <font>
        <color theme="1" tint="4.9989318521683403E-2"/>
      </font>
    </dxf>
    <dxf>
      <font>
        <color theme="1" tint="4.9989318521683403E-2"/>
      </font>
    </dxf>
    <dxf>
      <font>
        <color theme="1" tint="4.9989318521683403E-2"/>
      </font>
    </dxf>
    <dxf>
      <font>
        <color theme="1" tint="4.9989318521683403E-2"/>
      </font>
    </dxf>
    <dxf>
      <font>
        <color theme="1" tint="4.9989318521683403E-2"/>
      </font>
    </dxf>
    <dxf>
      <font>
        <color theme="1" tint="4.9989318521683403E-2"/>
      </font>
    </dxf>
    <dxf>
      <font>
        <name val="Aptos"/>
        <scheme val="none"/>
      </font>
    </dxf>
    <dxf>
      <font>
        <name val="Aptos"/>
        <scheme val="none"/>
      </font>
    </dxf>
    <dxf>
      <font>
        <name val="Aptos"/>
        <scheme val="none"/>
      </font>
    </dxf>
    <dxf>
      <font>
        <name val="Aptos"/>
        <scheme val="none"/>
      </font>
    </dxf>
    <dxf>
      <font>
        <name val="Aptos"/>
        <scheme val="none"/>
      </font>
    </dxf>
    <dxf>
      <font>
        <name val="Aptos"/>
        <scheme val="none"/>
      </font>
    </dxf>
    <dxf>
      <font>
        <name val="Aptos"/>
        <scheme val="none"/>
      </font>
    </dxf>
    <dxf>
      <font>
        <name val="Aptos"/>
        <scheme val="none"/>
      </font>
    </dxf>
    <dxf>
      <font>
        <name val="Aptos"/>
        <scheme val="none"/>
      </font>
    </dxf>
    <dxf>
      <font>
        <name val="Aptos"/>
        <scheme val="none"/>
      </font>
    </dxf>
    <dxf>
      <font>
        <name val="Aptos"/>
        <scheme val="none"/>
      </font>
    </dxf>
    <dxf>
      <font>
        <name val="Aptos"/>
        <scheme val="none"/>
      </font>
    </dxf>
    <dxf>
      <alignment horizontal="center"/>
    </dxf>
    <dxf>
      <font>
        <b/>
      </font>
    </dxf>
    <dxf>
      <font>
        <color theme="0"/>
      </font>
    </dxf>
    <dxf>
      <fill>
        <patternFill patternType="solid">
          <bgColor rgb="FF7B0D0D"/>
        </patternFill>
      </fill>
    </dxf>
    <dxf>
      <font>
        <sz val="10"/>
      </font>
    </dxf>
    <dxf>
      <font>
        <sz val="10"/>
      </font>
    </dxf>
    <dxf>
      <alignment horizontal="general"/>
    </dxf>
    <dxf>
      <alignment horizontal="general"/>
    </dxf>
    <dxf>
      <font>
        <b/>
      </font>
    </dxf>
    <dxf>
      <font>
        <b/>
      </font>
    </dxf>
    <dxf>
      <font>
        <color theme="0"/>
      </font>
    </dxf>
    <dxf>
      <font>
        <color theme="0"/>
      </font>
    </dxf>
    <dxf>
      <fill>
        <patternFill patternType="solid">
          <bgColor rgb="FF7B0D0D"/>
        </patternFill>
      </fill>
    </dxf>
    <dxf>
      <fill>
        <patternFill patternType="solid">
          <bgColor rgb="FF7B0D0D"/>
        </patternFill>
      </fill>
    </dxf>
    <dxf>
      <alignment horizontal="center"/>
    </dxf>
    <dxf>
      <alignment horizontal="center"/>
    </dxf>
    <dxf>
      <font>
        <b/>
      </font>
    </dxf>
    <dxf>
      <font>
        <b/>
      </font>
    </dxf>
    <dxf>
      <font>
        <color theme="0"/>
      </font>
    </dxf>
    <dxf>
      <font>
        <color theme="0"/>
      </font>
    </dxf>
    <dxf>
      <fill>
        <patternFill patternType="solid">
          <bgColor rgb="FF7B0D0D"/>
        </patternFill>
      </fill>
    </dxf>
    <dxf>
      <fill>
        <patternFill patternType="solid">
          <bgColor rgb="FF7B0D0D"/>
        </patternFill>
      </fill>
    </dxf>
    <dxf>
      <font>
        <color theme="1" tint="4.9989318521683403E-2"/>
      </font>
    </dxf>
    <dxf>
      <font>
        <color theme="1" tint="4.9989318521683403E-2"/>
      </font>
    </dxf>
    <dxf>
      <font>
        <color theme="1" tint="4.9989318521683403E-2"/>
      </font>
    </dxf>
    <dxf>
      <font>
        <color theme="1" tint="4.9989318521683403E-2"/>
      </font>
    </dxf>
    <dxf>
      <font>
        <color theme="1" tint="4.9989318521683403E-2"/>
      </font>
    </dxf>
    <dxf>
      <font>
        <color theme="1" tint="4.9989318521683403E-2"/>
      </font>
    </dxf>
    <dxf>
      <font>
        <name val="Aptos"/>
        <scheme val="none"/>
      </font>
    </dxf>
    <dxf>
      <font>
        <name val="Aptos"/>
        <scheme val="none"/>
      </font>
    </dxf>
    <dxf>
      <font>
        <name val="Aptos"/>
        <scheme val="none"/>
      </font>
    </dxf>
    <dxf>
      <font>
        <name val="Aptos"/>
        <scheme val="none"/>
      </font>
    </dxf>
    <dxf>
      <font>
        <name val="Aptos"/>
        <scheme val="none"/>
      </font>
    </dxf>
    <dxf>
      <font>
        <name val="Aptos"/>
        <scheme val="none"/>
      </font>
    </dxf>
    <dxf>
      <alignment vertical="center"/>
    </dxf>
    <dxf>
      <alignment vertical="center"/>
    </dxf>
    <dxf>
      <alignment vertical="center"/>
    </dxf>
    <dxf>
      <alignment vertical="center"/>
    </dxf>
    <dxf>
      <alignment vertical="center"/>
    </dxf>
    <dxf>
      <alignment vertical="center"/>
    </dxf>
    <dxf>
      <font>
        <b val="0"/>
        <i val="0"/>
        <strike val="0"/>
        <condense val="0"/>
        <extend val="0"/>
        <outline val="0"/>
        <shadow val="0"/>
        <u val="none"/>
        <vertAlign val="baseline"/>
        <sz val="10"/>
        <color theme="1"/>
        <name val="Aptos"/>
        <family val="2"/>
        <scheme val="none"/>
      </font>
      <numFmt numFmtId="164" formatCode="0.0%"/>
      <alignment horizontal="center" vertical="center" textRotation="0" wrapText="0" indent="0" justifyLastLine="0" shrinkToFit="0" readingOrder="0"/>
    </dxf>
    <dxf>
      <font>
        <b val="0"/>
        <i val="0"/>
        <strike val="0"/>
        <condense val="0"/>
        <extend val="0"/>
        <outline val="0"/>
        <shadow val="0"/>
        <u val="none"/>
        <vertAlign val="baseline"/>
        <sz val="10"/>
        <color theme="1"/>
        <name val="Aptos"/>
        <family val="2"/>
        <scheme val="none"/>
      </font>
      <alignment vertical="center" textRotation="0" wrapText="0" indent="0" justifyLastLine="0" shrinkToFit="0" readingOrder="0"/>
    </dxf>
    <dxf>
      <font>
        <b val="0"/>
        <i val="0"/>
        <strike val="0"/>
        <condense val="0"/>
        <extend val="0"/>
        <outline val="0"/>
        <shadow val="0"/>
        <u val="none"/>
        <vertAlign val="baseline"/>
        <sz val="10"/>
        <color theme="1"/>
        <name val="Aptos"/>
        <family val="2"/>
        <scheme val="none"/>
      </font>
      <numFmt numFmtId="1" formatCode="0"/>
      <alignment horizontal="center" vertical="center" textRotation="0" wrapText="0" indent="0" justifyLastLine="0" shrinkToFit="0" readingOrder="0"/>
    </dxf>
    <dxf>
      <font>
        <b val="0"/>
        <i val="0"/>
        <strike val="0"/>
        <condense val="0"/>
        <extend val="0"/>
        <outline val="0"/>
        <shadow val="0"/>
        <u val="none"/>
        <vertAlign val="baseline"/>
        <sz val="10"/>
        <color theme="1"/>
        <name val="Aptos"/>
        <family val="2"/>
        <scheme val="none"/>
      </font>
      <alignment vertical="center" textRotation="0" wrapText="0" indent="0" justifyLastLine="0" shrinkToFit="0" readingOrder="0"/>
    </dxf>
    <dxf>
      <font>
        <b val="0"/>
        <i val="0"/>
        <strike val="0"/>
        <condense val="0"/>
        <extend val="0"/>
        <outline val="0"/>
        <shadow val="0"/>
        <u val="none"/>
        <vertAlign val="baseline"/>
        <sz val="10"/>
        <color theme="1"/>
        <name val="Aptos"/>
        <family val="2"/>
        <scheme val="none"/>
      </font>
      <alignment vertical="center" textRotation="0" wrapText="0" indent="0" justifyLastLine="0" shrinkToFit="0" readingOrder="0"/>
    </dxf>
    <dxf>
      <font>
        <b/>
        <i val="0"/>
        <strike val="0"/>
        <condense val="0"/>
        <extend val="0"/>
        <outline val="0"/>
        <shadow val="0"/>
        <u val="none"/>
        <vertAlign val="baseline"/>
        <sz val="12"/>
        <color theme="0"/>
        <name val="Calibri"/>
        <family val="2"/>
        <scheme val="minor"/>
      </font>
      <fill>
        <patternFill patternType="solid">
          <fgColor indexed="64"/>
          <bgColor rgb="FF7B0D0D"/>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Aptos"/>
        <family val="2"/>
        <scheme val="none"/>
      </font>
      <numFmt numFmtId="164" formatCode="0.0%"/>
      <alignment horizontal="center" vertical="center" textRotation="0" wrapText="0" indent="0" justifyLastLine="0" shrinkToFit="0" readingOrder="0"/>
    </dxf>
    <dxf>
      <font>
        <b val="0"/>
        <i val="0"/>
        <strike val="0"/>
        <condense val="0"/>
        <extend val="0"/>
        <outline val="0"/>
        <shadow val="0"/>
        <u val="none"/>
        <vertAlign val="baseline"/>
        <sz val="10"/>
        <color theme="1"/>
        <name val="Aptos"/>
        <family val="2"/>
        <scheme val="none"/>
      </font>
      <alignment vertical="center" textRotation="0" wrapText="0" indent="0" justifyLastLine="0" shrinkToFit="0" readingOrder="0"/>
    </dxf>
    <dxf>
      <font>
        <b val="0"/>
        <i val="0"/>
        <strike val="0"/>
        <condense val="0"/>
        <extend val="0"/>
        <outline val="0"/>
        <shadow val="0"/>
        <u val="none"/>
        <vertAlign val="baseline"/>
        <sz val="10"/>
        <color theme="1"/>
        <name val="Aptos"/>
        <family val="2"/>
        <scheme val="none"/>
      </font>
      <alignment vertical="center" textRotation="0" wrapText="0" indent="0" justifyLastLine="0" shrinkToFit="0" readingOrder="0"/>
    </dxf>
    <dxf>
      <font>
        <b val="0"/>
        <i val="0"/>
        <strike val="0"/>
        <condense val="0"/>
        <extend val="0"/>
        <outline val="0"/>
        <shadow val="0"/>
        <u val="none"/>
        <vertAlign val="baseline"/>
        <sz val="10"/>
        <color theme="1"/>
        <name val="Aptos"/>
        <family val="2"/>
        <scheme val="none"/>
      </font>
      <numFmt numFmtId="1" formatCode="0"/>
      <alignment horizontal="center" vertical="center" textRotation="0" wrapText="0" indent="0" justifyLastLine="0" shrinkToFit="0" readingOrder="0"/>
    </dxf>
    <dxf>
      <font>
        <b val="0"/>
        <i val="0"/>
        <strike val="0"/>
        <condense val="0"/>
        <extend val="0"/>
        <outline val="0"/>
        <shadow val="0"/>
        <u val="none"/>
        <vertAlign val="baseline"/>
        <sz val="10"/>
        <color theme="1"/>
        <name val="Aptos"/>
        <family val="2"/>
        <scheme val="none"/>
      </font>
      <alignment vertical="center" textRotation="0" wrapText="0" indent="0" justifyLastLine="0" shrinkToFit="0" readingOrder="0"/>
    </dxf>
    <dxf>
      <font>
        <b val="0"/>
        <i val="0"/>
        <strike val="0"/>
        <condense val="0"/>
        <extend val="0"/>
        <outline val="0"/>
        <shadow val="0"/>
        <u val="none"/>
        <vertAlign val="baseline"/>
        <sz val="10"/>
        <color theme="1"/>
        <name val="Aptos"/>
        <family val="2"/>
        <scheme val="none"/>
      </font>
      <alignment vertical="center" textRotation="0" wrapText="0" indent="0" justifyLastLine="0" shrinkToFit="0" readingOrder="0"/>
    </dxf>
    <dxf>
      <font>
        <strike val="0"/>
        <outline val="0"/>
        <shadow val="0"/>
        <u val="none"/>
        <vertAlign val="baseline"/>
        <sz val="12"/>
        <color theme="1"/>
        <name val="Aptos"/>
        <family val="2"/>
        <scheme val="none"/>
      </font>
      <fill>
        <patternFill patternType="solid">
          <fgColor indexed="64"/>
          <bgColor rgb="FF7B0D0D"/>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Aptos"/>
        <family val="2"/>
        <scheme val="none"/>
      </font>
      <numFmt numFmtId="164" formatCode="0.0%"/>
      <alignment horizontal="center" vertical="center" textRotation="0" wrapText="0" indent="0" justifyLastLine="0" shrinkToFit="0" readingOrder="0"/>
    </dxf>
    <dxf>
      <font>
        <b val="0"/>
        <i val="0"/>
        <strike val="0"/>
        <condense val="0"/>
        <extend val="0"/>
        <outline val="0"/>
        <shadow val="0"/>
        <u val="none"/>
        <vertAlign val="baseline"/>
        <sz val="10"/>
        <color theme="1"/>
        <name val="Aptos"/>
        <family val="2"/>
        <scheme val="none"/>
      </font>
      <alignment vertical="center" textRotation="0" wrapText="0" indent="0" justifyLastLine="0" shrinkToFit="0" readingOrder="0"/>
    </dxf>
    <dxf>
      <font>
        <b val="0"/>
        <i val="0"/>
        <strike val="0"/>
        <condense val="0"/>
        <extend val="0"/>
        <outline val="0"/>
        <shadow val="0"/>
        <u val="none"/>
        <vertAlign val="baseline"/>
        <sz val="10"/>
        <color theme="1"/>
        <name val="Aptos"/>
        <family val="2"/>
        <scheme val="none"/>
      </font>
      <numFmt numFmtId="1" formatCode="0"/>
      <alignment horizontal="center" vertical="center" textRotation="0" wrapText="0" indent="0" justifyLastLine="0" shrinkToFit="0" readingOrder="0"/>
    </dxf>
    <dxf>
      <font>
        <b val="0"/>
        <i val="0"/>
        <strike val="0"/>
        <condense val="0"/>
        <extend val="0"/>
        <outline val="0"/>
        <shadow val="0"/>
        <u val="none"/>
        <vertAlign val="baseline"/>
        <sz val="10"/>
        <color theme="1"/>
        <name val="Aptos"/>
        <family val="2"/>
        <scheme val="none"/>
      </font>
      <numFmt numFmtId="0" formatCode="General"/>
      <alignment vertical="center" textRotation="0" wrapText="0" indent="0" justifyLastLine="0" shrinkToFit="0" readingOrder="0"/>
    </dxf>
    <dxf>
      <font>
        <b val="0"/>
        <i val="0"/>
        <strike val="0"/>
        <condense val="0"/>
        <extend val="0"/>
        <outline val="0"/>
        <shadow val="0"/>
        <u val="none"/>
        <vertAlign val="baseline"/>
        <sz val="10"/>
        <color theme="1"/>
        <name val="Aptos"/>
        <family val="2"/>
        <scheme val="none"/>
      </font>
      <alignment vertical="center" textRotation="0" wrapText="0" indent="0" justifyLastLine="0" shrinkToFit="0" readingOrder="0"/>
    </dxf>
    <dxf>
      <font>
        <b val="0"/>
        <i val="0"/>
        <strike val="0"/>
        <condense val="0"/>
        <extend val="0"/>
        <outline val="0"/>
        <shadow val="0"/>
        <u val="none"/>
        <vertAlign val="baseline"/>
        <sz val="10"/>
        <color theme="1"/>
        <name val="Aptos"/>
        <family val="2"/>
        <scheme val="none"/>
      </font>
      <alignment vertical="center" textRotation="0" wrapText="0" indent="0" justifyLastLine="0" shrinkToFit="0" readingOrder="0"/>
    </dxf>
    <dxf>
      <font>
        <b/>
        <i val="0"/>
        <strike val="0"/>
        <condense val="0"/>
        <extend val="0"/>
        <outline val="0"/>
        <shadow val="0"/>
        <u val="none"/>
        <vertAlign val="baseline"/>
        <sz val="12"/>
        <color theme="0"/>
        <name val="Calibri"/>
        <family val="2"/>
        <scheme val="minor"/>
      </font>
      <fill>
        <patternFill patternType="solid">
          <fgColor indexed="64"/>
          <bgColor rgb="FF7B0D0D"/>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Aptos"/>
        <family val="2"/>
        <scheme val="none"/>
      </font>
    </dxf>
    <dxf>
      <font>
        <b val="0"/>
        <i val="0"/>
        <strike val="0"/>
        <condense val="0"/>
        <extend val="0"/>
        <outline val="0"/>
        <shadow val="0"/>
        <u val="none"/>
        <vertAlign val="baseline"/>
        <sz val="10"/>
        <color theme="1"/>
        <name val="Aptos"/>
        <family val="2"/>
        <scheme val="none"/>
      </font>
      <numFmt numFmtId="1" formatCode="0"/>
      <alignment horizontal="center" vertical="center" textRotation="0" wrapText="0" indent="0" justifyLastLine="0" shrinkToFit="0" readingOrder="0"/>
    </dxf>
    <dxf>
      <font>
        <b val="0"/>
        <i val="0"/>
        <strike val="0"/>
        <condense val="0"/>
        <extend val="0"/>
        <outline val="0"/>
        <shadow val="0"/>
        <u val="none"/>
        <vertAlign val="baseline"/>
        <sz val="10"/>
        <color theme="1"/>
        <name val="Aptos"/>
        <family val="2"/>
        <scheme val="none"/>
      </font>
    </dxf>
    <dxf>
      <font>
        <b val="0"/>
        <i val="0"/>
        <strike val="0"/>
        <condense val="0"/>
        <extend val="0"/>
        <outline val="0"/>
        <shadow val="0"/>
        <u val="none"/>
        <vertAlign val="baseline"/>
        <sz val="10"/>
        <color theme="1"/>
        <name val="Aptos"/>
        <family val="2"/>
        <scheme val="none"/>
      </font>
    </dxf>
    <dxf>
      <font>
        <b val="0"/>
        <i val="0"/>
        <strike val="0"/>
        <condense val="0"/>
        <extend val="0"/>
        <outline val="0"/>
        <shadow val="0"/>
        <u val="none"/>
        <vertAlign val="baseline"/>
        <sz val="10"/>
        <color theme="1"/>
        <name val="Aptos"/>
        <family val="2"/>
        <scheme val="none"/>
      </font>
    </dxf>
    <dxf>
      <font>
        <b val="0"/>
        <i val="0"/>
        <strike val="0"/>
        <condense val="0"/>
        <extend val="0"/>
        <outline val="0"/>
        <shadow val="0"/>
        <u val="none"/>
        <vertAlign val="baseline"/>
        <sz val="10"/>
        <color theme="1"/>
        <name val="Aptos"/>
        <family val="2"/>
        <scheme val="none"/>
      </font>
    </dxf>
    <dxf>
      <font>
        <strike val="0"/>
        <outline val="0"/>
        <shadow val="0"/>
        <u val="none"/>
        <vertAlign val="baseline"/>
        <sz val="12"/>
        <color theme="1"/>
        <name val="Aptos"/>
        <family val="2"/>
        <scheme val="none"/>
      </font>
      <fill>
        <patternFill patternType="solid">
          <fgColor indexed="64"/>
          <bgColor rgb="FF7B0D0D"/>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Aptos"/>
        <family val="2"/>
        <scheme val="none"/>
      </font>
      <numFmt numFmtId="0" formatCode="General"/>
      <alignment vertical="center" textRotation="0" wrapText="0" indent="0" justifyLastLine="0" shrinkToFit="0" readingOrder="0"/>
    </dxf>
    <dxf>
      <font>
        <b val="0"/>
        <i val="0"/>
        <strike val="0"/>
        <condense val="0"/>
        <extend val="0"/>
        <outline val="0"/>
        <shadow val="0"/>
        <u val="none"/>
        <vertAlign val="baseline"/>
        <sz val="10"/>
        <color theme="1"/>
        <name val="Aptos"/>
        <family val="2"/>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0"/>
        <color theme="1"/>
        <name val="Aptos"/>
        <family val="2"/>
        <scheme val="none"/>
      </font>
      <numFmt numFmtId="167" formatCode="yyyy\-mm\-dd"/>
      <alignment horizontal="center" vertical="center" textRotation="0" wrapText="0" indent="0" justifyLastLine="0" shrinkToFit="0" readingOrder="0"/>
    </dxf>
    <dxf>
      <font>
        <b val="0"/>
        <i val="0"/>
        <strike val="0"/>
        <condense val="0"/>
        <extend val="0"/>
        <outline val="0"/>
        <shadow val="0"/>
        <u val="none"/>
        <vertAlign val="baseline"/>
        <sz val="10"/>
        <color theme="1"/>
        <name val="Aptos"/>
        <family val="2"/>
        <scheme val="none"/>
      </font>
      <alignment vertical="center" textRotation="0" wrapText="0" indent="0" justifyLastLine="0" shrinkToFit="0" readingOrder="0"/>
    </dxf>
    <dxf>
      <font>
        <b val="0"/>
        <i val="0"/>
        <strike val="0"/>
        <condense val="0"/>
        <extend val="0"/>
        <outline val="0"/>
        <shadow val="0"/>
        <u val="none"/>
        <vertAlign val="baseline"/>
        <sz val="10"/>
        <color theme="1"/>
        <name val="Aptos"/>
        <family val="2"/>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0"/>
        <color theme="1"/>
        <name val="Aptos"/>
        <family val="2"/>
        <scheme val="none"/>
      </font>
      <numFmt numFmtId="0" formatCode="General"/>
      <alignment vertical="center" textRotation="0" wrapText="0" indent="0" justifyLastLine="0" shrinkToFit="0" readingOrder="0"/>
    </dxf>
    <dxf>
      <font>
        <b val="0"/>
        <i val="0"/>
        <strike val="0"/>
        <condense val="0"/>
        <extend val="0"/>
        <outline val="0"/>
        <shadow val="0"/>
        <u val="none"/>
        <vertAlign val="baseline"/>
        <sz val="10"/>
        <color theme="1"/>
        <name val="Aptos"/>
        <family val="2"/>
        <scheme val="none"/>
      </font>
      <numFmt numFmtId="1" formatCode="0"/>
      <alignment horizontal="center" vertical="center" textRotation="0" wrapText="0" indent="0" justifyLastLine="0" shrinkToFit="0" readingOrder="0"/>
    </dxf>
    <dxf>
      <font>
        <b val="0"/>
        <i val="0"/>
        <strike val="0"/>
        <condense val="0"/>
        <extend val="0"/>
        <outline val="0"/>
        <shadow val="0"/>
        <u val="none"/>
        <vertAlign val="baseline"/>
        <sz val="10"/>
        <color theme="1"/>
        <name val="Aptos"/>
        <family val="2"/>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0"/>
        <color theme="1"/>
        <name val="Aptos"/>
        <family val="2"/>
        <scheme val="none"/>
      </font>
      <alignment vertical="center" textRotation="0" wrapText="0" indent="0" justifyLastLine="0" shrinkToFit="0" readingOrder="0"/>
    </dxf>
    <dxf>
      <font>
        <b val="0"/>
        <i val="0"/>
        <strike val="0"/>
        <condense val="0"/>
        <extend val="0"/>
        <outline val="0"/>
        <shadow val="0"/>
        <u val="none"/>
        <vertAlign val="baseline"/>
        <sz val="10"/>
        <color theme="1"/>
        <name val="Aptos"/>
        <family val="2"/>
        <scheme val="none"/>
      </font>
      <numFmt numFmtId="19" formatCode="dd/mm/yyyy"/>
      <alignment horizontal="center" vertical="center" textRotation="0" wrapText="0" indent="0" justifyLastLine="0" shrinkToFit="0" readingOrder="0"/>
    </dxf>
    <dxf>
      <font>
        <b val="0"/>
        <i val="0"/>
        <strike val="0"/>
        <condense val="0"/>
        <extend val="0"/>
        <outline val="0"/>
        <shadow val="0"/>
        <u val="none"/>
        <vertAlign val="baseline"/>
        <sz val="10"/>
        <color theme="1"/>
        <name val="Aptos"/>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Aptos"/>
        <family val="2"/>
        <scheme val="none"/>
      </font>
      <alignment vertical="center" textRotation="0" wrapText="0" indent="0" justifyLastLine="0" shrinkToFit="0" readingOrder="0"/>
    </dxf>
    <dxf>
      <font>
        <b val="0"/>
        <i val="0"/>
        <strike val="0"/>
        <condense val="0"/>
        <extend val="0"/>
        <outline val="0"/>
        <shadow val="0"/>
        <u val="none"/>
        <vertAlign val="baseline"/>
        <sz val="10"/>
        <color theme="1"/>
        <name val="Aptos"/>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Aptos"/>
        <family val="2"/>
        <scheme val="none"/>
      </font>
      <numFmt numFmtId="1" formatCode="0"/>
      <alignment horizontal="center" vertical="center" textRotation="0" wrapText="0" indent="0" justifyLastLine="0" shrinkToFit="0" readingOrder="0"/>
    </dxf>
    <dxf>
      <font>
        <b val="0"/>
        <i val="0"/>
        <strike val="0"/>
        <condense val="0"/>
        <extend val="0"/>
        <outline val="0"/>
        <shadow val="0"/>
        <u val="none"/>
        <vertAlign val="baseline"/>
        <sz val="10"/>
        <color theme="1"/>
        <name val="Aptos"/>
        <family val="2"/>
        <scheme val="none"/>
      </font>
      <alignment vertical="center" textRotation="0" wrapText="0" indent="0" justifyLastLine="0" shrinkToFit="0" readingOrder="0"/>
    </dxf>
    <dxf>
      <font>
        <b val="0"/>
        <i val="0"/>
        <strike val="0"/>
        <condense val="0"/>
        <extend val="0"/>
        <outline val="0"/>
        <shadow val="0"/>
        <u val="none"/>
        <vertAlign val="baseline"/>
        <sz val="10"/>
        <color theme="1"/>
        <name val="Aptos"/>
        <family val="2"/>
        <scheme val="none"/>
      </font>
      <alignment vertical="center" textRotation="0" wrapText="0" indent="0" justifyLastLine="0" shrinkToFit="0" readingOrder="0"/>
    </dxf>
    <dxf>
      <font>
        <b val="0"/>
        <i val="0"/>
        <strike val="0"/>
        <condense val="0"/>
        <extend val="0"/>
        <outline val="0"/>
        <shadow val="0"/>
        <u val="none"/>
        <vertAlign val="baseline"/>
        <sz val="10"/>
        <color theme="1"/>
        <name val="Aptos"/>
        <family val="2"/>
        <scheme val="none"/>
      </font>
      <numFmt numFmtId="34" formatCode="_-&quot;Rp&quot;* #,##0.00_-;\-&quot;Rp&quot;* #,##0.00_-;_-&quot;Rp&quot;* &quot;-&quot;??_-;_-@_-"/>
      <alignment vertical="center" textRotation="0" wrapText="0" indent="0" justifyLastLine="0" shrinkToFit="0" readingOrder="0"/>
    </dxf>
    <dxf>
      <font>
        <b val="0"/>
        <i val="0"/>
        <strike val="0"/>
        <condense val="0"/>
        <extend val="0"/>
        <outline val="0"/>
        <shadow val="0"/>
        <u val="none"/>
        <vertAlign val="baseline"/>
        <sz val="10"/>
        <color theme="1"/>
        <name val="Aptos"/>
        <family val="2"/>
        <scheme val="none"/>
      </font>
      <alignment vertical="center" textRotation="0" wrapText="0" indent="0" justifyLastLine="0" shrinkToFit="0" readingOrder="0"/>
    </dxf>
    <dxf>
      <font>
        <b val="0"/>
        <i val="0"/>
        <strike val="0"/>
        <condense val="0"/>
        <extend val="0"/>
        <outline val="0"/>
        <shadow val="0"/>
        <u val="none"/>
        <vertAlign val="baseline"/>
        <sz val="10"/>
        <color theme="1"/>
        <name val="Aptos"/>
        <family val="2"/>
        <scheme val="none"/>
      </font>
      <numFmt numFmtId="164" formatCode="0.0%"/>
      <alignment horizontal="center" vertical="center" textRotation="0" wrapText="0" indent="0" justifyLastLine="0" shrinkToFit="0" readingOrder="0"/>
    </dxf>
    <dxf>
      <font>
        <b val="0"/>
        <i val="0"/>
        <strike val="0"/>
        <condense val="0"/>
        <extend val="0"/>
        <outline val="0"/>
        <shadow val="0"/>
        <u val="none"/>
        <vertAlign val="baseline"/>
        <sz val="10"/>
        <color theme="1"/>
        <name val="Aptos"/>
        <family val="2"/>
        <scheme val="none"/>
      </font>
      <alignment vertical="center" textRotation="0" wrapText="0" indent="0" justifyLastLine="0" shrinkToFit="0" readingOrder="0"/>
    </dxf>
    <dxf>
      <font>
        <b val="0"/>
        <i val="0"/>
        <strike val="0"/>
        <condense val="0"/>
        <extend val="0"/>
        <outline val="0"/>
        <shadow val="0"/>
        <u val="none"/>
        <vertAlign val="baseline"/>
        <sz val="10"/>
        <color theme="1"/>
        <name val="Aptos"/>
        <family val="2"/>
        <scheme val="none"/>
      </font>
      <alignment vertical="center" textRotation="0" wrapText="0" indent="0" justifyLastLine="0" shrinkToFit="0" readingOrder="0"/>
    </dxf>
    <dxf>
      <font>
        <b val="0"/>
        <i val="0"/>
        <strike val="0"/>
        <condense val="0"/>
        <extend val="0"/>
        <outline val="0"/>
        <shadow val="0"/>
        <u val="none"/>
        <vertAlign val="baseline"/>
        <sz val="10"/>
        <color theme="1"/>
        <name val="Aptos"/>
        <family val="2"/>
        <scheme val="none"/>
      </font>
      <numFmt numFmtId="34" formatCode="_-&quot;Rp&quot;* #,##0.00_-;\-&quot;Rp&quot;* #,##0.00_-;_-&quot;Rp&quot;* &quot;-&quot;??_-;_-@_-"/>
      <alignment vertical="center" textRotation="0" wrapText="0" indent="0" justifyLastLine="0" shrinkToFit="0" readingOrder="0"/>
    </dxf>
    <dxf>
      <font>
        <b val="0"/>
        <i val="0"/>
        <strike val="0"/>
        <condense val="0"/>
        <extend val="0"/>
        <outline val="0"/>
        <shadow val="0"/>
        <u val="none"/>
        <vertAlign val="baseline"/>
        <sz val="10"/>
        <color theme="1"/>
        <name val="Aptos"/>
        <family val="2"/>
        <scheme val="none"/>
      </font>
      <numFmt numFmtId="1" formatCode="0"/>
      <alignment horizontal="center" vertical="center" textRotation="0" wrapText="0" indent="0" justifyLastLine="0" shrinkToFit="0" readingOrder="0"/>
    </dxf>
    <dxf>
      <font>
        <b val="0"/>
        <i val="0"/>
        <strike val="0"/>
        <condense val="0"/>
        <extend val="0"/>
        <outline val="0"/>
        <shadow val="0"/>
        <u val="none"/>
        <vertAlign val="baseline"/>
        <sz val="10"/>
        <color theme="1"/>
        <name val="Aptos"/>
        <family val="2"/>
        <scheme val="none"/>
      </font>
      <alignment vertical="center" textRotation="0" wrapText="0" indent="0" justifyLastLine="0" shrinkToFit="0" readingOrder="0"/>
    </dxf>
    <dxf>
      <font>
        <b val="0"/>
        <i val="0"/>
        <strike val="0"/>
        <condense val="0"/>
        <extend val="0"/>
        <outline val="0"/>
        <shadow val="0"/>
        <u val="none"/>
        <vertAlign val="baseline"/>
        <sz val="10"/>
        <color theme="1"/>
        <name val="Aptos"/>
        <family val="2"/>
        <scheme val="none"/>
      </font>
      <alignment vertical="center" textRotation="0" wrapText="0" indent="0" justifyLastLine="0" shrinkToFit="0" readingOrder="0"/>
    </dxf>
    <dxf>
      <font>
        <b val="0"/>
        <i val="0"/>
        <strike val="0"/>
        <condense val="0"/>
        <extend val="0"/>
        <outline val="0"/>
        <shadow val="0"/>
        <u val="none"/>
        <vertAlign val="baseline"/>
        <sz val="10"/>
        <color theme="1"/>
        <name val="Aptos"/>
        <family val="2"/>
        <scheme val="none"/>
      </font>
      <numFmt numFmtId="19" formatCode="dd/mm/yyyy"/>
      <alignment vertical="center" textRotation="0" wrapText="0" indent="0" justifyLastLine="0" shrinkToFit="0" readingOrder="0"/>
    </dxf>
    <dxf>
      <border outline="0">
        <top style="thin">
          <color theme="0"/>
        </top>
      </border>
    </dxf>
    <dxf>
      <font>
        <b val="0"/>
        <i val="0"/>
        <strike val="0"/>
        <condense val="0"/>
        <extend val="0"/>
        <outline val="0"/>
        <shadow val="0"/>
        <u val="none"/>
        <vertAlign val="baseline"/>
        <sz val="10"/>
        <color theme="1"/>
        <name val="Aptos"/>
        <family val="2"/>
        <scheme val="none"/>
      </font>
      <alignment vertical="center" textRotation="0" wrapText="0" indent="0" justifyLastLine="0" shrinkToFit="0" readingOrder="0"/>
    </dxf>
    <dxf>
      <border outline="0">
        <bottom style="thin">
          <color theme="0"/>
        </bottom>
      </border>
    </dxf>
    <dxf>
      <font>
        <b/>
        <i val="0"/>
        <strike val="0"/>
        <condense val="0"/>
        <extend val="0"/>
        <outline val="0"/>
        <shadow val="0"/>
        <u val="none"/>
        <vertAlign val="baseline"/>
        <sz val="11"/>
        <color theme="0"/>
        <name val="Aptos"/>
        <family val="2"/>
        <scheme val="none"/>
      </font>
      <fill>
        <patternFill patternType="solid">
          <fgColor indexed="64"/>
          <bgColor rgb="FF7B0D0D"/>
        </patternFill>
      </fill>
      <alignment horizontal="center" vertical="center" textRotation="0" wrapText="0" indent="0" justifyLastLine="0" shrinkToFit="0" readingOrder="0"/>
      <border diagonalUp="0" diagonalDown="0" outline="0">
        <left style="thin">
          <color theme="0"/>
        </left>
        <right style="thin">
          <color theme="0"/>
        </right>
        <top/>
        <bottom/>
      </border>
    </dxf>
  </dxfs>
  <tableStyles count="0" defaultTableStyle="TableStyleMedium9" defaultPivotStyle="PivotStyleLight16"/>
  <colors>
    <mruColors>
      <color rgb="FF7B0D0D"/>
      <color rgb="FFF9E5E5"/>
      <color rgb="FF922B21"/>
      <color rgb="FFC0392B"/>
      <color rgb="FFE2B04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1.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07/relationships/slicerCache" Target="slicerCaches/slicerCache3.xml"/><Relationship Id="rId5" Type="http://schemas.openxmlformats.org/officeDocument/2006/relationships/worksheet" Target="worksheets/sheet5.xml"/><Relationship Id="rId15" Type="http://schemas.openxmlformats.org/officeDocument/2006/relationships/calcChain" Target="calcChain.xml"/><Relationship Id="rId10" Type="http://schemas.microsoft.com/office/2007/relationships/slicerCache" Target="slicerCaches/slicerCache2.xml"/><Relationship Id="rId4" Type="http://schemas.openxmlformats.org/officeDocument/2006/relationships/worksheet" Target="worksheets/sheet4.xml"/><Relationship Id="rId9" Type="http://schemas.microsoft.com/office/2007/relationships/slicerCache" Target="slicerCaches/slicerCache1.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pivotSource>
    <c:name>[Product-Sales-Region.xlsx]PIVOT_ANALYSIS!PivotTable1</c:name>
    <c:fmtId val="15"/>
  </c:pivotSource>
  <c:chart>
    <c:title>
      <c:tx>
        <c:rich>
          <a:bodyPr rot="0" spcFirstLastPara="1" vertOverflow="ellipsis" vert="horz" wrap="square" anchor="ctr" anchorCtr="1"/>
          <a:lstStyle/>
          <a:p>
            <a:pPr>
              <a:defRPr sz="1400" b="1" i="0" u="none" strike="noStrike" kern="1200" spc="0" baseline="0">
                <a:solidFill>
                  <a:srgbClr val="7B0D0D"/>
                </a:solidFill>
                <a:latin typeface="Aptos" panose="020B0004020202020204" pitchFamily="34" charset="0"/>
                <a:ea typeface="+mn-ea"/>
                <a:cs typeface="+mn-cs"/>
              </a:defRPr>
            </a:pPr>
            <a:r>
              <a:rPr lang="id-ID" b="1"/>
              <a:t>Revenue by Region &amp; Product</a:t>
            </a:r>
          </a:p>
        </c:rich>
      </c:tx>
      <c:overlay val="0"/>
      <c:spPr>
        <a:noFill/>
        <a:ln>
          <a:noFill/>
        </a:ln>
        <a:effectLst/>
      </c:spPr>
      <c:txPr>
        <a:bodyPr rot="0" spcFirstLastPara="1" vertOverflow="ellipsis" vert="horz" wrap="square" anchor="ctr" anchorCtr="1"/>
        <a:lstStyle/>
        <a:p>
          <a:pPr>
            <a:defRPr sz="1400" b="1" i="0" u="none" strike="noStrike" kern="1200" spc="0" baseline="0">
              <a:solidFill>
                <a:srgbClr val="7B0D0D"/>
              </a:solidFill>
              <a:latin typeface="Aptos" panose="020B0004020202020204" pitchFamily="34" charset="0"/>
              <a:ea typeface="+mn-ea"/>
              <a:cs typeface="+mn-cs"/>
            </a:defRPr>
          </a:pPr>
          <a:endParaRPr lang="id-ID"/>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7B0D0D"/>
                  </a:solidFill>
                  <a:latin typeface="Aptos" panose="020B0004020202020204" pitchFamily="34" charset="0"/>
                  <a:ea typeface="+mn-ea"/>
                  <a:cs typeface="+mn-cs"/>
                </a:defRPr>
              </a:pPr>
              <a:endParaRPr lang="id-ID"/>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7B0D0D"/>
                  </a:solidFill>
                  <a:latin typeface="Aptos" panose="020B0004020202020204" pitchFamily="34" charset="0"/>
                  <a:ea typeface="+mn-ea"/>
                  <a:cs typeface="+mn-cs"/>
                </a:defRPr>
              </a:pPr>
              <a:endParaRPr lang="id-ID"/>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7B0D0D"/>
                  </a:solidFill>
                  <a:latin typeface="Aptos" panose="020B0004020202020204" pitchFamily="34" charset="0"/>
                  <a:ea typeface="+mn-ea"/>
                  <a:cs typeface="+mn-cs"/>
                </a:defRPr>
              </a:pPr>
              <a:endParaRPr lang="id-ID"/>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7B0D0D"/>
                  </a:solidFill>
                  <a:latin typeface="Aptos" panose="020B0004020202020204" pitchFamily="34" charset="0"/>
                  <a:ea typeface="+mn-ea"/>
                  <a:cs typeface="+mn-cs"/>
                </a:defRPr>
              </a:pPr>
              <a:endParaRPr lang="id-ID"/>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7B0D0D"/>
                  </a:solidFill>
                  <a:latin typeface="Aptos" panose="020B0004020202020204" pitchFamily="34" charset="0"/>
                  <a:ea typeface="+mn-ea"/>
                  <a:cs typeface="+mn-cs"/>
                </a:defRPr>
              </a:pPr>
              <a:endParaRPr lang="id-ID"/>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7B0D0D"/>
                  </a:solidFill>
                  <a:latin typeface="Aptos" panose="020B0004020202020204" pitchFamily="34" charset="0"/>
                  <a:ea typeface="+mn-ea"/>
                  <a:cs typeface="+mn-cs"/>
                </a:defRPr>
              </a:pPr>
              <a:endParaRPr lang="id-ID"/>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7B0D0D"/>
                  </a:solidFill>
                  <a:latin typeface="Aptos" panose="020B0004020202020204" pitchFamily="34" charset="0"/>
                  <a:ea typeface="+mn-ea"/>
                  <a:cs typeface="+mn-cs"/>
                </a:defRPr>
              </a:pPr>
              <a:endParaRPr lang="id-ID"/>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7B0D0D"/>
                  </a:solidFill>
                  <a:latin typeface="Aptos" panose="020B0004020202020204" pitchFamily="34" charset="0"/>
                  <a:ea typeface="+mn-ea"/>
                  <a:cs typeface="+mn-cs"/>
                </a:defRPr>
              </a:pPr>
              <a:endParaRPr lang="id-ID"/>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7B0D0D"/>
                  </a:solidFill>
                  <a:latin typeface="Aptos" panose="020B0004020202020204" pitchFamily="34" charset="0"/>
                  <a:ea typeface="+mn-ea"/>
                  <a:cs typeface="+mn-cs"/>
                </a:defRPr>
              </a:pPr>
              <a:endParaRPr lang="id-ID"/>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7B0D0D"/>
                  </a:solidFill>
                  <a:latin typeface="Aptos" panose="020B0004020202020204" pitchFamily="34" charset="0"/>
                  <a:ea typeface="+mn-ea"/>
                  <a:cs typeface="+mn-cs"/>
                </a:defRPr>
              </a:pPr>
              <a:endParaRPr lang="id-ID"/>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7B0D0D"/>
                  </a:solidFill>
                  <a:latin typeface="Aptos" panose="020B0004020202020204" pitchFamily="34" charset="0"/>
                  <a:ea typeface="+mn-ea"/>
                  <a:cs typeface="+mn-cs"/>
                </a:defRPr>
              </a:pPr>
              <a:endParaRPr lang="id-ID"/>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7B0D0D"/>
                  </a:solidFill>
                  <a:latin typeface="Aptos" panose="020B0004020202020204" pitchFamily="34" charset="0"/>
                  <a:ea typeface="+mn-ea"/>
                  <a:cs typeface="+mn-cs"/>
                </a:defRPr>
              </a:pPr>
              <a:endParaRPr lang="id-ID"/>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7B0D0D"/>
                  </a:solidFill>
                  <a:latin typeface="Aptos" panose="020B0004020202020204" pitchFamily="34" charset="0"/>
                  <a:ea typeface="+mn-ea"/>
                  <a:cs typeface="+mn-cs"/>
                </a:defRPr>
              </a:pPr>
              <a:endParaRPr lang="id-ID"/>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7B0D0D"/>
                  </a:solidFill>
                  <a:latin typeface="Aptos" panose="020B0004020202020204" pitchFamily="34" charset="0"/>
                  <a:ea typeface="+mn-ea"/>
                  <a:cs typeface="+mn-cs"/>
                </a:defRPr>
              </a:pPr>
              <a:endParaRPr lang="id-ID"/>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7B0D0D"/>
                  </a:solidFill>
                  <a:latin typeface="Aptos" panose="020B0004020202020204" pitchFamily="34" charset="0"/>
                  <a:ea typeface="+mn-ea"/>
                  <a:cs typeface="+mn-cs"/>
                </a:defRPr>
              </a:pPr>
              <a:endParaRPr lang="id-ID"/>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7B0D0D"/>
                  </a:solidFill>
                  <a:latin typeface="Aptos" panose="020B0004020202020204" pitchFamily="34" charset="0"/>
                  <a:ea typeface="+mn-ea"/>
                  <a:cs typeface="+mn-cs"/>
                </a:defRPr>
              </a:pPr>
              <a:endParaRPr lang="id-ID"/>
            </a:p>
          </c:txPr>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7B0D0D"/>
                  </a:solidFill>
                  <a:latin typeface="Aptos" panose="020B0004020202020204" pitchFamily="34" charset="0"/>
                  <a:ea typeface="+mn-ea"/>
                  <a:cs typeface="+mn-cs"/>
                </a:defRPr>
              </a:pPr>
              <a:endParaRPr lang="id-ID"/>
            </a:p>
          </c:txPr>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7B0D0D"/>
                  </a:solidFill>
                  <a:latin typeface="Aptos" panose="020B0004020202020204" pitchFamily="34" charset="0"/>
                  <a:ea typeface="+mn-ea"/>
                  <a:cs typeface="+mn-cs"/>
                </a:defRPr>
              </a:pPr>
              <a:endParaRPr lang="id-ID"/>
            </a:p>
          </c:txPr>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7B0D0D"/>
                  </a:solidFill>
                  <a:latin typeface="Aptos" panose="020B0004020202020204" pitchFamily="34" charset="0"/>
                  <a:ea typeface="+mn-ea"/>
                  <a:cs typeface="+mn-cs"/>
                </a:defRPr>
              </a:pPr>
              <a:endParaRPr lang="id-ID"/>
            </a:p>
          </c:txPr>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7B0D0D"/>
                  </a:solidFill>
                  <a:latin typeface="Aptos" panose="020B0004020202020204" pitchFamily="34" charset="0"/>
                  <a:ea typeface="+mn-ea"/>
                  <a:cs typeface="+mn-cs"/>
                </a:defRPr>
              </a:pPr>
              <a:endParaRPr lang="id-ID"/>
            </a:p>
          </c:txPr>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7B0D0D"/>
                  </a:solidFill>
                  <a:latin typeface="Aptos" panose="020B0004020202020204" pitchFamily="34" charset="0"/>
                  <a:ea typeface="+mn-ea"/>
                  <a:cs typeface="+mn-cs"/>
                </a:defRPr>
              </a:pPr>
              <a:endParaRPr lang="id-ID"/>
            </a:p>
          </c:txPr>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7B0D0D"/>
                  </a:solidFill>
                  <a:latin typeface="Aptos" panose="020B0004020202020204" pitchFamily="34" charset="0"/>
                  <a:ea typeface="+mn-ea"/>
                  <a:cs typeface="+mn-cs"/>
                </a:defRPr>
              </a:pPr>
              <a:endParaRPr lang="id-ID"/>
            </a:p>
          </c:txPr>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7B0D0D"/>
                  </a:solidFill>
                  <a:latin typeface="Aptos" panose="020B0004020202020204" pitchFamily="34" charset="0"/>
                  <a:ea typeface="+mn-ea"/>
                  <a:cs typeface="+mn-cs"/>
                </a:defRPr>
              </a:pPr>
              <a:endParaRPr lang="id-ID"/>
            </a:p>
          </c:txPr>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7B0D0D"/>
                  </a:solidFill>
                  <a:latin typeface="Aptos" panose="020B0004020202020204" pitchFamily="34" charset="0"/>
                  <a:ea typeface="+mn-ea"/>
                  <a:cs typeface="+mn-cs"/>
                </a:defRPr>
              </a:pPr>
              <a:endParaRPr lang="id-ID"/>
            </a:p>
          </c:txPr>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7B0D0D"/>
                  </a:solidFill>
                  <a:latin typeface="Aptos" panose="020B0004020202020204" pitchFamily="34" charset="0"/>
                  <a:ea typeface="+mn-ea"/>
                  <a:cs typeface="+mn-cs"/>
                </a:defRPr>
              </a:pPr>
              <a:endParaRPr lang="id-ID"/>
            </a:p>
          </c:txPr>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7B0D0D"/>
                  </a:solidFill>
                  <a:latin typeface="Aptos" panose="020B0004020202020204" pitchFamily="34" charset="0"/>
                  <a:ea typeface="+mn-ea"/>
                  <a:cs typeface="+mn-cs"/>
                </a:defRPr>
              </a:pPr>
              <a:endParaRPr lang="id-ID"/>
            </a:p>
          </c:txPr>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7B0D0D"/>
                  </a:solidFill>
                  <a:latin typeface="Aptos" panose="020B0004020202020204" pitchFamily="34" charset="0"/>
                  <a:ea typeface="+mn-ea"/>
                  <a:cs typeface="+mn-cs"/>
                </a:defRPr>
              </a:pPr>
              <a:endParaRPr lang="id-ID"/>
            </a:p>
          </c:txPr>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7B0D0D"/>
                  </a:solidFill>
                  <a:latin typeface="Aptos" panose="020B0004020202020204" pitchFamily="34" charset="0"/>
                  <a:ea typeface="+mn-ea"/>
                  <a:cs typeface="+mn-cs"/>
                </a:defRPr>
              </a:pPr>
              <a:endParaRPr lang="id-ID"/>
            </a:p>
          </c:txPr>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7B0D0D"/>
                  </a:solidFill>
                  <a:latin typeface="Aptos" panose="020B0004020202020204" pitchFamily="34" charset="0"/>
                  <a:ea typeface="+mn-ea"/>
                  <a:cs typeface="+mn-cs"/>
                </a:defRPr>
              </a:pPr>
              <a:endParaRPr lang="id-ID"/>
            </a:p>
          </c:txPr>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7B0D0D"/>
                  </a:solidFill>
                  <a:latin typeface="Aptos" panose="020B0004020202020204" pitchFamily="34" charset="0"/>
                  <a:ea typeface="+mn-ea"/>
                  <a:cs typeface="+mn-cs"/>
                </a:defRPr>
              </a:pPr>
              <a:endParaRPr lang="id-ID"/>
            </a:p>
          </c:txPr>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7B0D0D"/>
                  </a:solidFill>
                  <a:latin typeface="Aptos" panose="020B0004020202020204" pitchFamily="34" charset="0"/>
                  <a:ea typeface="+mn-ea"/>
                  <a:cs typeface="+mn-cs"/>
                </a:defRPr>
              </a:pPr>
              <a:endParaRPr lang="id-ID"/>
            </a:p>
          </c:txPr>
          <c:showLegendKey val="0"/>
          <c:showVal val="0"/>
          <c:showCatName val="0"/>
          <c:showSerName val="0"/>
          <c:showPercent val="0"/>
          <c:showBubbleSize val="0"/>
          <c:extLst>
            <c:ext xmlns:c15="http://schemas.microsoft.com/office/drawing/2012/chart" uri="{CE6537A1-D6FC-4f65-9D91-7224C49458BB}"/>
          </c:extLst>
        </c:dLbl>
      </c:pivotFmt>
      <c:pivotFmt>
        <c:idx val="3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7B0D0D"/>
                  </a:solidFill>
                  <a:latin typeface="Aptos" panose="020B0004020202020204" pitchFamily="34" charset="0"/>
                  <a:ea typeface="+mn-ea"/>
                  <a:cs typeface="+mn-cs"/>
                </a:defRPr>
              </a:pPr>
              <a:endParaRPr lang="id-ID"/>
            </a:p>
          </c:txPr>
          <c:showLegendKey val="0"/>
          <c:showVal val="0"/>
          <c:showCatName val="0"/>
          <c:showSerName val="0"/>
          <c:showPercent val="0"/>
          <c:showBubbleSize val="0"/>
          <c:extLst>
            <c:ext xmlns:c15="http://schemas.microsoft.com/office/drawing/2012/chart" uri="{CE6537A1-D6FC-4f65-9D91-7224C49458BB}"/>
          </c:extLst>
        </c:dLbl>
      </c:pivotFmt>
      <c:pivotFmt>
        <c:idx val="3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7B0D0D"/>
                  </a:solidFill>
                  <a:latin typeface="Aptos" panose="020B0004020202020204" pitchFamily="34" charset="0"/>
                  <a:ea typeface="+mn-ea"/>
                  <a:cs typeface="+mn-cs"/>
                </a:defRPr>
              </a:pPr>
              <a:endParaRPr lang="id-ID"/>
            </a:p>
          </c:txPr>
          <c:showLegendKey val="0"/>
          <c:showVal val="0"/>
          <c:showCatName val="0"/>
          <c:showSerName val="0"/>
          <c:showPercent val="0"/>
          <c:showBubbleSize val="0"/>
          <c:extLst>
            <c:ext xmlns:c15="http://schemas.microsoft.com/office/drawing/2012/chart" uri="{CE6537A1-D6FC-4f65-9D91-7224C49458BB}"/>
          </c:extLst>
        </c:dLbl>
      </c:pivotFmt>
      <c:pivotFmt>
        <c:idx val="3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7B0D0D"/>
                  </a:solidFill>
                  <a:latin typeface="Aptos" panose="020B0004020202020204" pitchFamily="34" charset="0"/>
                  <a:ea typeface="+mn-ea"/>
                  <a:cs typeface="+mn-cs"/>
                </a:defRPr>
              </a:pPr>
              <a:endParaRPr lang="id-ID"/>
            </a:p>
          </c:txPr>
          <c:showLegendKey val="0"/>
          <c:showVal val="0"/>
          <c:showCatName val="0"/>
          <c:showSerName val="0"/>
          <c:showPercent val="0"/>
          <c:showBubbleSize val="0"/>
          <c:extLst>
            <c:ext xmlns:c15="http://schemas.microsoft.com/office/drawing/2012/chart" uri="{CE6537A1-D6FC-4f65-9D91-7224C49458BB}"/>
          </c:extLst>
        </c:dLbl>
      </c:pivotFmt>
      <c:pivotFmt>
        <c:idx val="3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7B0D0D"/>
                  </a:solidFill>
                  <a:latin typeface="Aptos" panose="020B0004020202020204" pitchFamily="34" charset="0"/>
                  <a:ea typeface="+mn-ea"/>
                  <a:cs typeface="+mn-cs"/>
                </a:defRPr>
              </a:pPr>
              <a:endParaRPr lang="id-ID"/>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PIVOT_ANALYSIS!$B$5:$B$6</c:f>
              <c:strCache>
                <c:ptCount val="1"/>
                <c:pt idx="0">
                  <c:v>Chair</c:v>
                </c:pt>
              </c:strCache>
            </c:strRef>
          </c:tx>
          <c:spPr>
            <a:solidFill>
              <a:schemeClr val="accent1"/>
            </a:solidFill>
            <a:ln>
              <a:noFill/>
            </a:ln>
            <a:effectLst/>
          </c:spPr>
          <c:invertIfNegative val="0"/>
          <c:cat>
            <c:strRef>
              <c:f>PIVOT_ANALYSIS!$A$7:$A$12</c:f>
              <c:strCache>
                <c:ptCount val="5"/>
                <c:pt idx="0">
                  <c:v>Central</c:v>
                </c:pt>
                <c:pt idx="1">
                  <c:v>East</c:v>
                </c:pt>
                <c:pt idx="2">
                  <c:v>North</c:v>
                </c:pt>
                <c:pt idx="3">
                  <c:v>South</c:v>
                </c:pt>
                <c:pt idx="4">
                  <c:v>West</c:v>
                </c:pt>
              </c:strCache>
            </c:strRef>
          </c:cat>
          <c:val>
            <c:numRef>
              <c:f>PIVOT_ANALYSIS!$B$7:$B$12</c:f>
              <c:numCache>
                <c:formatCode>_("Rp"* #,##0.00_);_("Rp"* \(#,##0.00\);_("Rp"* "-"??_);_(@_)</c:formatCode>
                <c:ptCount val="5"/>
                <c:pt idx="0">
                  <c:v>113029.44150000002</c:v>
                </c:pt>
                <c:pt idx="1">
                  <c:v>107210.19449999997</c:v>
                </c:pt>
                <c:pt idx="2">
                  <c:v>136982.53</c:v>
                </c:pt>
                <c:pt idx="3">
                  <c:v>150978.04099999997</c:v>
                </c:pt>
                <c:pt idx="4">
                  <c:v>114389.27099999998</c:v>
                </c:pt>
              </c:numCache>
            </c:numRef>
          </c:val>
          <c:extLst>
            <c:ext xmlns:c16="http://schemas.microsoft.com/office/drawing/2014/chart" uri="{C3380CC4-5D6E-409C-BE32-E72D297353CC}">
              <c16:uniqueId val="{00000000-5C51-4511-BAAE-2FAF2E9AB255}"/>
            </c:ext>
          </c:extLst>
        </c:ser>
        <c:ser>
          <c:idx val="1"/>
          <c:order val="1"/>
          <c:tx>
            <c:strRef>
              <c:f>PIVOT_ANALYSIS!$C$5:$C$6</c:f>
              <c:strCache>
                <c:ptCount val="1"/>
                <c:pt idx="0">
                  <c:v>Desk</c:v>
                </c:pt>
              </c:strCache>
            </c:strRef>
          </c:tx>
          <c:spPr>
            <a:solidFill>
              <a:schemeClr val="accent2"/>
            </a:solidFill>
            <a:ln>
              <a:noFill/>
            </a:ln>
            <a:effectLst/>
          </c:spPr>
          <c:invertIfNegative val="0"/>
          <c:cat>
            <c:strRef>
              <c:f>PIVOT_ANALYSIS!$A$7:$A$12</c:f>
              <c:strCache>
                <c:ptCount val="5"/>
                <c:pt idx="0">
                  <c:v>Central</c:v>
                </c:pt>
                <c:pt idx="1">
                  <c:v>East</c:v>
                </c:pt>
                <c:pt idx="2">
                  <c:v>North</c:v>
                </c:pt>
                <c:pt idx="3">
                  <c:v>South</c:v>
                </c:pt>
                <c:pt idx="4">
                  <c:v>West</c:v>
                </c:pt>
              </c:strCache>
            </c:strRef>
          </c:cat>
          <c:val>
            <c:numRef>
              <c:f>PIVOT_ANALYSIS!$C$7:$C$12</c:f>
              <c:numCache>
                <c:formatCode>_("Rp"* #,##0.00_);_("Rp"* \(#,##0.00\);_("Rp"* "-"??_);_(@_)</c:formatCode>
                <c:ptCount val="5"/>
                <c:pt idx="0">
                  <c:v>110743.92899999997</c:v>
                </c:pt>
                <c:pt idx="1">
                  <c:v>118254.66299999997</c:v>
                </c:pt>
                <c:pt idx="2">
                  <c:v>170637.98050000001</c:v>
                </c:pt>
                <c:pt idx="3">
                  <c:v>68565.670999999988</c:v>
                </c:pt>
                <c:pt idx="4">
                  <c:v>87064.421000000002</c:v>
                </c:pt>
              </c:numCache>
            </c:numRef>
          </c:val>
          <c:extLst>
            <c:ext xmlns:c16="http://schemas.microsoft.com/office/drawing/2014/chart" uri="{C3380CC4-5D6E-409C-BE32-E72D297353CC}">
              <c16:uniqueId val="{00000001-5C51-4511-BAAE-2FAF2E9AB255}"/>
            </c:ext>
          </c:extLst>
        </c:ser>
        <c:ser>
          <c:idx val="2"/>
          <c:order val="2"/>
          <c:tx>
            <c:strRef>
              <c:f>PIVOT_ANALYSIS!$D$5:$D$6</c:f>
              <c:strCache>
                <c:ptCount val="1"/>
                <c:pt idx="0">
                  <c:v>Laptop</c:v>
                </c:pt>
              </c:strCache>
            </c:strRef>
          </c:tx>
          <c:spPr>
            <a:solidFill>
              <a:schemeClr val="accent3"/>
            </a:solidFill>
            <a:ln>
              <a:noFill/>
            </a:ln>
            <a:effectLst/>
          </c:spPr>
          <c:invertIfNegative val="0"/>
          <c:cat>
            <c:strRef>
              <c:f>PIVOT_ANALYSIS!$A$7:$A$12</c:f>
              <c:strCache>
                <c:ptCount val="5"/>
                <c:pt idx="0">
                  <c:v>Central</c:v>
                </c:pt>
                <c:pt idx="1">
                  <c:v>East</c:v>
                </c:pt>
                <c:pt idx="2">
                  <c:v>North</c:v>
                </c:pt>
                <c:pt idx="3">
                  <c:v>South</c:v>
                </c:pt>
                <c:pt idx="4">
                  <c:v>West</c:v>
                </c:pt>
              </c:strCache>
            </c:strRef>
          </c:cat>
          <c:val>
            <c:numRef>
              <c:f>PIVOT_ANALYSIS!$D$7:$D$12</c:f>
              <c:numCache>
                <c:formatCode>_("Rp"* #,##0.00_);_("Rp"* \(#,##0.00\);_("Rp"* "-"??_);_(@_)</c:formatCode>
                <c:ptCount val="5"/>
                <c:pt idx="0">
                  <c:v>139219.58000000002</c:v>
                </c:pt>
                <c:pt idx="1">
                  <c:v>135461.4075</c:v>
                </c:pt>
                <c:pt idx="2">
                  <c:v>122643.56599999998</c:v>
                </c:pt>
                <c:pt idx="3">
                  <c:v>157696.02050000001</c:v>
                </c:pt>
                <c:pt idx="4">
                  <c:v>129396.6675</c:v>
                </c:pt>
              </c:numCache>
            </c:numRef>
          </c:val>
          <c:extLst>
            <c:ext xmlns:c16="http://schemas.microsoft.com/office/drawing/2014/chart" uri="{C3380CC4-5D6E-409C-BE32-E72D297353CC}">
              <c16:uniqueId val="{00000002-5C51-4511-BAAE-2FAF2E9AB255}"/>
            </c:ext>
          </c:extLst>
        </c:ser>
        <c:ser>
          <c:idx val="3"/>
          <c:order val="3"/>
          <c:tx>
            <c:strRef>
              <c:f>PIVOT_ANALYSIS!$E$5:$E$6</c:f>
              <c:strCache>
                <c:ptCount val="1"/>
                <c:pt idx="0">
                  <c:v>Monitor</c:v>
                </c:pt>
              </c:strCache>
            </c:strRef>
          </c:tx>
          <c:spPr>
            <a:solidFill>
              <a:schemeClr val="accent4"/>
            </a:solidFill>
            <a:ln>
              <a:noFill/>
            </a:ln>
            <a:effectLst/>
          </c:spPr>
          <c:invertIfNegative val="0"/>
          <c:cat>
            <c:strRef>
              <c:f>PIVOT_ANALYSIS!$A$7:$A$12</c:f>
              <c:strCache>
                <c:ptCount val="5"/>
                <c:pt idx="0">
                  <c:v>Central</c:v>
                </c:pt>
                <c:pt idx="1">
                  <c:v>East</c:v>
                </c:pt>
                <c:pt idx="2">
                  <c:v>North</c:v>
                </c:pt>
                <c:pt idx="3">
                  <c:v>South</c:v>
                </c:pt>
                <c:pt idx="4">
                  <c:v>West</c:v>
                </c:pt>
              </c:strCache>
            </c:strRef>
          </c:cat>
          <c:val>
            <c:numRef>
              <c:f>PIVOT_ANALYSIS!$E$7:$E$12</c:f>
              <c:numCache>
                <c:formatCode>_("Rp"* #,##0.00_);_("Rp"* \(#,##0.00\);_("Rp"* "-"??_);_(@_)</c:formatCode>
                <c:ptCount val="5"/>
                <c:pt idx="0">
                  <c:v>107231.89599999999</c:v>
                </c:pt>
                <c:pt idx="1">
                  <c:v>121548.13150000002</c:v>
                </c:pt>
                <c:pt idx="2">
                  <c:v>172222.0435</c:v>
                </c:pt>
                <c:pt idx="3">
                  <c:v>101689.4455</c:v>
                </c:pt>
                <c:pt idx="4">
                  <c:v>148937.87599999999</c:v>
                </c:pt>
              </c:numCache>
            </c:numRef>
          </c:val>
          <c:extLst>
            <c:ext xmlns:c16="http://schemas.microsoft.com/office/drawing/2014/chart" uri="{C3380CC4-5D6E-409C-BE32-E72D297353CC}">
              <c16:uniqueId val="{00000003-5C51-4511-BAAE-2FAF2E9AB255}"/>
            </c:ext>
          </c:extLst>
        </c:ser>
        <c:ser>
          <c:idx val="4"/>
          <c:order val="4"/>
          <c:tx>
            <c:strRef>
              <c:f>PIVOT_ANALYSIS!$F$5:$F$6</c:f>
              <c:strCache>
                <c:ptCount val="1"/>
                <c:pt idx="0">
                  <c:v>Phone</c:v>
                </c:pt>
              </c:strCache>
            </c:strRef>
          </c:tx>
          <c:spPr>
            <a:solidFill>
              <a:schemeClr val="accent5"/>
            </a:solidFill>
            <a:ln>
              <a:noFill/>
            </a:ln>
            <a:effectLst/>
          </c:spPr>
          <c:invertIfNegative val="0"/>
          <c:cat>
            <c:strRef>
              <c:f>PIVOT_ANALYSIS!$A$7:$A$12</c:f>
              <c:strCache>
                <c:ptCount val="5"/>
                <c:pt idx="0">
                  <c:v>Central</c:v>
                </c:pt>
                <c:pt idx="1">
                  <c:v>East</c:v>
                </c:pt>
                <c:pt idx="2">
                  <c:v>North</c:v>
                </c:pt>
                <c:pt idx="3">
                  <c:v>South</c:v>
                </c:pt>
                <c:pt idx="4">
                  <c:v>West</c:v>
                </c:pt>
              </c:strCache>
            </c:strRef>
          </c:cat>
          <c:val>
            <c:numRef>
              <c:f>PIVOT_ANALYSIS!$F$7:$F$12</c:f>
              <c:numCache>
                <c:formatCode>_("Rp"* #,##0.00_);_("Rp"* \(#,##0.00\);_("Rp"* "-"??_);_(@_)</c:formatCode>
                <c:ptCount val="5"/>
                <c:pt idx="0">
                  <c:v>72442.82650000001</c:v>
                </c:pt>
                <c:pt idx="1">
                  <c:v>145231.20299999998</c:v>
                </c:pt>
                <c:pt idx="2">
                  <c:v>79577.453000000023</c:v>
                </c:pt>
                <c:pt idx="3">
                  <c:v>121325.69500000005</c:v>
                </c:pt>
                <c:pt idx="4">
                  <c:v>78585.673500000004</c:v>
                </c:pt>
              </c:numCache>
            </c:numRef>
          </c:val>
          <c:extLst>
            <c:ext xmlns:c16="http://schemas.microsoft.com/office/drawing/2014/chart" uri="{C3380CC4-5D6E-409C-BE32-E72D297353CC}">
              <c16:uniqueId val="{00000004-5C51-4511-BAAE-2FAF2E9AB255}"/>
            </c:ext>
          </c:extLst>
        </c:ser>
        <c:ser>
          <c:idx val="5"/>
          <c:order val="5"/>
          <c:tx>
            <c:strRef>
              <c:f>PIVOT_ANALYSIS!$G$5:$G$6</c:f>
              <c:strCache>
                <c:ptCount val="1"/>
                <c:pt idx="0">
                  <c:v>Printer</c:v>
                </c:pt>
              </c:strCache>
            </c:strRef>
          </c:tx>
          <c:spPr>
            <a:solidFill>
              <a:schemeClr val="accent6"/>
            </a:solidFill>
            <a:ln>
              <a:noFill/>
            </a:ln>
            <a:effectLst/>
          </c:spPr>
          <c:invertIfNegative val="0"/>
          <c:cat>
            <c:strRef>
              <c:f>PIVOT_ANALYSIS!$A$7:$A$12</c:f>
              <c:strCache>
                <c:ptCount val="5"/>
                <c:pt idx="0">
                  <c:v>Central</c:v>
                </c:pt>
                <c:pt idx="1">
                  <c:v>East</c:v>
                </c:pt>
                <c:pt idx="2">
                  <c:v>North</c:v>
                </c:pt>
                <c:pt idx="3">
                  <c:v>South</c:v>
                </c:pt>
                <c:pt idx="4">
                  <c:v>West</c:v>
                </c:pt>
              </c:strCache>
            </c:strRef>
          </c:cat>
          <c:val>
            <c:numRef>
              <c:f>PIVOT_ANALYSIS!$G$7:$G$12</c:f>
              <c:numCache>
                <c:formatCode>_("Rp"* #,##0.00_);_("Rp"* \(#,##0.00\);_("Rp"* "-"??_);_(@_)</c:formatCode>
                <c:ptCount val="5"/>
                <c:pt idx="0">
                  <c:v>139174.86749999999</c:v>
                </c:pt>
                <c:pt idx="1">
                  <c:v>149017.84499999994</c:v>
                </c:pt>
                <c:pt idx="2">
                  <c:v>128877.22799999996</c:v>
                </c:pt>
                <c:pt idx="3">
                  <c:v>122090.86499999999</c:v>
                </c:pt>
                <c:pt idx="4">
                  <c:v>145226.60999999996</c:v>
                </c:pt>
              </c:numCache>
            </c:numRef>
          </c:val>
          <c:extLst>
            <c:ext xmlns:c16="http://schemas.microsoft.com/office/drawing/2014/chart" uri="{C3380CC4-5D6E-409C-BE32-E72D297353CC}">
              <c16:uniqueId val="{00000005-5C51-4511-BAAE-2FAF2E9AB255}"/>
            </c:ext>
          </c:extLst>
        </c:ser>
        <c:ser>
          <c:idx val="6"/>
          <c:order val="6"/>
          <c:tx>
            <c:strRef>
              <c:f>PIVOT_ANALYSIS!$H$5:$H$6</c:f>
              <c:strCache>
                <c:ptCount val="1"/>
                <c:pt idx="0">
                  <c:v>Tablet</c:v>
                </c:pt>
              </c:strCache>
            </c:strRef>
          </c:tx>
          <c:spPr>
            <a:solidFill>
              <a:schemeClr val="accent1">
                <a:lumMod val="60000"/>
              </a:schemeClr>
            </a:solidFill>
            <a:ln>
              <a:noFill/>
            </a:ln>
            <a:effectLst/>
          </c:spPr>
          <c:invertIfNegative val="0"/>
          <c:cat>
            <c:strRef>
              <c:f>PIVOT_ANALYSIS!$A$7:$A$12</c:f>
              <c:strCache>
                <c:ptCount val="5"/>
                <c:pt idx="0">
                  <c:v>Central</c:v>
                </c:pt>
                <c:pt idx="1">
                  <c:v>East</c:v>
                </c:pt>
                <c:pt idx="2">
                  <c:v>North</c:v>
                </c:pt>
                <c:pt idx="3">
                  <c:v>South</c:v>
                </c:pt>
                <c:pt idx="4">
                  <c:v>West</c:v>
                </c:pt>
              </c:strCache>
            </c:strRef>
          </c:cat>
          <c:val>
            <c:numRef>
              <c:f>PIVOT_ANALYSIS!$H$7:$H$12</c:f>
              <c:numCache>
                <c:formatCode>_("Rp"* #,##0.00_);_("Rp"* \(#,##0.00\);_("Rp"* "-"??_);_(@_)</c:formatCode>
                <c:ptCount val="5"/>
                <c:pt idx="0">
                  <c:v>165311.14399999991</c:v>
                </c:pt>
                <c:pt idx="1">
                  <c:v>106910.27350000002</c:v>
                </c:pt>
                <c:pt idx="2">
                  <c:v>157017.17899999995</c:v>
                </c:pt>
                <c:pt idx="3">
                  <c:v>105422.44899999999</c:v>
                </c:pt>
                <c:pt idx="4">
                  <c:v>149878.34</c:v>
                </c:pt>
              </c:numCache>
            </c:numRef>
          </c:val>
          <c:extLst>
            <c:ext xmlns:c16="http://schemas.microsoft.com/office/drawing/2014/chart" uri="{C3380CC4-5D6E-409C-BE32-E72D297353CC}">
              <c16:uniqueId val="{00000006-5C51-4511-BAAE-2FAF2E9AB255}"/>
            </c:ext>
          </c:extLst>
        </c:ser>
        <c:dLbls>
          <c:showLegendKey val="0"/>
          <c:showVal val="0"/>
          <c:showCatName val="0"/>
          <c:showSerName val="0"/>
          <c:showPercent val="0"/>
          <c:showBubbleSize val="0"/>
        </c:dLbls>
        <c:gapWidth val="182"/>
        <c:axId val="382773432"/>
        <c:axId val="382774872"/>
      </c:barChart>
      <c:catAx>
        <c:axId val="38277343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7B0D0D"/>
                </a:solidFill>
                <a:latin typeface="Aptos" panose="020B0004020202020204" pitchFamily="34" charset="0"/>
                <a:ea typeface="+mn-ea"/>
                <a:cs typeface="+mn-cs"/>
              </a:defRPr>
            </a:pPr>
            <a:endParaRPr lang="id-ID"/>
          </a:p>
        </c:txPr>
        <c:crossAx val="382774872"/>
        <c:crosses val="autoZero"/>
        <c:auto val="1"/>
        <c:lblAlgn val="ctr"/>
        <c:lblOffset val="100"/>
        <c:noMultiLvlLbl val="0"/>
      </c:catAx>
      <c:valAx>
        <c:axId val="382774872"/>
        <c:scaling>
          <c:orientation val="minMax"/>
        </c:scaling>
        <c:delete val="0"/>
        <c:axPos val="b"/>
        <c:numFmt formatCode="_(&quot;Rp&quot;* #,##0_);_(&quot;Rp&quot;* \(#,##0\);_(&quot;Rp&quot;* &quot;-&quot;_);_(@_)"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7B0D0D"/>
                </a:solidFill>
                <a:latin typeface="Aptos" panose="020B0004020202020204" pitchFamily="34" charset="0"/>
                <a:ea typeface="+mn-ea"/>
                <a:cs typeface="+mn-cs"/>
              </a:defRPr>
            </a:pPr>
            <a:endParaRPr lang="id-ID"/>
          </a:p>
        </c:txPr>
        <c:crossAx val="382773432"/>
        <c:crosses val="autoZero"/>
        <c:crossBetween val="between"/>
        <c:dispUnits>
          <c:builtInUnit val="thousands"/>
          <c:dispUnitsLbl>
            <c:spPr>
              <a:noFill/>
              <a:ln>
                <a:noFill/>
              </a:ln>
              <a:effectLst/>
            </c:spPr>
            <c:txPr>
              <a:bodyPr rot="0" spcFirstLastPara="1" vertOverflow="ellipsis" vert="horz" wrap="square" anchor="ctr" anchorCtr="1"/>
              <a:lstStyle/>
              <a:p>
                <a:pPr>
                  <a:defRPr sz="1000" b="0" i="0" u="none" strike="noStrike" kern="1200" baseline="0">
                    <a:solidFill>
                      <a:srgbClr val="7B0D0D"/>
                    </a:solidFill>
                    <a:latin typeface="Aptos" panose="020B0004020202020204" pitchFamily="34" charset="0"/>
                    <a:ea typeface="+mn-ea"/>
                    <a:cs typeface="+mn-cs"/>
                  </a:defRPr>
                </a:pPr>
                <a:endParaRPr lang="id-ID"/>
              </a:p>
            </c:txPr>
          </c:dispUnitsLbl>
        </c:dispUnits>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7B0D0D"/>
              </a:solidFill>
              <a:latin typeface="Aptos" panose="020B0004020202020204" pitchFamily="34" charset="0"/>
              <a:ea typeface="+mn-ea"/>
              <a:cs typeface="+mn-cs"/>
            </a:defRPr>
          </a:pPr>
          <a:endParaRPr lang="id-ID"/>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12700" cap="flat" cmpd="sng" algn="ctr">
      <a:solidFill>
        <a:srgbClr val="7B0D0D"/>
      </a:solidFill>
      <a:round/>
    </a:ln>
    <a:effectLst>
      <a:outerShdw blurRad="50800" dist="38100" dir="2700000" algn="tl" rotWithShape="0">
        <a:prstClr val="black">
          <a:alpha val="40000"/>
        </a:prstClr>
      </a:outerShdw>
    </a:effectLst>
  </c:spPr>
  <c:txPr>
    <a:bodyPr/>
    <a:lstStyle/>
    <a:p>
      <a:pPr>
        <a:defRPr>
          <a:solidFill>
            <a:srgbClr val="7B0D0D"/>
          </a:solidFill>
          <a:latin typeface="Aptos" panose="020B0004020202020204" pitchFamily="34" charset="0"/>
        </a:defRPr>
      </a:pPr>
      <a:endParaRPr lang="id-ID"/>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pivotSource>
    <c:name>[Product-Sales-Region.xlsx]PIVOT_ANALYSIS!PivotTable2</c:name>
    <c:fmtId val="21"/>
  </c:pivotSource>
  <c:chart>
    <c:title>
      <c:tx>
        <c:rich>
          <a:bodyPr rot="0" spcFirstLastPara="1" vertOverflow="ellipsis" vert="horz" wrap="square" anchor="ctr" anchorCtr="1"/>
          <a:lstStyle/>
          <a:p>
            <a:pPr>
              <a:defRPr sz="1400" b="1" i="0" u="none" strike="noStrike" kern="1200" spc="0" baseline="0">
                <a:solidFill>
                  <a:srgbClr val="7B0D0D"/>
                </a:solidFill>
                <a:latin typeface="Aptos" panose="020B0004020202020204" pitchFamily="34" charset="0"/>
                <a:ea typeface="+mn-ea"/>
                <a:cs typeface="+mn-cs"/>
              </a:defRPr>
            </a:pPr>
            <a:r>
              <a:rPr lang="id-ID" b="1"/>
              <a:t>Monthly Sales Trend</a:t>
            </a:r>
          </a:p>
        </c:rich>
      </c:tx>
      <c:overlay val="0"/>
      <c:spPr>
        <a:noFill/>
        <a:ln>
          <a:noFill/>
        </a:ln>
        <a:effectLst/>
      </c:spPr>
      <c:txPr>
        <a:bodyPr rot="0" spcFirstLastPara="1" vertOverflow="ellipsis" vert="horz" wrap="square" anchor="ctr" anchorCtr="1"/>
        <a:lstStyle/>
        <a:p>
          <a:pPr>
            <a:defRPr sz="1400" b="1" i="0" u="none" strike="noStrike" kern="1200" spc="0" baseline="0">
              <a:solidFill>
                <a:srgbClr val="7B0D0D"/>
              </a:solidFill>
              <a:latin typeface="Aptos" panose="020B0004020202020204" pitchFamily="34" charset="0"/>
              <a:ea typeface="+mn-ea"/>
              <a:cs typeface="+mn-cs"/>
            </a:defRPr>
          </a:pPr>
          <a:endParaRPr lang="id-ID"/>
        </a:p>
      </c:txPr>
    </c:title>
    <c:autoTitleDeleted val="0"/>
    <c:pivotFmts>
      <c:pivotFmt>
        <c:idx val="0"/>
        <c:spPr>
          <a:solidFill>
            <a:schemeClr val="accent1"/>
          </a:solidFill>
          <a:ln w="28575" cap="rnd">
            <a:solidFill>
              <a:srgbClr val="7B0D0D"/>
            </a:solidFill>
            <a:round/>
          </a:ln>
          <a:effectLst/>
        </c:spPr>
        <c:marker>
          <c:symbol val="circle"/>
          <c:size val="5"/>
          <c:spPr>
            <a:solidFill>
              <a:srgbClr val="7B0D0D"/>
            </a:solidFill>
            <a:ln w="9525">
              <a:no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7B0D0D"/>
                  </a:solidFill>
                  <a:latin typeface="Aptos" panose="020B0004020202020204" pitchFamily="34" charset="0"/>
                  <a:ea typeface="+mn-ea"/>
                  <a:cs typeface="+mn-cs"/>
                </a:defRPr>
              </a:pPr>
              <a:endParaRPr lang="id-ID"/>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28575" cap="rnd">
            <a:solidFill>
              <a:schemeClr val="accent1"/>
            </a:solidFill>
            <a:round/>
          </a:ln>
          <a:effectLst/>
        </c:spPr>
        <c:marker>
          <c:symbol val="circle"/>
          <c:size val="5"/>
          <c:spPr>
            <a:solidFill>
              <a:schemeClr val="accent2"/>
            </a:solidFill>
            <a:ln w="9525">
              <a:no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7B0D0D"/>
                  </a:solidFill>
                  <a:latin typeface="Aptos" panose="020B0004020202020204" pitchFamily="34" charset="0"/>
                  <a:ea typeface="+mn-ea"/>
                  <a:cs typeface="+mn-cs"/>
                </a:defRPr>
              </a:pPr>
              <a:endParaRPr lang="id-ID"/>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w="28575" cap="rnd">
            <a:solidFill>
              <a:srgbClr val="E2B04A"/>
            </a:solidFill>
            <a:round/>
          </a:ln>
          <a:effectLst/>
        </c:spPr>
        <c:marker>
          <c:symbol val="circle"/>
          <c:size val="5"/>
          <c:spPr>
            <a:solidFill>
              <a:srgbClr val="E2B04A"/>
            </a:solidFill>
            <a:ln w="9525">
              <a:no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7B0D0D"/>
                  </a:solidFill>
                  <a:latin typeface="Aptos" panose="020B0004020202020204" pitchFamily="34" charset="0"/>
                  <a:ea typeface="+mn-ea"/>
                  <a:cs typeface="+mn-cs"/>
                </a:defRPr>
              </a:pPr>
              <a:endParaRPr lang="id-ID"/>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w="28575" cap="rnd">
            <a:solidFill>
              <a:srgbClr val="7B0D0D"/>
            </a:solidFill>
            <a:round/>
          </a:ln>
          <a:effectLst/>
        </c:spPr>
        <c:marker>
          <c:symbol val="circle"/>
          <c:size val="5"/>
          <c:spPr>
            <a:solidFill>
              <a:srgbClr val="7B0D0D"/>
            </a:solidFill>
            <a:ln w="9525">
              <a:no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7B0D0D"/>
                  </a:solidFill>
                  <a:latin typeface="Aptos" panose="020B0004020202020204" pitchFamily="34" charset="0"/>
                  <a:ea typeface="+mn-ea"/>
                  <a:cs typeface="+mn-cs"/>
                </a:defRPr>
              </a:pPr>
              <a:endParaRPr lang="id-ID"/>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w="28575" cap="rnd">
            <a:solidFill>
              <a:schemeClr val="accent1"/>
            </a:solidFill>
            <a:round/>
          </a:ln>
          <a:effectLst/>
        </c:spPr>
        <c:marker>
          <c:symbol val="circle"/>
          <c:size val="5"/>
          <c:spPr>
            <a:solidFill>
              <a:schemeClr val="accent2"/>
            </a:solidFill>
            <a:ln w="9525">
              <a:no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7B0D0D"/>
                  </a:solidFill>
                  <a:latin typeface="Aptos" panose="020B0004020202020204" pitchFamily="34" charset="0"/>
                  <a:ea typeface="+mn-ea"/>
                  <a:cs typeface="+mn-cs"/>
                </a:defRPr>
              </a:pPr>
              <a:endParaRPr lang="id-ID"/>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w="28575" cap="rnd">
            <a:solidFill>
              <a:srgbClr val="E2B04A"/>
            </a:solidFill>
            <a:round/>
          </a:ln>
          <a:effectLst/>
        </c:spPr>
        <c:marker>
          <c:symbol val="circle"/>
          <c:size val="5"/>
          <c:spPr>
            <a:solidFill>
              <a:srgbClr val="E2B04A"/>
            </a:solidFill>
            <a:ln w="9525">
              <a:no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7B0D0D"/>
                  </a:solidFill>
                  <a:latin typeface="Aptos" panose="020B0004020202020204" pitchFamily="34" charset="0"/>
                  <a:ea typeface="+mn-ea"/>
                  <a:cs typeface="+mn-cs"/>
                </a:defRPr>
              </a:pPr>
              <a:endParaRPr lang="id-ID"/>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w="28575" cap="rnd">
            <a:solidFill>
              <a:srgbClr val="7B0D0D"/>
            </a:solidFill>
            <a:round/>
          </a:ln>
          <a:effectLst/>
        </c:spPr>
        <c:marker>
          <c:symbol val="circle"/>
          <c:size val="5"/>
          <c:spPr>
            <a:solidFill>
              <a:srgbClr val="7B0D0D"/>
            </a:solidFill>
            <a:ln w="9525">
              <a:no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7B0D0D"/>
                  </a:solidFill>
                  <a:latin typeface="Aptos" panose="020B0004020202020204" pitchFamily="34" charset="0"/>
                  <a:ea typeface="+mn-ea"/>
                  <a:cs typeface="+mn-cs"/>
                </a:defRPr>
              </a:pPr>
              <a:endParaRPr lang="id-ID"/>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w="28575" cap="rnd">
            <a:solidFill>
              <a:schemeClr val="accent1"/>
            </a:solidFill>
            <a:round/>
          </a:ln>
          <a:effectLst/>
        </c:spPr>
        <c:marker>
          <c:symbol val="circle"/>
          <c:size val="5"/>
          <c:spPr>
            <a:solidFill>
              <a:schemeClr val="accent2"/>
            </a:solidFill>
            <a:ln w="9525">
              <a:no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7B0D0D"/>
                  </a:solidFill>
                  <a:latin typeface="Aptos" panose="020B0004020202020204" pitchFamily="34" charset="0"/>
                  <a:ea typeface="+mn-ea"/>
                  <a:cs typeface="+mn-cs"/>
                </a:defRPr>
              </a:pPr>
              <a:endParaRPr lang="id-ID"/>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w="28575" cap="rnd">
            <a:solidFill>
              <a:srgbClr val="E2B04A"/>
            </a:solidFill>
            <a:round/>
          </a:ln>
          <a:effectLst/>
        </c:spPr>
        <c:marker>
          <c:symbol val="circle"/>
          <c:size val="5"/>
          <c:spPr>
            <a:solidFill>
              <a:srgbClr val="E2B04A"/>
            </a:solidFill>
            <a:ln w="9525">
              <a:no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7B0D0D"/>
                  </a:solidFill>
                  <a:latin typeface="Aptos" panose="020B0004020202020204" pitchFamily="34" charset="0"/>
                  <a:ea typeface="+mn-ea"/>
                  <a:cs typeface="+mn-cs"/>
                </a:defRPr>
              </a:pPr>
              <a:endParaRPr lang="id-ID"/>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w="28575" cap="rnd">
            <a:solidFill>
              <a:srgbClr val="7B0D0D"/>
            </a:solidFill>
            <a:round/>
          </a:ln>
          <a:effectLst/>
        </c:spPr>
        <c:marker>
          <c:symbol val="circle"/>
          <c:size val="5"/>
          <c:spPr>
            <a:solidFill>
              <a:srgbClr val="7B0D0D"/>
            </a:solidFill>
            <a:ln w="9525">
              <a:no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7B0D0D"/>
                  </a:solidFill>
                  <a:latin typeface="Aptos" panose="020B0004020202020204" pitchFamily="34" charset="0"/>
                  <a:ea typeface="+mn-ea"/>
                  <a:cs typeface="+mn-cs"/>
                </a:defRPr>
              </a:pPr>
              <a:endParaRPr lang="id-ID"/>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w="28575" cap="rnd">
            <a:solidFill>
              <a:schemeClr val="accent1"/>
            </a:solidFill>
            <a:round/>
          </a:ln>
          <a:effectLst/>
        </c:spPr>
        <c:marker>
          <c:symbol val="circle"/>
          <c:size val="5"/>
          <c:spPr>
            <a:solidFill>
              <a:schemeClr val="accent2"/>
            </a:solidFill>
            <a:ln w="9525">
              <a:no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7B0D0D"/>
                  </a:solidFill>
                  <a:latin typeface="Aptos" panose="020B0004020202020204" pitchFamily="34" charset="0"/>
                  <a:ea typeface="+mn-ea"/>
                  <a:cs typeface="+mn-cs"/>
                </a:defRPr>
              </a:pPr>
              <a:endParaRPr lang="id-ID"/>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w="28575" cap="rnd">
            <a:solidFill>
              <a:srgbClr val="E2B04A"/>
            </a:solidFill>
            <a:round/>
          </a:ln>
          <a:effectLst/>
        </c:spPr>
        <c:marker>
          <c:symbol val="circle"/>
          <c:size val="5"/>
          <c:spPr>
            <a:solidFill>
              <a:srgbClr val="E2B04A"/>
            </a:solidFill>
            <a:ln w="9525">
              <a:no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7B0D0D"/>
                  </a:solidFill>
                  <a:latin typeface="Aptos" panose="020B0004020202020204" pitchFamily="34" charset="0"/>
                  <a:ea typeface="+mn-ea"/>
                  <a:cs typeface="+mn-cs"/>
                </a:defRPr>
              </a:pPr>
              <a:endParaRPr lang="id-ID"/>
            </a:p>
          </c:txPr>
          <c:showLegendKey val="0"/>
          <c:showVal val="0"/>
          <c:showCatName val="0"/>
          <c:showSerName val="0"/>
          <c:showPercent val="0"/>
          <c:showBubbleSize val="0"/>
          <c:extLst>
            <c:ext xmlns:c15="http://schemas.microsoft.com/office/drawing/2012/chart" uri="{CE6537A1-D6FC-4f65-9D91-7224C49458BB}"/>
          </c:extLst>
        </c:dLbl>
      </c:pivotFmt>
      <c:pivotFmt>
        <c:idx val="12"/>
        <c:spPr>
          <a:ln w="28575" cap="rnd">
            <a:solidFill>
              <a:srgbClr val="7B0D0D"/>
            </a:solidFill>
            <a:round/>
          </a:ln>
          <a:effectLst/>
        </c:spPr>
        <c:marker>
          <c:symbol val="circle"/>
          <c:size val="5"/>
          <c:spPr>
            <a:solidFill>
              <a:srgbClr val="7B0D0D"/>
            </a:solidFill>
            <a:ln w="9525">
              <a:no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7B0D0D"/>
                  </a:solidFill>
                  <a:latin typeface="Aptos" panose="020B0004020202020204" pitchFamily="34" charset="0"/>
                  <a:ea typeface="+mn-ea"/>
                  <a:cs typeface="+mn-cs"/>
                </a:defRPr>
              </a:pPr>
              <a:endParaRPr lang="id-ID"/>
            </a:p>
          </c:txPr>
          <c:showLegendKey val="0"/>
          <c:showVal val="0"/>
          <c:showCatName val="0"/>
          <c:showSerName val="0"/>
          <c:showPercent val="0"/>
          <c:showBubbleSize val="0"/>
          <c:extLst>
            <c:ext xmlns:c15="http://schemas.microsoft.com/office/drawing/2012/chart" uri="{CE6537A1-D6FC-4f65-9D91-7224C49458BB}"/>
          </c:extLst>
        </c:dLbl>
      </c:pivotFmt>
      <c:pivotFmt>
        <c:idx val="13"/>
        <c:spPr>
          <a:ln w="28575" cap="rnd">
            <a:solidFill>
              <a:schemeClr val="accent1"/>
            </a:solidFill>
            <a:round/>
          </a:ln>
          <a:effectLst/>
        </c:spPr>
        <c:marker>
          <c:symbol val="circle"/>
          <c:size val="5"/>
          <c:spPr>
            <a:solidFill>
              <a:schemeClr val="accent2"/>
            </a:solidFill>
            <a:ln w="9525">
              <a:no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7B0D0D"/>
                  </a:solidFill>
                  <a:latin typeface="Aptos" panose="020B0004020202020204" pitchFamily="34" charset="0"/>
                  <a:ea typeface="+mn-ea"/>
                  <a:cs typeface="+mn-cs"/>
                </a:defRPr>
              </a:pPr>
              <a:endParaRPr lang="id-ID"/>
            </a:p>
          </c:txPr>
          <c:showLegendKey val="0"/>
          <c:showVal val="0"/>
          <c:showCatName val="0"/>
          <c:showSerName val="0"/>
          <c:showPercent val="0"/>
          <c:showBubbleSize val="0"/>
          <c:extLst>
            <c:ext xmlns:c15="http://schemas.microsoft.com/office/drawing/2012/chart" uri="{CE6537A1-D6FC-4f65-9D91-7224C49458BB}"/>
          </c:extLst>
        </c:dLbl>
      </c:pivotFmt>
      <c:pivotFmt>
        <c:idx val="14"/>
        <c:spPr>
          <a:ln w="28575" cap="rnd">
            <a:solidFill>
              <a:srgbClr val="E2B04A"/>
            </a:solidFill>
            <a:round/>
          </a:ln>
          <a:effectLst/>
        </c:spPr>
        <c:marker>
          <c:symbol val="circle"/>
          <c:size val="5"/>
          <c:spPr>
            <a:solidFill>
              <a:srgbClr val="E2B04A"/>
            </a:solidFill>
            <a:ln w="9525">
              <a:no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7B0D0D"/>
                  </a:solidFill>
                  <a:latin typeface="Aptos" panose="020B0004020202020204" pitchFamily="34" charset="0"/>
                  <a:ea typeface="+mn-ea"/>
                  <a:cs typeface="+mn-cs"/>
                </a:defRPr>
              </a:pPr>
              <a:endParaRPr lang="id-ID"/>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PIVOT_ANALYSIS!$B$14:$B$15</c:f>
              <c:strCache>
                <c:ptCount val="1"/>
                <c:pt idx="0">
                  <c:v>2023</c:v>
                </c:pt>
              </c:strCache>
            </c:strRef>
          </c:tx>
          <c:spPr>
            <a:ln w="28575" cap="rnd">
              <a:solidFill>
                <a:srgbClr val="7B0D0D"/>
              </a:solidFill>
              <a:round/>
            </a:ln>
            <a:effectLst/>
          </c:spPr>
          <c:marker>
            <c:symbol val="circle"/>
            <c:size val="5"/>
            <c:spPr>
              <a:solidFill>
                <a:srgbClr val="7B0D0D"/>
              </a:solidFill>
              <a:ln w="9525">
                <a:noFill/>
              </a:ln>
              <a:effectLst/>
            </c:spPr>
          </c:marker>
          <c:cat>
            <c:strRef>
              <c:f>PIVOT_ANALYSIS!$A$16:$A$28</c:f>
              <c:strCache>
                <c:ptCount val="12"/>
                <c:pt idx="0">
                  <c:v>Januari</c:v>
                </c:pt>
                <c:pt idx="1">
                  <c:v>Februari</c:v>
                </c:pt>
                <c:pt idx="2">
                  <c:v>Maret</c:v>
                </c:pt>
                <c:pt idx="3">
                  <c:v>April</c:v>
                </c:pt>
                <c:pt idx="4">
                  <c:v>Mei</c:v>
                </c:pt>
                <c:pt idx="5">
                  <c:v>Juni</c:v>
                </c:pt>
                <c:pt idx="6">
                  <c:v>Juli</c:v>
                </c:pt>
                <c:pt idx="7">
                  <c:v>Agustus</c:v>
                </c:pt>
                <c:pt idx="8">
                  <c:v>September</c:v>
                </c:pt>
                <c:pt idx="9">
                  <c:v>Oktober</c:v>
                </c:pt>
                <c:pt idx="10">
                  <c:v>November</c:v>
                </c:pt>
                <c:pt idx="11">
                  <c:v>Desember</c:v>
                </c:pt>
              </c:strCache>
            </c:strRef>
          </c:cat>
          <c:val>
            <c:numRef>
              <c:f>PIVOT_ANALYSIS!$B$16:$B$28</c:f>
              <c:numCache>
                <c:formatCode>_("Rp"* #,##0.00_);_("Rp"* \(#,##0.00\);_("Rp"* "-"??_);_(@_)</c:formatCode>
                <c:ptCount val="12"/>
                <c:pt idx="0">
                  <c:v>152811.73499999999</c:v>
                </c:pt>
                <c:pt idx="1">
                  <c:v>141357.36599999998</c:v>
                </c:pt>
                <c:pt idx="2">
                  <c:v>208548.69499999995</c:v>
                </c:pt>
                <c:pt idx="3">
                  <c:v>149131.44849999994</c:v>
                </c:pt>
                <c:pt idx="4">
                  <c:v>117265.8815</c:v>
                </c:pt>
                <c:pt idx="5">
                  <c:v>134225.03049999996</c:v>
                </c:pt>
                <c:pt idx="6">
                  <c:v>139894.34000000003</c:v>
                </c:pt>
                <c:pt idx="7">
                  <c:v>159711.49749999997</c:v>
                </c:pt>
                <c:pt idx="8">
                  <c:v>151612.04550000001</c:v>
                </c:pt>
                <c:pt idx="9">
                  <c:v>78445.700500000035</c:v>
                </c:pt>
                <c:pt idx="10">
                  <c:v>145156.33499999996</c:v>
                </c:pt>
                <c:pt idx="11">
                  <c:v>119709.90149999998</c:v>
                </c:pt>
              </c:numCache>
            </c:numRef>
          </c:val>
          <c:smooth val="0"/>
          <c:extLst>
            <c:ext xmlns:c16="http://schemas.microsoft.com/office/drawing/2014/chart" uri="{C3380CC4-5D6E-409C-BE32-E72D297353CC}">
              <c16:uniqueId val="{00000000-63DF-4164-854B-9256E6FC548E}"/>
            </c:ext>
          </c:extLst>
        </c:ser>
        <c:ser>
          <c:idx val="1"/>
          <c:order val="1"/>
          <c:tx>
            <c:strRef>
              <c:f>PIVOT_ANALYSIS!$C$14:$C$15</c:f>
              <c:strCache>
                <c:ptCount val="1"/>
                <c:pt idx="0">
                  <c:v>2024</c:v>
                </c:pt>
              </c:strCache>
            </c:strRef>
          </c:tx>
          <c:spPr>
            <a:ln w="28575" cap="rnd">
              <a:solidFill>
                <a:schemeClr val="accent2"/>
              </a:solidFill>
              <a:round/>
            </a:ln>
            <a:effectLst/>
          </c:spPr>
          <c:marker>
            <c:symbol val="circle"/>
            <c:size val="5"/>
            <c:spPr>
              <a:solidFill>
                <a:schemeClr val="accent2"/>
              </a:solidFill>
              <a:ln w="9525">
                <a:noFill/>
              </a:ln>
              <a:effectLst/>
            </c:spPr>
          </c:marker>
          <c:cat>
            <c:strRef>
              <c:f>PIVOT_ANALYSIS!$A$16:$A$28</c:f>
              <c:strCache>
                <c:ptCount val="12"/>
                <c:pt idx="0">
                  <c:v>Januari</c:v>
                </c:pt>
                <c:pt idx="1">
                  <c:v>Februari</c:v>
                </c:pt>
                <c:pt idx="2">
                  <c:v>Maret</c:v>
                </c:pt>
                <c:pt idx="3">
                  <c:v>April</c:v>
                </c:pt>
                <c:pt idx="4">
                  <c:v>Mei</c:v>
                </c:pt>
                <c:pt idx="5">
                  <c:v>Juni</c:v>
                </c:pt>
                <c:pt idx="6">
                  <c:v>Juli</c:v>
                </c:pt>
                <c:pt idx="7">
                  <c:v>Agustus</c:v>
                </c:pt>
                <c:pt idx="8">
                  <c:v>September</c:v>
                </c:pt>
                <c:pt idx="9">
                  <c:v>Oktober</c:v>
                </c:pt>
                <c:pt idx="10">
                  <c:v>November</c:v>
                </c:pt>
                <c:pt idx="11">
                  <c:v>Desember</c:v>
                </c:pt>
              </c:strCache>
            </c:strRef>
          </c:cat>
          <c:val>
            <c:numRef>
              <c:f>PIVOT_ANALYSIS!$C$16:$C$28</c:f>
              <c:numCache>
                <c:formatCode>_("Rp"* #,##0.00_);_("Rp"* \(#,##0.00\);_("Rp"* "-"??_);_(@_)</c:formatCode>
                <c:ptCount val="12"/>
                <c:pt idx="0">
                  <c:v>174448.67350000003</c:v>
                </c:pt>
                <c:pt idx="1">
                  <c:v>135515.81449999998</c:v>
                </c:pt>
                <c:pt idx="2">
                  <c:v>140348.48950000003</c:v>
                </c:pt>
                <c:pt idx="3">
                  <c:v>165512.2635</c:v>
                </c:pt>
                <c:pt idx="4">
                  <c:v>132792.53300000005</c:v>
                </c:pt>
                <c:pt idx="5">
                  <c:v>163370.087</c:v>
                </c:pt>
                <c:pt idx="6">
                  <c:v>140155.70749999999</c:v>
                </c:pt>
                <c:pt idx="7">
                  <c:v>129927.50599999999</c:v>
                </c:pt>
                <c:pt idx="8">
                  <c:v>130502.60349999995</c:v>
                </c:pt>
                <c:pt idx="9">
                  <c:v>178167.19649999996</c:v>
                </c:pt>
                <c:pt idx="10">
                  <c:v>138174.285</c:v>
                </c:pt>
                <c:pt idx="11">
                  <c:v>143039.62049999999</c:v>
                </c:pt>
              </c:numCache>
            </c:numRef>
          </c:val>
          <c:smooth val="0"/>
          <c:extLst>
            <c:ext xmlns:c16="http://schemas.microsoft.com/office/drawing/2014/chart" uri="{C3380CC4-5D6E-409C-BE32-E72D297353CC}">
              <c16:uniqueId val="{00000004-63DF-4164-854B-9256E6FC548E}"/>
            </c:ext>
          </c:extLst>
        </c:ser>
        <c:ser>
          <c:idx val="2"/>
          <c:order val="2"/>
          <c:tx>
            <c:strRef>
              <c:f>PIVOT_ANALYSIS!$D$14:$D$15</c:f>
              <c:strCache>
                <c:ptCount val="1"/>
                <c:pt idx="0">
                  <c:v>2025</c:v>
                </c:pt>
              </c:strCache>
            </c:strRef>
          </c:tx>
          <c:spPr>
            <a:ln w="28575" cap="rnd">
              <a:solidFill>
                <a:srgbClr val="E2B04A"/>
              </a:solidFill>
              <a:round/>
            </a:ln>
            <a:effectLst/>
          </c:spPr>
          <c:marker>
            <c:symbol val="circle"/>
            <c:size val="5"/>
            <c:spPr>
              <a:solidFill>
                <a:srgbClr val="E2B04A"/>
              </a:solidFill>
              <a:ln w="9525">
                <a:noFill/>
              </a:ln>
              <a:effectLst/>
            </c:spPr>
          </c:marker>
          <c:cat>
            <c:strRef>
              <c:f>PIVOT_ANALYSIS!$A$16:$A$28</c:f>
              <c:strCache>
                <c:ptCount val="12"/>
                <c:pt idx="0">
                  <c:v>Januari</c:v>
                </c:pt>
                <c:pt idx="1">
                  <c:v>Februari</c:v>
                </c:pt>
                <c:pt idx="2">
                  <c:v>Maret</c:v>
                </c:pt>
                <c:pt idx="3">
                  <c:v>April</c:v>
                </c:pt>
                <c:pt idx="4">
                  <c:v>Mei</c:v>
                </c:pt>
                <c:pt idx="5">
                  <c:v>Juni</c:v>
                </c:pt>
                <c:pt idx="6">
                  <c:v>Juli</c:v>
                </c:pt>
                <c:pt idx="7">
                  <c:v>Agustus</c:v>
                </c:pt>
                <c:pt idx="8">
                  <c:v>September</c:v>
                </c:pt>
                <c:pt idx="9">
                  <c:v>Oktober</c:v>
                </c:pt>
                <c:pt idx="10">
                  <c:v>November</c:v>
                </c:pt>
                <c:pt idx="11">
                  <c:v>Desember</c:v>
                </c:pt>
              </c:strCache>
            </c:strRef>
          </c:cat>
          <c:val>
            <c:numRef>
              <c:f>PIVOT_ANALYSIS!$D$16:$D$28</c:f>
              <c:numCache>
                <c:formatCode>_("Rp"* #,##0.00_);_("Rp"* \(#,##0.00\);_("Rp"* "-"??_);_(@_)</c:formatCode>
                <c:ptCount val="12"/>
                <c:pt idx="0">
                  <c:v>171098.09299999999</c:v>
                </c:pt>
                <c:pt idx="1">
                  <c:v>138184.63300000006</c:v>
                </c:pt>
                <c:pt idx="2">
                  <c:v>183193.76899999997</c:v>
                </c:pt>
                <c:pt idx="3">
                  <c:v>128675.01449999999</c:v>
                </c:pt>
                <c:pt idx="4">
                  <c:v>152349.61099999995</c:v>
                </c:pt>
                <c:pt idx="5">
                  <c:v>136666.55149999997</c:v>
                </c:pt>
              </c:numCache>
            </c:numRef>
          </c:val>
          <c:smooth val="0"/>
          <c:extLst>
            <c:ext xmlns:c16="http://schemas.microsoft.com/office/drawing/2014/chart" uri="{C3380CC4-5D6E-409C-BE32-E72D297353CC}">
              <c16:uniqueId val="{00000005-63DF-4164-854B-9256E6FC548E}"/>
            </c:ext>
          </c:extLst>
        </c:ser>
        <c:dLbls>
          <c:showLegendKey val="0"/>
          <c:showVal val="0"/>
          <c:showCatName val="0"/>
          <c:showSerName val="0"/>
          <c:showPercent val="0"/>
          <c:showBubbleSize val="0"/>
        </c:dLbls>
        <c:marker val="1"/>
        <c:smooth val="0"/>
        <c:axId val="548209120"/>
        <c:axId val="548209480"/>
      </c:lineChart>
      <c:catAx>
        <c:axId val="5482091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7B0D0D"/>
                </a:solidFill>
                <a:latin typeface="Aptos" panose="020B0004020202020204" pitchFamily="34" charset="0"/>
                <a:ea typeface="+mn-ea"/>
                <a:cs typeface="+mn-cs"/>
              </a:defRPr>
            </a:pPr>
            <a:endParaRPr lang="id-ID"/>
          </a:p>
        </c:txPr>
        <c:crossAx val="548209480"/>
        <c:crosses val="autoZero"/>
        <c:auto val="1"/>
        <c:lblAlgn val="ctr"/>
        <c:lblOffset val="100"/>
        <c:noMultiLvlLbl val="0"/>
      </c:catAx>
      <c:valAx>
        <c:axId val="548209480"/>
        <c:scaling>
          <c:orientation val="minMax"/>
        </c:scaling>
        <c:delete val="0"/>
        <c:axPos val="l"/>
        <c:majorGridlines>
          <c:spPr>
            <a:ln w="9525" cap="flat" cmpd="sng" algn="ctr">
              <a:solidFill>
                <a:schemeClr val="tx1">
                  <a:lumMod val="15000"/>
                  <a:lumOff val="85000"/>
                </a:schemeClr>
              </a:solidFill>
              <a:round/>
            </a:ln>
            <a:effectLst/>
          </c:spPr>
        </c:majorGridlines>
        <c:numFmt formatCode="_(&quot;Rp&quot;* #,##0_);_(&quot;Rp&quot;* \(#,##0\);_(&quot;Rp&quot;* &quot;-&quot;_);_(@_)"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7B0D0D"/>
                </a:solidFill>
                <a:latin typeface="Aptos" panose="020B0004020202020204" pitchFamily="34" charset="0"/>
                <a:ea typeface="+mn-ea"/>
                <a:cs typeface="+mn-cs"/>
              </a:defRPr>
            </a:pPr>
            <a:endParaRPr lang="id-ID"/>
          </a:p>
        </c:txPr>
        <c:crossAx val="54820912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rgbClr val="7B0D0D"/>
              </a:solidFill>
              <a:latin typeface="Aptos" panose="020B0004020202020204" pitchFamily="34" charset="0"/>
              <a:ea typeface="+mn-ea"/>
              <a:cs typeface="+mn-cs"/>
            </a:defRPr>
          </a:pPr>
          <a:endParaRPr lang="id-ID"/>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12700" cap="flat" cmpd="sng" algn="ctr">
      <a:solidFill>
        <a:srgbClr val="7B0D0D"/>
      </a:solidFill>
      <a:round/>
    </a:ln>
    <a:effectLst>
      <a:outerShdw blurRad="50800" dist="38100" dir="2700000" algn="tl" rotWithShape="0">
        <a:prstClr val="black">
          <a:alpha val="40000"/>
        </a:prstClr>
      </a:outerShdw>
    </a:effectLst>
  </c:spPr>
  <c:txPr>
    <a:bodyPr/>
    <a:lstStyle/>
    <a:p>
      <a:pPr>
        <a:defRPr>
          <a:solidFill>
            <a:srgbClr val="7B0D0D"/>
          </a:solidFill>
          <a:latin typeface="Aptos" panose="020B0004020202020204" pitchFamily="34" charset="0"/>
        </a:defRPr>
      </a:pPr>
      <a:endParaRPr lang="id-ID"/>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pivotSource>
    <c:name>[Product-Sales-Region.xlsx]PIVOT_ANALYSIS!PivotTable3</c:name>
    <c:fmtId val="6"/>
  </c:pivotSource>
  <c:chart>
    <c:title>
      <c:tx>
        <c:rich>
          <a:bodyPr rot="0" spcFirstLastPara="1" vertOverflow="ellipsis" vert="horz" wrap="square" anchor="ctr" anchorCtr="1"/>
          <a:lstStyle/>
          <a:p>
            <a:pPr>
              <a:defRPr sz="1400" b="1" i="0" u="none" strike="noStrike" kern="1200" spc="0" baseline="0">
                <a:solidFill>
                  <a:srgbClr val="7B0D0D"/>
                </a:solidFill>
                <a:latin typeface="Aptos" panose="020B0004020202020204" pitchFamily="34" charset="0"/>
                <a:ea typeface="+mn-ea"/>
                <a:cs typeface="+mn-cs"/>
              </a:defRPr>
            </a:pPr>
            <a:r>
              <a:rPr lang="id-ID" b="1"/>
              <a:t>Salesperson Performance</a:t>
            </a:r>
          </a:p>
        </c:rich>
      </c:tx>
      <c:overlay val="0"/>
      <c:spPr>
        <a:noFill/>
        <a:ln>
          <a:noFill/>
        </a:ln>
        <a:effectLst/>
      </c:spPr>
      <c:txPr>
        <a:bodyPr rot="0" spcFirstLastPara="1" vertOverflow="ellipsis" vert="horz" wrap="square" anchor="ctr" anchorCtr="1"/>
        <a:lstStyle/>
        <a:p>
          <a:pPr>
            <a:defRPr sz="1400" b="1" i="0" u="none" strike="noStrike" kern="1200" spc="0" baseline="0">
              <a:solidFill>
                <a:srgbClr val="7B0D0D"/>
              </a:solidFill>
              <a:latin typeface="Aptos" panose="020B0004020202020204" pitchFamily="34" charset="0"/>
              <a:ea typeface="+mn-ea"/>
              <a:cs typeface="+mn-cs"/>
            </a:defRPr>
          </a:pPr>
          <a:endParaRPr lang="id-ID"/>
        </a:p>
      </c:txPr>
    </c:title>
    <c:autoTitleDeleted val="0"/>
    <c:pivotFmts>
      <c:pivotFmt>
        <c:idx val="0"/>
        <c:spPr>
          <a:solidFill>
            <a:srgbClr val="7B0D0D"/>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7B0D0D"/>
                  </a:solidFill>
                  <a:latin typeface="Aptos" panose="020B0004020202020204" pitchFamily="34" charset="0"/>
                  <a:ea typeface="+mn-ea"/>
                  <a:cs typeface="+mn-cs"/>
                </a:defRPr>
              </a:pPr>
              <a:endParaRPr lang="id-ID"/>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rgbClr val="7B0D0D"/>
                  </a:solidFill>
                  <a:latin typeface="Aptos" panose="020B0004020202020204" pitchFamily="34" charset="0"/>
                  <a:ea typeface="+mn-ea"/>
                  <a:cs typeface="+mn-cs"/>
                </a:defRPr>
              </a:pPr>
              <a:endParaRPr lang="id-ID"/>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rgbClr val="7B0D0D"/>
                  </a:solidFill>
                  <a:latin typeface="Aptos" panose="020B0004020202020204" pitchFamily="34" charset="0"/>
                  <a:ea typeface="+mn-ea"/>
                  <a:cs typeface="+mn-cs"/>
                </a:defRPr>
              </a:pPr>
              <a:endParaRPr lang="id-ID"/>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rgbClr val="7B0D0D"/>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7B0D0D"/>
                  </a:solidFill>
                  <a:latin typeface="Aptos" panose="020B0004020202020204" pitchFamily="34" charset="0"/>
                  <a:ea typeface="+mn-ea"/>
                  <a:cs typeface="+mn-cs"/>
                </a:defRPr>
              </a:pPr>
              <a:endParaRPr lang="id-ID"/>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rgbClr val="7B0D0D"/>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7B0D0D"/>
                  </a:solidFill>
                  <a:latin typeface="Aptos" panose="020B0004020202020204" pitchFamily="34" charset="0"/>
                  <a:ea typeface="+mn-ea"/>
                  <a:cs typeface="+mn-cs"/>
                </a:defRPr>
              </a:pPr>
              <a:endParaRPr lang="id-ID"/>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PIVOT_ANALYSIS!$B$30</c:f>
              <c:strCache>
                <c:ptCount val="1"/>
                <c:pt idx="0">
                  <c:v>Total</c:v>
                </c:pt>
              </c:strCache>
            </c:strRef>
          </c:tx>
          <c:spPr>
            <a:solidFill>
              <a:srgbClr val="7B0D0D"/>
            </a:solidFill>
            <a:ln>
              <a:noFill/>
            </a:ln>
            <a:effectLst/>
          </c:spPr>
          <c:invertIfNegative val="0"/>
          <c:cat>
            <c:strRef>
              <c:f>PIVOT_ANALYSIS!$A$31:$A$37</c:f>
              <c:strCache>
                <c:ptCount val="6"/>
                <c:pt idx="0">
                  <c:v>Alice</c:v>
                </c:pt>
                <c:pt idx="1">
                  <c:v>Bob</c:v>
                </c:pt>
                <c:pt idx="2">
                  <c:v>Carlos</c:v>
                </c:pt>
                <c:pt idx="3">
                  <c:v>Diana</c:v>
                </c:pt>
                <c:pt idx="4">
                  <c:v>Eva</c:v>
                </c:pt>
                <c:pt idx="5">
                  <c:v>Frank</c:v>
                </c:pt>
              </c:strCache>
            </c:strRef>
          </c:cat>
          <c:val>
            <c:numRef>
              <c:f>PIVOT_ANALYSIS!$B$31:$B$37</c:f>
              <c:numCache>
                <c:formatCode>_("Rp"* #,##0.00_);_("Rp"* \(#,##0.00\);_("Rp"* "-"??_);_(@_)</c:formatCode>
                <c:ptCount val="6"/>
                <c:pt idx="0">
                  <c:v>786165.8400000002</c:v>
                </c:pt>
                <c:pt idx="1">
                  <c:v>796780.52149999957</c:v>
                </c:pt>
                <c:pt idx="2">
                  <c:v>707166.71600000071</c:v>
                </c:pt>
                <c:pt idx="3">
                  <c:v>676568.2495000005</c:v>
                </c:pt>
                <c:pt idx="4">
                  <c:v>698669.57950000011</c:v>
                </c:pt>
                <c:pt idx="5">
                  <c:v>714641.52200000035</c:v>
                </c:pt>
              </c:numCache>
            </c:numRef>
          </c:val>
          <c:extLst>
            <c:ext xmlns:c16="http://schemas.microsoft.com/office/drawing/2014/chart" uri="{C3380CC4-5D6E-409C-BE32-E72D297353CC}">
              <c16:uniqueId val="{00000000-9AC4-4C1A-AAA0-AEFC5CEF79BE}"/>
            </c:ext>
          </c:extLst>
        </c:ser>
        <c:dLbls>
          <c:showLegendKey val="0"/>
          <c:showVal val="0"/>
          <c:showCatName val="0"/>
          <c:showSerName val="0"/>
          <c:showPercent val="0"/>
          <c:showBubbleSize val="0"/>
        </c:dLbls>
        <c:gapWidth val="150"/>
        <c:overlap val="100"/>
        <c:axId val="617354536"/>
        <c:axId val="617354896"/>
      </c:barChart>
      <c:catAx>
        <c:axId val="6173545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7B0D0D"/>
                </a:solidFill>
                <a:latin typeface="Aptos" panose="020B0004020202020204" pitchFamily="34" charset="0"/>
                <a:ea typeface="+mn-ea"/>
                <a:cs typeface="+mn-cs"/>
              </a:defRPr>
            </a:pPr>
            <a:endParaRPr lang="id-ID"/>
          </a:p>
        </c:txPr>
        <c:crossAx val="617354896"/>
        <c:crosses val="autoZero"/>
        <c:auto val="1"/>
        <c:lblAlgn val="ctr"/>
        <c:lblOffset val="100"/>
        <c:noMultiLvlLbl val="0"/>
      </c:catAx>
      <c:valAx>
        <c:axId val="617354896"/>
        <c:scaling>
          <c:orientation val="minMax"/>
        </c:scaling>
        <c:delete val="0"/>
        <c:axPos val="l"/>
        <c:numFmt formatCode="_(&quot;Rp&quot;* #,##0_);_(&quot;Rp&quot;* \(#,##0\);_(&quot;Rp&quot;* &quot;-&quot;_);_(@_)"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7B0D0D"/>
                </a:solidFill>
                <a:latin typeface="Aptos" panose="020B0004020202020204" pitchFamily="34" charset="0"/>
                <a:ea typeface="+mn-ea"/>
                <a:cs typeface="+mn-cs"/>
              </a:defRPr>
            </a:pPr>
            <a:endParaRPr lang="id-ID"/>
          </a:p>
        </c:txPr>
        <c:crossAx val="6173545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7B0D0D"/>
              </a:solidFill>
              <a:latin typeface="Aptos" panose="020B0004020202020204" pitchFamily="34" charset="0"/>
              <a:ea typeface="+mn-ea"/>
              <a:cs typeface="+mn-cs"/>
            </a:defRPr>
          </a:pPr>
          <a:endParaRPr lang="id-ID"/>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12700" cap="flat" cmpd="sng" algn="ctr">
      <a:solidFill>
        <a:srgbClr val="7B0D0D"/>
      </a:solidFill>
      <a:round/>
    </a:ln>
    <a:effectLst>
      <a:outerShdw blurRad="50800" dist="38100" dir="2700000" algn="tl" rotWithShape="0">
        <a:prstClr val="black">
          <a:alpha val="40000"/>
        </a:prstClr>
      </a:outerShdw>
    </a:effectLst>
  </c:spPr>
  <c:txPr>
    <a:bodyPr/>
    <a:lstStyle/>
    <a:p>
      <a:pPr>
        <a:defRPr>
          <a:solidFill>
            <a:srgbClr val="7B0D0D"/>
          </a:solidFill>
          <a:latin typeface="Aptos" panose="020B0004020202020204" pitchFamily="34" charset="0"/>
        </a:defRPr>
      </a:pPr>
      <a:endParaRPr lang="id-ID"/>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pivotSource>
    <c:name>[Product-Sales-Region.xlsx]PIVOT_ANALYSIS!PivotTable4</c:name>
    <c:fmtId val="6"/>
  </c:pivotSource>
  <c:chart>
    <c:title>
      <c:tx>
        <c:rich>
          <a:bodyPr rot="0" spcFirstLastPara="1" vertOverflow="ellipsis" vert="horz" wrap="square" anchor="ctr" anchorCtr="1"/>
          <a:lstStyle/>
          <a:p>
            <a:pPr>
              <a:defRPr sz="1400" b="1" i="0" u="none" strike="noStrike" kern="1200" spc="0" baseline="0">
                <a:solidFill>
                  <a:srgbClr val="7B0D0D"/>
                </a:solidFill>
                <a:latin typeface="Aptos" panose="020B0004020202020204" pitchFamily="34" charset="0"/>
                <a:ea typeface="+mn-ea"/>
                <a:cs typeface="+mn-cs"/>
              </a:defRPr>
            </a:pPr>
            <a:r>
              <a:rPr lang="id-ID" b="1"/>
              <a:t>Return Rate by Product &amp; Region</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rgbClr val="7B0D0D"/>
              </a:solidFill>
              <a:latin typeface="Aptos" panose="020B0004020202020204" pitchFamily="34" charset="0"/>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Aptos" panose="020B0004020202020204" pitchFamily="34" charset="0"/>
                  <a:ea typeface="+mn-ea"/>
                  <a:cs typeface="+mn-cs"/>
                </a:defRPr>
              </a:pPr>
              <a:endParaRPr lang="id-ID"/>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Aptos" panose="020B0004020202020204" pitchFamily="34" charset="0"/>
                  <a:ea typeface="+mn-ea"/>
                  <a:cs typeface="+mn-cs"/>
                </a:defRPr>
              </a:pPr>
              <a:endParaRPr lang="id-ID"/>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Aptos" panose="020B0004020202020204" pitchFamily="34" charset="0"/>
                  <a:ea typeface="+mn-ea"/>
                  <a:cs typeface="+mn-cs"/>
                </a:defRPr>
              </a:pPr>
              <a:endParaRPr lang="id-ID"/>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Aptos" panose="020B0004020202020204" pitchFamily="34" charset="0"/>
                  <a:ea typeface="+mn-ea"/>
                  <a:cs typeface="+mn-cs"/>
                </a:defRPr>
              </a:pPr>
              <a:endParaRPr lang="id-ID"/>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Aptos" panose="020B0004020202020204" pitchFamily="34" charset="0"/>
                  <a:ea typeface="+mn-ea"/>
                  <a:cs typeface="+mn-cs"/>
                </a:defRPr>
              </a:pPr>
              <a:endParaRPr lang="id-ID"/>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Aptos" panose="020B0004020202020204" pitchFamily="34" charset="0"/>
                  <a:ea typeface="+mn-ea"/>
                  <a:cs typeface="+mn-cs"/>
                </a:defRPr>
              </a:pPr>
              <a:endParaRPr lang="id-ID"/>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Aptos" panose="020B0004020202020204" pitchFamily="34" charset="0"/>
                  <a:ea typeface="+mn-ea"/>
                  <a:cs typeface="+mn-cs"/>
                </a:defRPr>
              </a:pPr>
              <a:endParaRPr lang="id-ID"/>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Aptos" panose="020B0004020202020204" pitchFamily="34" charset="0"/>
                  <a:ea typeface="+mn-ea"/>
                  <a:cs typeface="+mn-cs"/>
                </a:defRPr>
              </a:pPr>
              <a:endParaRPr lang="id-ID"/>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Aptos" panose="020B0004020202020204" pitchFamily="34" charset="0"/>
                  <a:ea typeface="+mn-ea"/>
                  <a:cs typeface="+mn-cs"/>
                </a:defRPr>
              </a:pPr>
              <a:endParaRPr lang="id-ID"/>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Aptos" panose="020B0004020202020204" pitchFamily="34" charset="0"/>
                  <a:ea typeface="+mn-ea"/>
                  <a:cs typeface="+mn-cs"/>
                </a:defRPr>
              </a:pPr>
              <a:endParaRPr lang="id-ID"/>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Aptos" panose="020B0004020202020204" pitchFamily="34" charset="0"/>
                  <a:ea typeface="+mn-ea"/>
                  <a:cs typeface="+mn-cs"/>
                </a:defRPr>
              </a:pPr>
              <a:endParaRPr lang="id-ID"/>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Aptos" panose="020B0004020202020204" pitchFamily="34" charset="0"/>
                  <a:ea typeface="+mn-ea"/>
                  <a:cs typeface="+mn-cs"/>
                </a:defRPr>
              </a:pPr>
              <a:endParaRPr lang="id-ID"/>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Aptos" panose="020B0004020202020204" pitchFamily="34" charset="0"/>
                  <a:ea typeface="+mn-ea"/>
                  <a:cs typeface="+mn-cs"/>
                </a:defRPr>
              </a:pPr>
              <a:endParaRPr lang="id-ID"/>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Aptos" panose="020B0004020202020204" pitchFamily="34" charset="0"/>
                  <a:ea typeface="+mn-ea"/>
                  <a:cs typeface="+mn-cs"/>
                </a:defRPr>
              </a:pPr>
              <a:endParaRPr lang="id-ID"/>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Aptos" panose="020B0004020202020204" pitchFamily="34" charset="0"/>
                  <a:ea typeface="+mn-ea"/>
                  <a:cs typeface="+mn-cs"/>
                </a:defRPr>
              </a:pPr>
              <a:endParaRPr lang="id-ID"/>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bar"/>
        <c:grouping val="stacked"/>
        <c:varyColors val="0"/>
        <c:ser>
          <c:idx val="0"/>
          <c:order val="0"/>
          <c:tx>
            <c:strRef>
              <c:f>PIVOT_ANALYSIS!$B$41:$B$42</c:f>
              <c:strCache>
                <c:ptCount val="1"/>
                <c:pt idx="0">
                  <c:v>Central</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Aptos" panose="020B0004020202020204" pitchFamily="34" charset="0"/>
                    <a:ea typeface="+mn-ea"/>
                    <a:cs typeface="+mn-cs"/>
                  </a:defRPr>
                </a:pPr>
                <a:endParaRPr lang="id-ID"/>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PIVOT_ANALYSIS!$A$43:$A$50</c:f>
              <c:strCache>
                <c:ptCount val="7"/>
                <c:pt idx="0">
                  <c:v>Chair</c:v>
                </c:pt>
                <c:pt idx="1">
                  <c:v>Desk</c:v>
                </c:pt>
                <c:pt idx="2">
                  <c:v>Laptop</c:v>
                </c:pt>
                <c:pt idx="3">
                  <c:v>Monitor</c:v>
                </c:pt>
                <c:pt idx="4">
                  <c:v>Phone</c:v>
                </c:pt>
                <c:pt idx="5">
                  <c:v>Printer</c:v>
                </c:pt>
                <c:pt idx="6">
                  <c:v>Tablet</c:v>
                </c:pt>
              </c:strCache>
            </c:strRef>
          </c:cat>
          <c:val>
            <c:numRef>
              <c:f>PIVOT_ANALYSIS!$B$43:$B$50</c:f>
              <c:numCache>
                <c:formatCode>0.0%</c:formatCode>
                <c:ptCount val="7"/>
                <c:pt idx="0">
                  <c:v>0.23255813953488372</c:v>
                </c:pt>
                <c:pt idx="1">
                  <c:v>0.20930232558139536</c:v>
                </c:pt>
                <c:pt idx="2">
                  <c:v>0.21739130434782608</c:v>
                </c:pt>
                <c:pt idx="3">
                  <c:v>0.26829268292682928</c:v>
                </c:pt>
                <c:pt idx="4">
                  <c:v>0.17857142857142858</c:v>
                </c:pt>
                <c:pt idx="5">
                  <c:v>0.2391304347826087</c:v>
                </c:pt>
                <c:pt idx="6">
                  <c:v>0.25925925925925924</c:v>
                </c:pt>
              </c:numCache>
            </c:numRef>
          </c:val>
          <c:extLst>
            <c:ext xmlns:c16="http://schemas.microsoft.com/office/drawing/2014/chart" uri="{C3380CC4-5D6E-409C-BE32-E72D297353CC}">
              <c16:uniqueId val="{00000000-4C9F-4DDA-8773-FB838150A634}"/>
            </c:ext>
          </c:extLst>
        </c:ser>
        <c:ser>
          <c:idx val="1"/>
          <c:order val="1"/>
          <c:tx>
            <c:strRef>
              <c:f>PIVOT_ANALYSIS!$C$41:$C$42</c:f>
              <c:strCache>
                <c:ptCount val="1"/>
                <c:pt idx="0">
                  <c:v>East</c:v>
                </c:pt>
              </c:strCache>
            </c:strRef>
          </c:tx>
          <c:spPr>
            <a:solidFill>
              <a:schemeClr val="accent2"/>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Aptos" panose="020B0004020202020204" pitchFamily="34" charset="0"/>
                    <a:ea typeface="+mn-ea"/>
                    <a:cs typeface="+mn-cs"/>
                  </a:defRPr>
                </a:pPr>
                <a:endParaRPr lang="id-ID"/>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PIVOT_ANALYSIS!$A$43:$A$50</c:f>
              <c:strCache>
                <c:ptCount val="7"/>
                <c:pt idx="0">
                  <c:v>Chair</c:v>
                </c:pt>
                <c:pt idx="1">
                  <c:v>Desk</c:v>
                </c:pt>
                <c:pt idx="2">
                  <c:v>Laptop</c:v>
                </c:pt>
                <c:pt idx="3">
                  <c:v>Monitor</c:v>
                </c:pt>
                <c:pt idx="4">
                  <c:v>Phone</c:v>
                </c:pt>
                <c:pt idx="5">
                  <c:v>Printer</c:v>
                </c:pt>
                <c:pt idx="6">
                  <c:v>Tablet</c:v>
                </c:pt>
              </c:strCache>
            </c:strRef>
          </c:cat>
          <c:val>
            <c:numRef>
              <c:f>PIVOT_ANALYSIS!$C$43:$C$50</c:f>
              <c:numCache>
                <c:formatCode>0.0%</c:formatCode>
                <c:ptCount val="7"/>
                <c:pt idx="0">
                  <c:v>0.32500000000000001</c:v>
                </c:pt>
                <c:pt idx="1">
                  <c:v>0.23255813953488372</c:v>
                </c:pt>
                <c:pt idx="2">
                  <c:v>0.30188679245283018</c:v>
                </c:pt>
                <c:pt idx="3">
                  <c:v>0.27027027027027029</c:v>
                </c:pt>
                <c:pt idx="4">
                  <c:v>0.24</c:v>
                </c:pt>
                <c:pt idx="5">
                  <c:v>0.24390243902439024</c:v>
                </c:pt>
                <c:pt idx="6">
                  <c:v>0.21276595744680851</c:v>
                </c:pt>
              </c:numCache>
            </c:numRef>
          </c:val>
          <c:extLst>
            <c:ext xmlns:c16="http://schemas.microsoft.com/office/drawing/2014/chart" uri="{C3380CC4-5D6E-409C-BE32-E72D297353CC}">
              <c16:uniqueId val="{00000001-4C9F-4DDA-8773-FB838150A634}"/>
            </c:ext>
          </c:extLst>
        </c:ser>
        <c:ser>
          <c:idx val="2"/>
          <c:order val="2"/>
          <c:tx>
            <c:strRef>
              <c:f>PIVOT_ANALYSIS!$D$41:$D$42</c:f>
              <c:strCache>
                <c:ptCount val="1"/>
                <c:pt idx="0">
                  <c:v>North</c:v>
                </c:pt>
              </c:strCache>
            </c:strRef>
          </c:tx>
          <c:spPr>
            <a:solidFill>
              <a:schemeClr val="accent3"/>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Aptos" panose="020B0004020202020204" pitchFamily="34" charset="0"/>
                    <a:ea typeface="+mn-ea"/>
                    <a:cs typeface="+mn-cs"/>
                  </a:defRPr>
                </a:pPr>
                <a:endParaRPr lang="id-ID"/>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PIVOT_ANALYSIS!$A$43:$A$50</c:f>
              <c:strCache>
                <c:ptCount val="7"/>
                <c:pt idx="0">
                  <c:v>Chair</c:v>
                </c:pt>
                <c:pt idx="1">
                  <c:v>Desk</c:v>
                </c:pt>
                <c:pt idx="2">
                  <c:v>Laptop</c:v>
                </c:pt>
                <c:pt idx="3">
                  <c:v>Monitor</c:v>
                </c:pt>
                <c:pt idx="4">
                  <c:v>Phone</c:v>
                </c:pt>
                <c:pt idx="5">
                  <c:v>Printer</c:v>
                </c:pt>
                <c:pt idx="6">
                  <c:v>Tablet</c:v>
                </c:pt>
              </c:strCache>
            </c:strRef>
          </c:cat>
          <c:val>
            <c:numRef>
              <c:f>PIVOT_ANALYSIS!$D$43:$D$50</c:f>
              <c:numCache>
                <c:formatCode>0.0%</c:formatCode>
                <c:ptCount val="7"/>
                <c:pt idx="0">
                  <c:v>0.2857142857142857</c:v>
                </c:pt>
                <c:pt idx="1">
                  <c:v>0.20754716981132076</c:v>
                </c:pt>
                <c:pt idx="2">
                  <c:v>0.2</c:v>
                </c:pt>
                <c:pt idx="3">
                  <c:v>0.16666666666666666</c:v>
                </c:pt>
                <c:pt idx="4">
                  <c:v>0.24390243902439024</c:v>
                </c:pt>
                <c:pt idx="5">
                  <c:v>0.21739130434782608</c:v>
                </c:pt>
                <c:pt idx="6">
                  <c:v>0.27272727272727271</c:v>
                </c:pt>
              </c:numCache>
            </c:numRef>
          </c:val>
          <c:extLst>
            <c:ext xmlns:c16="http://schemas.microsoft.com/office/drawing/2014/chart" uri="{C3380CC4-5D6E-409C-BE32-E72D297353CC}">
              <c16:uniqueId val="{00000002-4C9F-4DDA-8773-FB838150A634}"/>
            </c:ext>
          </c:extLst>
        </c:ser>
        <c:ser>
          <c:idx val="3"/>
          <c:order val="3"/>
          <c:tx>
            <c:strRef>
              <c:f>PIVOT_ANALYSIS!$E$41:$E$42</c:f>
              <c:strCache>
                <c:ptCount val="1"/>
                <c:pt idx="0">
                  <c:v>South</c:v>
                </c:pt>
              </c:strCache>
            </c:strRef>
          </c:tx>
          <c:spPr>
            <a:solidFill>
              <a:schemeClr val="accent4"/>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Aptos" panose="020B0004020202020204" pitchFamily="34" charset="0"/>
                    <a:ea typeface="+mn-ea"/>
                    <a:cs typeface="+mn-cs"/>
                  </a:defRPr>
                </a:pPr>
                <a:endParaRPr lang="id-ID"/>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PIVOT_ANALYSIS!$A$43:$A$50</c:f>
              <c:strCache>
                <c:ptCount val="7"/>
                <c:pt idx="0">
                  <c:v>Chair</c:v>
                </c:pt>
                <c:pt idx="1">
                  <c:v>Desk</c:v>
                </c:pt>
                <c:pt idx="2">
                  <c:v>Laptop</c:v>
                </c:pt>
                <c:pt idx="3">
                  <c:v>Monitor</c:v>
                </c:pt>
                <c:pt idx="4">
                  <c:v>Phone</c:v>
                </c:pt>
                <c:pt idx="5">
                  <c:v>Printer</c:v>
                </c:pt>
                <c:pt idx="6">
                  <c:v>Tablet</c:v>
                </c:pt>
              </c:strCache>
            </c:strRef>
          </c:cat>
          <c:val>
            <c:numRef>
              <c:f>PIVOT_ANALYSIS!$E$43:$E$50</c:f>
              <c:numCache>
                <c:formatCode>0.0%</c:formatCode>
                <c:ptCount val="7"/>
                <c:pt idx="0">
                  <c:v>0.23529411764705882</c:v>
                </c:pt>
                <c:pt idx="1">
                  <c:v>0.17241379310344829</c:v>
                </c:pt>
                <c:pt idx="2">
                  <c:v>0.36363636363636365</c:v>
                </c:pt>
                <c:pt idx="3">
                  <c:v>0.23684210526315788</c:v>
                </c:pt>
                <c:pt idx="4">
                  <c:v>0.25</c:v>
                </c:pt>
                <c:pt idx="5">
                  <c:v>0.23684210526315788</c:v>
                </c:pt>
                <c:pt idx="6">
                  <c:v>0.27777777777777779</c:v>
                </c:pt>
              </c:numCache>
            </c:numRef>
          </c:val>
          <c:extLst>
            <c:ext xmlns:c16="http://schemas.microsoft.com/office/drawing/2014/chart" uri="{C3380CC4-5D6E-409C-BE32-E72D297353CC}">
              <c16:uniqueId val="{00000003-4C9F-4DDA-8773-FB838150A634}"/>
            </c:ext>
          </c:extLst>
        </c:ser>
        <c:ser>
          <c:idx val="4"/>
          <c:order val="4"/>
          <c:tx>
            <c:strRef>
              <c:f>PIVOT_ANALYSIS!$F$41:$F$42</c:f>
              <c:strCache>
                <c:ptCount val="1"/>
                <c:pt idx="0">
                  <c:v>West</c:v>
                </c:pt>
              </c:strCache>
            </c:strRef>
          </c:tx>
          <c:spPr>
            <a:solidFill>
              <a:schemeClr val="accent5"/>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Aptos" panose="020B0004020202020204" pitchFamily="34" charset="0"/>
                    <a:ea typeface="+mn-ea"/>
                    <a:cs typeface="+mn-cs"/>
                  </a:defRPr>
                </a:pPr>
                <a:endParaRPr lang="id-ID"/>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PIVOT_ANALYSIS!$A$43:$A$50</c:f>
              <c:strCache>
                <c:ptCount val="7"/>
                <c:pt idx="0">
                  <c:v>Chair</c:v>
                </c:pt>
                <c:pt idx="1">
                  <c:v>Desk</c:v>
                </c:pt>
                <c:pt idx="2">
                  <c:v>Laptop</c:v>
                </c:pt>
                <c:pt idx="3">
                  <c:v>Monitor</c:v>
                </c:pt>
                <c:pt idx="4">
                  <c:v>Phone</c:v>
                </c:pt>
                <c:pt idx="5">
                  <c:v>Printer</c:v>
                </c:pt>
                <c:pt idx="6">
                  <c:v>Tablet</c:v>
                </c:pt>
              </c:strCache>
            </c:strRef>
          </c:cat>
          <c:val>
            <c:numRef>
              <c:f>PIVOT_ANALYSIS!$F$43:$F$50</c:f>
              <c:numCache>
                <c:formatCode>0.0%</c:formatCode>
                <c:ptCount val="7"/>
                <c:pt idx="0">
                  <c:v>0.36363636363636365</c:v>
                </c:pt>
                <c:pt idx="1">
                  <c:v>0.25641025641025639</c:v>
                </c:pt>
                <c:pt idx="2">
                  <c:v>0.24324324324324326</c:v>
                </c:pt>
                <c:pt idx="3">
                  <c:v>0.375</c:v>
                </c:pt>
                <c:pt idx="4">
                  <c:v>0.21428571428571427</c:v>
                </c:pt>
                <c:pt idx="5">
                  <c:v>0.17499999999999999</c:v>
                </c:pt>
                <c:pt idx="6">
                  <c:v>0.20338983050847459</c:v>
                </c:pt>
              </c:numCache>
            </c:numRef>
          </c:val>
          <c:extLst>
            <c:ext xmlns:c16="http://schemas.microsoft.com/office/drawing/2014/chart" uri="{C3380CC4-5D6E-409C-BE32-E72D297353CC}">
              <c16:uniqueId val="{00000004-4C9F-4DDA-8773-FB838150A634}"/>
            </c:ext>
          </c:extLst>
        </c:ser>
        <c:dLbls>
          <c:dLblPos val="ctr"/>
          <c:showLegendKey val="0"/>
          <c:showVal val="1"/>
          <c:showCatName val="0"/>
          <c:showSerName val="0"/>
          <c:showPercent val="0"/>
          <c:showBubbleSize val="0"/>
        </c:dLbls>
        <c:gapWidth val="150"/>
        <c:overlap val="100"/>
        <c:axId val="617488752"/>
        <c:axId val="529905848"/>
      </c:barChart>
      <c:catAx>
        <c:axId val="61748875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7B0D0D"/>
                </a:solidFill>
                <a:latin typeface="Aptos" panose="020B0004020202020204" pitchFamily="34" charset="0"/>
                <a:ea typeface="+mn-ea"/>
                <a:cs typeface="+mn-cs"/>
              </a:defRPr>
            </a:pPr>
            <a:endParaRPr lang="id-ID"/>
          </a:p>
        </c:txPr>
        <c:crossAx val="529905848"/>
        <c:crosses val="autoZero"/>
        <c:auto val="1"/>
        <c:lblAlgn val="ctr"/>
        <c:lblOffset val="100"/>
        <c:noMultiLvlLbl val="0"/>
      </c:catAx>
      <c:valAx>
        <c:axId val="529905848"/>
        <c:scaling>
          <c:orientation val="minMax"/>
        </c:scaling>
        <c:delete val="1"/>
        <c:axPos val="b"/>
        <c:numFmt formatCode="0.0%" sourceLinked="1"/>
        <c:majorTickMark val="none"/>
        <c:minorTickMark val="none"/>
        <c:tickLblPos val="nextTo"/>
        <c:crossAx val="6174887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7B0D0D"/>
              </a:solidFill>
              <a:latin typeface="Aptos" panose="020B0004020202020204" pitchFamily="34" charset="0"/>
              <a:ea typeface="+mn-ea"/>
              <a:cs typeface="+mn-cs"/>
            </a:defRPr>
          </a:pPr>
          <a:endParaRPr lang="id-ID"/>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12700" cap="flat" cmpd="sng" algn="ctr">
      <a:solidFill>
        <a:srgbClr val="7B0D0D"/>
      </a:solidFill>
      <a:round/>
    </a:ln>
    <a:effectLst>
      <a:outerShdw blurRad="50800" dist="38100" dir="2700000" algn="tl" rotWithShape="0">
        <a:prstClr val="black">
          <a:alpha val="40000"/>
        </a:prstClr>
      </a:outerShdw>
    </a:effectLst>
  </c:spPr>
  <c:txPr>
    <a:bodyPr/>
    <a:lstStyle/>
    <a:p>
      <a:pPr>
        <a:defRPr>
          <a:solidFill>
            <a:srgbClr val="7B0D0D"/>
          </a:solidFill>
          <a:latin typeface="Aptos" panose="020B0004020202020204" pitchFamily="34" charset="0"/>
        </a:defRPr>
      </a:pPr>
      <a:endParaRPr lang="id-ID"/>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22931</xdr:colOff>
      <xdr:row>13</xdr:row>
      <xdr:rowOff>29980</xdr:rowOff>
    </xdr:from>
    <xdr:to>
      <xdr:col>7</xdr:col>
      <xdr:colOff>594430</xdr:colOff>
      <xdr:row>29</xdr:row>
      <xdr:rowOff>149846</xdr:rowOff>
    </xdr:to>
    <xdr:graphicFrame macro="">
      <xdr:nvGraphicFramePr>
        <xdr:cNvPr id="4" name="Chart 1">
          <a:extLst>
            <a:ext uri="{FF2B5EF4-FFF2-40B4-BE49-F238E27FC236}">
              <a16:creationId xmlns:a16="http://schemas.microsoft.com/office/drawing/2014/main" id="{7A661033-5AA4-4B15-A3C6-DA184B8309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8818</xdr:colOff>
      <xdr:row>13</xdr:row>
      <xdr:rowOff>29981</xdr:rowOff>
    </xdr:from>
    <xdr:to>
      <xdr:col>15</xdr:col>
      <xdr:colOff>599722</xdr:colOff>
      <xdr:row>29</xdr:row>
      <xdr:rowOff>155222</xdr:rowOff>
    </xdr:to>
    <xdr:graphicFrame macro="">
      <xdr:nvGraphicFramePr>
        <xdr:cNvPr id="5" name="Chart 2">
          <a:extLst>
            <a:ext uri="{FF2B5EF4-FFF2-40B4-BE49-F238E27FC236}">
              <a16:creationId xmlns:a16="http://schemas.microsoft.com/office/drawing/2014/main" id="{99D705FE-32C8-496B-AE0E-9206D43BB4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17640</xdr:colOff>
      <xdr:row>31</xdr:row>
      <xdr:rowOff>19415</xdr:rowOff>
    </xdr:from>
    <xdr:to>
      <xdr:col>7</xdr:col>
      <xdr:colOff>583847</xdr:colOff>
      <xdr:row>44</xdr:row>
      <xdr:rowOff>162288</xdr:rowOff>
    </xdr:to>
    <xdr:graphicFrame macro="">
      <xdr:nvGraphicFramePr>
        <xdr:cNvPr id="6" name="Chart 5">
          <a:extLst>
            <a:ext uri="{FF2B5EF4-FFF2-40B4-BE49-F238E27FC236}">
              <a16:creationId xmlns:a16="http://schemas.microsoft.com/office/drawing/2014/main" id="{3FF734F1-1BBE-453A-808D-9DD5984C58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8819</xdr:colOff>
      <xdr:row>31</xdr:row>
      <xdr:rowOff>19415</xdr:rowOff>
    </xdr:from>
    <xdr:to>
      <xdr:col>15</xdr:col>
      <xdr:colOff>599723</xdr:colOff>
      <xdr:row>44</xdr:row>
      <xdr:rowOff>167581</xdr:rowOff>
    </xdr:to>
    <xdr:graphicFrame macro="">
      <xdr:nvGraphicFramePr>
        <xdr:cNvPr id="7" name="Chart 6">
          <a:extLst>
            <a:ext uri="{FF2B5EF4-FFF2-40B4-BE49-F238E27FC236}">
              <a16:creationId xmlns:a16="http://schemas.microsoft.com/office/drawing/2014/main" id="{E42A8BFE-2DED-4A40-8051-B54440CB75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5</xdr:col>
      <xdr:colOff>190500</xdr:colOff>
      <xdr:row>6</xdr:row>
      <xdr:rowOff>13052</xdr:rowOff>
    </xdr:from>
    <xdr:to>
      <xdr:col>10</xdr:col>
      <xdr:colOff>419100</xdr:colOff>
      <xdr:row>11</xdr:row>
      <xdr:rowOff>275166</xdr:rowOff>
    </xdr:to>
    <mc:AlternateContent xmlns:mc="http://schemas.openxmlformats.org/markup-compatibility/2006" xmlns:a14="http://schemas.microsoft.com/office/drawing/2010/main">
      <mc:Choice Requires="a14">
        <xdr:graphicFrame macro="">
          <xdr:nvGraphicFramePr>
            <xdr:cNvPr id="8" name="Region">
              <a:extLst>
                <a:ext uri="{FF2B5EF4-FFF2-40B4-BE49-F238E27FC236}">
                  <a16:creationId xmlns:a16="http://schemas.microsoft.com/office/drawing/2014/main" id="{F6DC9807-BEC9-299D-C3E2-22993473F07D}"/>
                </a:ext>
              </a:extLst>
            </xdr:cNvPr>
            <xdr:cNvGraphicFramePr/>
          </xdr:nvGraphicFramePr>
          <xdr:xfrm>
            <a:off x="0" y="0"/>
            <a:ext cx="0" cy="0"/>
          </xdr:xfrm>
          <a:graphic>
            <a:graphicData uri="http://schemas.microsoft.com/office/drawing/2010/slicer">
              <sle:slicer xmlns:sle="http://schemas.microsoft.com/office/drawing/2010/slicer" name="Region"/>
            </a:graphicData>
          </a:graphic>
        </xdr:graphicFrame>
      </mc:Choice>
      <mc:Fallback xmlns="">
        <xdr:sp macro="" textlink="">
          <xdr:nvSpPr>
            <xdr:cNvPr id="0" name=""/>
            <xdr:cNvSpPr>
              <a:spLocks noTextEdit="1"/>
            </xdr:cNvSpPr>
          </xdr:nvSpPr>
          <xdr:spPr>
            <a:xfrm>
              <a:off x="3233208" y="1658760"/>
              <a:ext cx="3271309" cy="1717323"/>
            </a:xfrm>
            <a:prstGeom prst="rect">
              <a:avLst/>
            </a:prstGeom>
            <a:solidFill>
              <a:prstClr val="white"/>
            </a:solidFill>
            <a:ln w="1">
              <a:solidFill>
                <a:prstClr val="green"/>
              </a:solidFill>
            </a:ln>
          </xdr:spPr>
          <xdr:txBody>
            <a:bodyPr vertOverflow="clip" horzOverflow="clip"/>
            <a:lstStyle/>
            <a:p>
              <a:r>
                <a:rPr lang="id-ID"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10</xdr:col>
      <xdr:colOff>531284</xdr:colOff>
      <xdr:row>6</xdr:row>
      <xdr:rowOff>15874</xdr:rowOff>
    </xdr:from>
    <xdr:to>
      <xdr:col>15</xdr:col>
      <xdr:colOff>606425</xdr:colOff>
      <xdr:row>11</xdr:row>
      <xdr:rowOff>273050</xdr:rowOff>
    </xdr:to>
    <mc:AlternateContent xmlns:mc="http://schemas.openxmlformats.org/markup-compatibility/2006" xmlns:a14="http://schemas.microsoft.com/office/drawing/2010/main">
      <mc:Choice Requires="a14">
        <xdr:graphicFrame macro="">
          <xdr:nvGraphicFramePr>
            <xdr:cNvPr id="9" name="CustomerType">
              <a:extLst>
                <a:ext uri="{FF2B5EF4-FFF2-40B4-BE49-F238E27FC236}">
                  <a16:creationId xmlns:a16="http://schemas.microsoft.com/office/drawing/2014/main" id="{D4CD6462-B9E8-DA29-3B29-9BB37285DD88}"/>
                </a:ext>
              </a:extLst>
            </xdr:cNvPr>
            <xdr:cNvGraphicFramePr/>
          </xdr:nvGraphicFramePr>
          <xdr:xfrm>
            <a:off x="0" y="0"/>
            <a:ext cx="0" cy="0"/>
          </xdr:xfrm>
          <a:graphic>
            <a:graphicData uri="http://schemas.microsoft.com/office/drawing/2010/slicer">
              <sle:slicer xmlns:sle="http://schemas.microsoft.com/office/drawing/2010/slicer" name="CustomerType"/>
            </a:graphicData>
          </a:graphic>
        </xdr:graphicFrame>
      </mc:Choice>
      <mc:Fallback xmlns="">
        <xdr:sp macro="" textlink="">
          <xdr:nvSpPr>
            <xdr:cNvPr id="0" name=""/>
            <xdr:cNvSpPr>
              <a:spLocks noTextEdit="1"/>
            </xdr:cNvSpPr>
          </xdr:nvSpPr>
          <xdr:spPr>
            <a:xfrm>
              <a:off x="6616701" y="1661582"/>
              <a:ext cx="3117849" cy="1712385"/>
            </a:xfrm>
            <a:prstGeom prst="rect">
              <a:avLst/>
            </a:prstGeom>
            <a:solidFill>
              <a:prstClr val="white"/>
            </a:solidFill>
            <a:ln w="1">
              <a:solidFill>
                <a:prstClr val="green"/>
              </a:solidFill>
            </a:ln>
          </xdr:spPr>
          <xdr:txBody>
            <a:bodyPr vertOverflow="clip" horzOverflow="clip"/>
            <a:lstStyle/>
            <a:p>
              <a:r>
                <a:rPr lang="id-ID"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13758</xdr:colOff>
      <xdr:row>6</xdr:row>
      <xdr:rowOff>8468</xdr:rowOff>
    </xdr:from>
    <xdr:to>
      <xdr:col>5</xdr:col>
      <xdr:colOff>82550</xdr:colOff>
      <xdr:row>11</xdr:row>
      <xdr:rowOff>273050</xdr:rowOff>
    </xdr:to>
    <mc:AlternateContent xmlns:mc="http://schemas.openxmlformats.org/markup-compatibility/2006" xmlns:a14="http://schemas.microsoft.com/office/drawing/2010/main">
      <mc:Choice Requires="a14">
        <xdr:graphicFrame macro="">
          <xdr:nvGraphicFramePr>
            <xdr:cNvPr id="11" name="Year">
              <a:extLst>
                <a:ext uri="{FF2B5EF4-FFF2-40B4-BE49-F238E27FC236}">
                  <a16:creationId xmlns:a16="http://schemas.microsoft.com/office/drawing/2014/main" id="{00AEC330-82A0-411A-BF22-547949C19DD2}"/>
                </a:ext>
              </a:extLst>
            </xdr:cNvPr>
            <xdr:cNvGraphicFramePr>
              <a:graphicFrameLocks/>
            </xdr:cNvGraphicFramePr>
          </xdr:nvGraphicFramePr>
          <xdr:xfrm>
            <a:off x="0" y="0"/>
            <a:ext cx="0" cy="0"/>
          </xdr:xfrm>
          <a:graphic>
            <a:graphicData uri="http://schemas.microsoft.com/office/drawing/2010/slicer">
              <sle:slicer xmlns:sle="http://schemas.microsoft.com/office/drawing/2010/slicer" name="Year"/>
            </a:graphicData>
          </a:graphic>
        </xdr:graphicFrame>
      </mc:Choice>
      <mc:Fallback xmlns="">
        <xdr:sp macro="" textlink="">
          <xdr:nvSpPr>
            <xdr:cNvPr id="0" name=""/>
            <xdr:cNvSpPr>
              <a:spLocks noTextEdit="1"/>
            </xdr:cNvSpPr>
          </xdr:nvSpPr>
          <xdr:spPr>
            <a:xfrm>
              <a:off x="13758" y="1654176"/>
              <a:ext cx="3111500" cy="1719791"/>
            </a:xfrm>
            <a:prstGeom prst="rect">
              <a:avLst/>
            </a:prstGeom>
            <a:solidFill>
              <a:prstClr val="white"/>
            </a:solidFill>
            <a:ln w="1">
              <a:solidFill>
                <a:prstClr val="green"/>
              </a:solidFill>
            </a:ln>
          </xdr:spPr>
          <xdr:txBody>
            <a:bodyPr vertOverflow="clip" horzOverflow="clip"/>
            <a:lstStyle/>
            <a:p>
              <a:r>
                <a:rPr lang="id-ID"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ri Hazamie" refreshedDate="46184.397463194444" createdVersion="8" refreshedVersion="8" minRefreshableVersion="3" recordCount="1500" xr:uid="{50185CBA-02A1-44AF-82AD-57CEAE1964A4}">
  <cacheSource type="worksheet">
    <worksheetSource name="DataPenjualan"/>
  </cacheSource>
  <cacheFields count="26">
    <cacheField name="Date" numFmtId="14">
      <sharedItems containsSemiMixedTypes="0" containsNonDate="0" containsDate="1" containsString="0" minDate="2023-01-01T00:00:00" maxDate="2025-07-01T00:00:00"/>
    </cacheField>
    <cacheField name="Region" numFmtId="0">
      <sharedItems count="5">
        <s v="East"/>
        <s v="South"/>
        <s v="North"/>
        <s v="Central"/>
        <s v="West"/>
      </sharedItems>
    </cacheField>
    <cacheField name="Product" numFmtId="0">
      <sharedItems count="7">
        <s v="Laptop"/>
        <s v="Phone"/>
        <s v="Desk"/>
        <s v="Chair"/>
        <s v="Monitor"/>
        <s v="Tablet"/>
        <s v="Printer"/>
      </sharedItems>
    </cacheField>
    <cacheField name="Quantity" numFmtId="1">
      <sharedItems containsSemiMixedTypes="0" containsString="0" containsNumber="1" containsInteger="1" minValue="1" maxValue="20"/>
    </cacheField>
    <cacheField name="UnitPrice" numFmtId="44">
      <sharedItems containsSemiMixedTypes="0" containsString="0" containsNumber="1" minValue="5.52" maxValue="599.72"/>
    </cacheField>
    <cacheField name="StoreLocation" numFmtId="0">
      <sharedItems/>
    </cacheField>
    <cacheField name="CustomerType" numFmtId="0">
      <sharedItems count="2">
        <s v="Wholesale"/>
        <s v="Retail"/>
      </sharedItems>
    </cacheField>
    <cacheField name="Discount" numFmtId="164">
      <sharedItems containsSemiMixedTypes="0" containsString="0" containsNumber="1" minValue="0" maxValue="0.15"/>
    </cacheField>
    <cacheField name="Salesperson" numFmtId="0">
      <sharedItems count="6">
        <s v="Eva"/>
        <s v="Alice"/>
        <s v="Frank"/>
        <s v="Carlos"/>
        <s v="Diana"/>
        <s v="Bob"/>
      </sharedItems>
    </cacheField>
    <cacheField name="TotalPrice" numFmtId="44">
      <sharedItems containsSemiMixedTypes="0" containsString="0" containsNumber="1" minValue="6.9699999999999989" maxValue="11077"/>
    </cacheField>
    <cacheField name="PaymentMethod" numFmtId="0">
      <sharedItems/>
    </cacheField>
    <cacheField name="Promotion" numFmtId="0">
      <sharedItems/>
    </cacheField>
    <cacheField name="Returned" numFmtId="1">
      <sharedItems containsSemiMixedTypes="0" containsString="0" containsNumber="1" containsInteger="1" minValue="0" maxValue="1"/>
    </cacheField>
    <cacheField name="OrderID" numFmtId="0">
      <sharedItems/>
    </cacheField>
    <cacheField name="CustomerName" numFmtId="0">
      <sharedItems/>
    </cacheField>
    <cacheField name="ShippingCost" numFmtId="44">
      <sharedItems containsSemiMixedTypes="0" containsString="0" containsNumber="1" minValue="5.01" maxValue="49.98" count="1285">
        <n v="43.34"/>
        <n v="5.3"/>
        <n v="20.46"/>
        <n v="27.95"/>
        <n v="5.73"/>
        <n v="11.92"/>
        <n v="5.0199999999999996"/>
        <n v="48.01"/>
        <n v="42.11"/>
        <n v="41.1"/>
        <n v="12.14"/>
        <n v="44.89"/>
        <n v="20.350000000000001"/>
        <n v="42.82"/>
        <n v="39.659999999999997"/>
        <n v="8.11"/>
        <n v="34.11"/>
        <n v="34.71"/>
        <n v="19.43"/>
        <n v="7.1"/>
        <n v="28.43"/>
        <n v="46.83"/>
        <n v="36.450000000000003"/>
        <n v="27.97"/>
        <n v="46.69"/>
        <n v="38.130000000000003"/>
        <n v="11.59"/>
        <n v="24.78"/>
        <n v="7.61"/>
        <n v="33.17"/>
        <n v="37.380000000000003"/>
        <n v="12.35"/>
        <n v="21.25"/>
        <n v="17.91"/>
        <n v="41.91"/>
        <n v="12.57"/>
        <n v="40.29"/>
        <n v="34.97"/>
        <n v="24.77"/>
        <n v="34.79"/>
        <n v="17.77"/>
        <n v="21.72"/>
        <n v="34.85"/>
        <n v="27.39"/>
        <n v="11.62"/>
        <n v="20.76"/>
        <n v="24.95"/>
        <n v="6.47"/>
        <n v="20.57"/>
        <n v="20.71"/>
        <n v="12.87"/>
        <n v="42.49"/>
        <n v="19.22"/>
        <n v="36.51"/>
        <n v="37.39"/>
        <n v="36.33"/>
        <n v="7.84"/>
        <n v="18.350000000000001"/>
        <n v="15.95"/>
        <n v="15.69"/>
        <n v="13.66"/>
        <n v="36.54"/>
        <n v="15.62"/>
        <n v="29.5"/>
        <n v="21.77"/>
        <n v="22.43"/>
        <n v="12.24"/>
        <n v="41.27"/>
        <n v="35.14"/>
        <n v="8.3800000000000008"/>
        <n v="15.76"/>
        <n v="5.89"/>
        <n v="6.57"/>
        <n v="33.520000000000003"/>
        <n v="33.590000000000003"/>
        <n v="31.3"/>
        <n v="14.41"/>
        <n v="7.87"/>
        <n v="49.05"/>
        <n v="39.979999999999997"/>
        <n v="38.82"/>
        <n v="24.03"/>
        <n v="12.38"/>
        <n v="41.16"/>
        <n v="40.21"/>
        <n v="37.75"/>
        <n v="23.49"/>
        <n v="33.47"/>
        <n v="36.47"/>
        <n v="48.51"/>
        <n v="18.3"/>
        <n v="14.8"/>
        <n v="18.05"/>
        <n v="5.01"/>
        <n v="11.54"/>
        <n v="6.11"/>
        <n v="27.48"/>
        <n v="44.61"/>
        <n v="43.46"/>
        <n v="17.88"/>
        <n v="48.03"/>
        <n v="32.31"/>
        <n v="6.77"/>
        <n v="28.97"/>
        <n v="47.05"/>
        <n v="26.64"/>
        <n v="28.05"/>
        <n v="26.99"/>
        <n v="21.08"/>
        <n v="49.6"/>
        <n v="41.4"/>
        <n v="8.02"/>
        <n v="43.69"/>
        <n v="23.94"/>
        <n v="28.36"/>
        <n v="38.229999999999997"/>
        <n v="19.170000000000002"/>
        <n v="5.13"/>
        <n v="48.63"/>
        <n v="9.35"/>
        <n v="13.73"/>
        <n v="14.04"/>
        <n v="25.24"/>
        <n v="8.0299999999999994"/>
        <n v="35.229999999999997"/>
        <n v="21.5"/>
        <n v="37.950000000000003"/>
        <n v="26.44"/>
        <n v="46.97"/>
        <n v="17.59"/>
        <n v="28.76"/>
        <n v="33.299999999999997"/>
        <n v="21.76"/>
        <n v="27.04"/>
        <n v="44.75"/>
        <n v="26.09"/>
        <n v="35.39"/>
        <n v="19.420000000000002"/>
        <n v="13.65"/>
        <n v="10.14"/>
        <n v="21.74"/>
        <n v="49.93"/>
        <n v="20.3"/>
        <n v="31.8"/>
        <n v="29.51"/>
        <n v="31"/>
        <n v="33.81"/>
        <n v="10.91"/>
        <n v="47.94"/>
        <n v="32.450000000000003"/>
        <n v="10.88"/>
        <n v="47.39"/>
        <n v="17.61"/>
        <n v="26.32"/>
        <n v="6.04"/>
        <n v="48.66"/>
        <n v="31.65"/>
        <n v="46.91"/>
        <n v="7.66"/>
        <n v="11"/>
        <n v="8.66"/>
        <n v="8.42"/>
        <n v="39.32"/>
        <n v="42.61"/>
        <n v="49.38"/>
        <n v="5.36"/>
        <n v="28.77"/>
        <n v="18.72"/>
        <n v="7.79"/>
        <n v="38.9"/>
        <n v="7.13"/>
        <n v="5.7"/>
        <n v="21.32"/>
        <n v="44.2"/>
        <n v="10.68"/>
        <n v="23.69"/>
        <n v="24.51"/>
        <n v="41.88"/>
        <n v="37.49"/>
        <n v="29.56"/>
        <n v="23.42"/>
        <n v="35.630000000000003"/>
        <n v="39.74"/>
        <n v="13.63"/>
        <n v="31.02"/>
        <n v="36.94"/>
        <n v="18.54"/>
        <n v="13.01"/>
        <n v="27.65"/>
        <n v="7.02"/>
        <n v="45.77"/>
        <n v="18.170000000000002"/>
        <n v="28.57"/>
        <n v="16.5"/>
        <n v="33.58"/>
        <n v="25.2"/>
        <n v="6.58"/>
        <n v="47.81"/>
        <n v="38.409999999999997"/>
        <n v="24.29"/>
        <n v="7.33"/>
        <n v="14.58"/>
        <n v="49.17"/>
        <n v="9.69"/>
        <n v="9.73"/>
        <n v="27.07"/>
        <n v="43.67"/>
        <n v="14.76"/>
        <n v="11.03"/>
        <n v="18.23"/>
        <n v="38.51"/>
        <n v="9.5399999999999991"/>
        <n v="19.2"/>
        <n v="20.96"/>
        <n v="21.01"/>
        <n v="46.87"/>
        <n v="24.86"/>
        <n v="23.25"/>
        <n v="14.88"/>
        <n v="15.66"/>
        <n v="44.86"/>
        <n v="39.76"/>
        <n v="46.25"/>
        <n v="25.22"/>
        <n v="43.8"/>
        <n v="34.07"/>
        <n v="26.38"/>
        <n v="6.22"/>
        <n v="9.64"/>
        <n v="22.72"/>
        <n v="37.090000000000003"/>
        <n v="29.4"/>
        <n v="32.19"/>
        <n v="8.59"/>
        <n v="24.72"/>
        <n v="19.920000000000002"/>
        <n v="7.46"/>
        <n v="9.6"/>
        <n v="42.74"/>
        <n v="14.74"/>
        <n v="28.92"/>
        <n v="5.15"/>
        <n v="24.39"/>
        <n v="25.16"/>
        <n v="16.8"/>
        <n v="43.17"/>
        <n v="17.64"/>
        <n v="45.54"/>
        <n v="43.73"/>
        <n v="35.369999999999997"/>
        <n v="20.64"/>
        <n v="48.33"/>
        <n v="17.12"/>
        <n v="34.64"/>
        <n v="15.64"/>
        <n v="6.15"/>
        <n v="17.690000000000001"/>
        <n v="25.71"/>
        <n v="33.5"/>
        <n v="26.78"/>
        <n v="17.25"/>
        <n v="37.5"/>
        <n v="17.989999999999998"/>
        <n v="31.22"/>
        <n v="33.14"/>
        <n v="24.48"/>
        <n v="22.42"/>
        <n v="42.37"/>
        <n v="30.49"/>
        <n v="36.04"/>
        <n v="7.03"/>
        <n v="42.34"/>
        <n v="11.88"/>
        <n v="28.33"/>
        <n v="15.74"/>
        <n v="35.020000000000003"/>
        <n v="45.42"/>
        <n v="35.33"/>
        <n v="25.09"/>
        <n v="39.39"/>
        <n v="38.61"/>
        <n v="42.88"/>
        <n v="44.09"/>
        <n v="17.57"/>
        <n v="49.59"/>
        <n v="13.84"/>
        <n v="42.7"/>
        <n v="31.14"/>
        <n v="32.96"/>
        <n v="32.799999999999997"/>
        <n v="25.3"/>
        <n v="21.11"/>
        <n v="22.94"/>
        <n v="37.049999999999997"/>
        <n v="12.18"/>
        <n v="13.43"/>
        <n v="46.28"/>
        <n v="44.69"/>
        <n v="35.96"/>
        <n v="27.81"/>
        <n v="18.63"/>
        <n v="18.77"/>
        <n v="45.98"/>
        <n v="33.380000000000003"/>
        <n v="48.55"/>
        <n v="7.78"/>
        <n v="34.35"/>
        <n v="43.81"/>
        <n v="18.59"/>
        <n v="22.06"/>
        <n v="18.39"/>
        <n v="5.93"/>
        <n v="36.270000000000003"/>
        <n v="47.61"/>
        <n v="44.78"/>
        <n v="36.979999999999997"/>
        <n v="25.88"/>
        <n v="14.59"/>
        <n v="20.11"/>
        <n v="13.31"/>
        <n v="26.39"/>
        <n v="19.579999999999998"/>
        <n v="8.36"/>
        <n v="9.9700000000000006"/>
        <n v="41.48"/>
        <n v="5.91"/>
        <n v="22.65"/>
        <n v="7.72"/>
        <n v="17.059999999999999"/>
        <n v="33.99"/>
        <n v="47.86"/>
        <n v="18.100000000000001"/>
        <n v="39.35"/>
        <n v="5.22"/>
        <n v="28.65"/>
        <n v="5.29"/>
        <n v="8.2200000000000006"/>
        <n v="48.02"/>
        <n v="42.33"/>
        <n v="32.770000000000003"/>
        <n v="10.46"/>
        <n v="47.56"/>
        <n v="37.53"/>
        <n v="46.37"/>
        <n v="22.13"/>
        <n v="10.57"/>
        <n v="11.17"/>
        <n v="7.9"/>
        <n v="41.5"/>
        <n v="10.58"/>
        <n v="20.39"/>
        <n v="49.79"/>
        <n v="39.28"/>
        <n v="48.77"/>
        <n v="13.33"/>
        <n v="41.61"/>
        <n v="41.98"/>
        <n v="13.17"/>
        <n v="19.440000000000001"/>
        <n v="48.13"/>
        <n v="19.739999999999998"/>
        <n v="34.130000000000003"/>
        <n v="39.1"/>
        <n v="23.7"/>
        <n v="44.6"/>
        <n v="31.75"/>
        <n v="45.74"/>
        <n v="8.92"/>
        <n v="11.13"/>
        <n v="34.270000000000003"/>
        <n v="22.95"/>
        <n v="16.989999999999998"/>
        <n v="10.220000000000001"/>
        <n v="49.95"/>
        <n v="5.86"/>
        <n v="49.9"/>
        <n v="39.99"/>
        <n v="17.68"/>
        <n v="47.78"/>
        <n v="22.59"/>
        <n v="29.24"/>
        <n v="23.09"/>
        <n v="11.9"/>
        <n v="27.51"/>
        <n v="16.739999999999998"/>
        <n v="21.02"/>
        <n v="43.92"/>
        <n v="25.72"/>
        <n v="43.42"/>
        <n v="44.88"/>
        <n v="37.909999999999997"/>
        <n v="37.119999999999997"/>
        <n v="28.41"/>
        <n v="35.6"/>
        <n v="39.380000000000003"/>
        <n v="29.31"/>
        <n v="48.15"/>
        <n v="40.86"/>
        <n v="46.46"/>
        <n v="5.66"/>
        <n v="10.199999999999999"/>
        <n v="24.69"/>
        <n v="32.5"/>
        <n v="45.93"/>
        <n v="30.35"/>
        <n v="25.48"/>
        <n v="21.47"/>
        <n v="28.29"/>
        <n v="25.03"/>
        <n v="35.54"/>
        <n v="23.03"/>
        <n v="39.840000000000003"/>
        <n v="46.58"/>
        <n v="27.36"/>
        <n v="9.51"/>
        <n v="17.920000000000002"/>
        <n v="8.4700000000000006"/>
        <n v="41.03"/>
        <n v="19.61"/>
        <n v="18.649999999999999"/>
        <n v="29.81"/>
        <n v="34.700000000000003"/>
        <n v="12.46"/>
        <n v="48.71"/>
        <n v="36.79"/>
        <n v="33.950000000000003"/>
        <n v="28.52"/>
        <n v="16.440000000000001"/>
        <n v="42.03"/>
        <n v="45.99"/>
        <n v="27.16"/>
        <n v="20.38"/>
        <n v="32.130000000000003"/>
        <n v="14.93"/>
        <n v="10.24"/>
        <n v="18.07"/>
        <n v="8.1"/>
        <n v="24.55"/>
        <n v="16.71"/>
        <n v="35.28"/>
        <n v="48.68"/>
        <n v="33.76"/>
        <n v="19.57"/>
        <n v="33.31"/>
        <n v="45.03"/>
        <n v="31.51"/>
        <n v="38.99"/>
        <n v="11.6"/>
        <n v="43.55"/>
        <n v="46.1"/>
        <n v="26.7"/>
        <n v="45.33"/>
        <n v="33.21"/>
        <n v="48.21"/>
        <n v="49.67"/>
        <n v="9.48"/>
        <n v="18.850000000000001"/>
        <n v="43.28"/>
        <n v="20.55"/>
        <n v="25.33"/>
        <n v="30.57"/>
        <n v="26.96"/>
        <n v="12.45"/>
        <n v="45.67"/>
        <n v="42.1"/>
        <n v="17.62"/>
        <n v="38.96"/>
        <n v="25.64"/>
        <n v="11.56"/>
        <n v="37.270000000000003"/>
        <n v="38.04"/>
        <n v="27.37"/>
        <n v="18.75"/>
        <n v="11.5"/>
        <n v="20.45"/>
        <n v="10.45"/>
        <n v="32.61"/>
        <n v="14.69"/>
        <n v="25.34"/>
        <n v="32.04"/>
        <n v="14.53"/>
        <n v="33.9"/>
        <n v="23.26"/>
        <n v="12.29"/>
        <n v="22.63"/>
        <n v="6.43"/>
        <n v="24.53"/>
        <n v="8.8699999999999992"/>
        <n v="17.72"/>
        <n v="45.89"/>
        <n v="42.07"/>
        <n v="28.55"/>
        <n v="38.22"/>
        <n v="10.02"/>
        <n v="44.73"/>
        <n v="31.4"/>
        <n v="37.33"/>
        <n v="25.19"/>
        <n v="7.89"/>
        <n v="47.18"/>
        <n v="18.95"/>
        <n v="23.68"/>
        <n v="44.46"/>
        <n v="5.71"/>
        <n v="11.39"/>
        <n v="38.020000000000003"/>
        <n v="6.83"/>
        <n v="8.06"/>
        <n v="6.76"/>
        <n v="36.35"/>
        <n v="29.75"/>
        <n v="35.32"/>
        <n v="45.59"/>
        <n v="36.71"/>
        <n v="48.26"/>
        <n v="44.99"/>
        <n v="41.72"/>
        <n v="41.87"/>
        <n v="35.840000000000003"/>
        <n v="22.05"/>
        <n v="21.61"/>
        <n v="25.27"/>
        <n v="39.4"/>
        <n v="16.899999999999999"/>
        <n v="10.77"/>
        <n v="13.28"/>
        <n v="33.4"/>
        <n v="34.32"/>
        <n v="37.659999999999997"/>
        <n v="46.02"/>
        <n v="27.1"/>
        <n v="38.85"/>
        <n v="12.97"/>
        <n v="35.26"/>
        <n v="26.73"/>
        <n v="39.92"/>
        <n v="32.119999999999997"/>
        <n v="26.31"/>
        <n v="11.91"/>
        <n v="31.76"/>
        <n v="8.75"/>
        <n v="8.44"/>
        <n v="38.97"/>
        <n v="13.97"/>
        <n v="22.33"/>
        <n v="16.84"/>
        <n v="27.68"/>
        <n v="42.04"/>
        <n v="41.94"/>
        <n v="13.61"/>
        <n v="20.02"/>
        <n v="46.35"/>
        <n v="46.59"/>
        <n v="32.86"/>
        <n v="23.84"/>
        <n v="49.12"/>
        <n v="5.32"/>
        <n v="22"/>
        <n v="6.16"/>
        <n v="41.73"/>
        <n v="48.49"/>
        <n v="15.98"/>
        <n v="43.84"/>
        <n v="40.380000000000003"/>
        <n v="48.8"/>
        <n v="22.28"/>
        <n v="44.35"/>
        <n v="47.24"/>
        <n v="31.61"/>
        <n v="48.38"/>
        <n v="8.39"/>
        <n v="15.97"/>
        <n v="35.58"/>
        <n v="40.75"/>
        <n v="8.7100000000000009"/>
        <n v="24.25"/>
        <n v="49.18"/>
        <n v="12.91"/>
        <n v="41.31"/>
        <n v="28.27"/>
        <n v="37.770000000000003"/>
        <n v="12.39"/>
        <n v="7.39"/>
        <n v="30.78"/>
        <n v="5.98"/>
        <n v="41.64"/>
        <n v="41.08"/>
        <n v="14.61"/>
        <n v="39.01"/>
        <n v="17.2"/>
        <n v="8.67"/>
        <n v="22.84"/>
        <n v="31.91"/>
        <n v="44.37"/>
        <n v="10.08"/>
        <n v="24.41"/>
        <n v="43.21"/>
        <n v="16.82"/>
        <n v="33.94"/>
        <n v="25.35"/>
        <n v="9.86"/>
        <n v="45.63"/>
        <n v="5.48"/>
        <n v="10.99"/>
        <n v="49.91"/>
        <n v="48.92"/>
        <n v="11.38"/>
        <n v="8.93"/>
        <n v="8.6199999999999992"/>
        <n v="11.49"/>
        <n v="30.25"/>
        <n v="42.38"/>
        <n v="40.35"/>
        <n v="21.88"/>
        <n v="47.95"/>
        <n v="38.590000000000003"/>
        <n v="16.64"/>
        <n v="40.78"/>
        <n v="5.77"/>
        <n v="46.93"/>
        <n v="16.43"/>
        <n v="9.31"/>
        <n v="44.48"/>
        <n v="23.91"/>
        <n v="47"/>
        <n v="23.74"/>
        <n v="9.9499999999999993"/>
        <n v="21.06"/>
        <n v="47.77"/>
        <n v="17.43"/>
        <n v="42.68"/>
        <n v="33.159999999999997"/>
        <n v="43.47"/>
        <n v="9.8800000000000008"/>
        <n v="43.4"/>
        <n v="13.86"/>
        <n v="23.3"/>
        <n v="27"/>
        <n v="42.63"/>
        <n v="46.65"/>
        <n v="26.74"/>
        <n v="19.89"/>
        <n v="48.9"/>
        <n v="17.899999999999999"/>
        <n v="30.58"/>
        <n v="44.91"/>
        <n v="18.920000000000002"/>
        <n v="34.26"/>
        <n v="24.68"/>
        <n v="31.28"/>
        <n v="14.9"/>
        <n v="27.05"/>
        <n v="21.23"/>
        <n v="12.23"/>
        <n v="40.18"/>
        <n v="5.55"/>
        <n v="16.98"/>
        <n v="28.96"/>
        <n v="46.16"/>
        <n v="39.25"/>
        <n v="26.97"/>
        <n v="41.67"/>
        <n v="22.08"/>
        <n v="37.840000000000003"/>
        <n v="9.0500000000000007"/>
        <n v="13.24"/>
        <n v="48.48"/>
        <n v="7.76"/>
        <n v="30.3"/>
        <n v="36.869999999999997"/>
        <n v="48.73"/>
        <n v="47.14"/>
        <n v="41.39"/>
        <n v="22.73"/>
        <n v="29.06"/>
        <n v="19.91"/>
        <n v="32.659999999999997"/>
        <n v="19.18"/>
        <n v="25.81"/>
        <n v="24.34"/>
        <n v="35.69"/>
        <n v="25.96"/>
        <n v="47.33"/>
        <n v="44.42"/>
        <n v="23.57"/>
        <n v="26.47"/>
        <n v="17.399999999999999"/>
        <n v="21.36"/>
        <n v="42.87"/>
        <n v="22.11"/>
        <n v="17.190000000000001"/>
        <n v="31.95"/>
        <n v="49.49"/>
        <n v="17.46"/>
        <n v="46.33"/>
        <n v="11.16"/>
        <n v="26.35"/>
        <n v="16.100000000000001"/>
        <n v="5.85"/>
        <n v="29.9"/>
        <n v="14.39"/>
        <n v="38.58"/>
        <n v="41.83"/>
        <n v="44.04"/>
        <n v="36.72"/>
        <n v="33.67"/>
        <n v="24.3"/>
        <n v="35.119999999999997"/>
        <n v="11.99"/>
        <n v="43.2"/>
        <n v="14.43"/>
        <n v="38.479999999999997"/>
        <n v="14"/>
        <n v="7.59"/>
        <n v="11.44"/>
        <n v="21.64"/>
        <n v="21.31"/>
        <n v="41.69"/>
        <n v="41.42"/>
        <n v="35.51"/>
        <n v="44.72"/>
        <n v="26.86"/>
        <n v="30.12"/>
        <n v="18.2"/>
        <n v="35.82"/>
        <n v="41.89"/>
        <n v="28.11"/>
        <n v="32.520000000000003"/>
        <n v="22.96"/>
        <n v="12.7"/>
        <n v="45.41"/>
        <n v="7.06"/>
        <n v="25.39"/>
        <n v="6.45"/>
        <n v="6.31"/>
        <n v="35.49"/>
        <n v="14.31"/>
        <n v="43.7"/>
        <n v="12.64"/>
        <n v="41.11"/>
        <n v="18.47"/>
        <n v="38.630000000000003"/>
        <n v="29.96"/>
        <n v="44.26"/>
        <n v="8.2799999999999994"/>
        <n v="24.4"/>
        <n v="16.62"/>
        <n v="29.64"/>
        <n v="26.12"/>
        <n v="23.29"/>
        <n v="21.15"/>
        <n v="45.81"/>
        <n v="21.99"/>
        <n v="33.15"/>
        <n v="5.16"/>
        <n v="13.16"/>
        <n v="23.43"/>
        <n v="47.16"/>
        <n v="41.24"/>
        <n v="27.53"/>
        <n v="41.56"/>
        <n v="30.73"/>
        <n v="29.22"/>
        <n v="31.31"/>
        <n v="37.369999999999997"/>
        <n v="21.22"/>
        <n v="21.04"/>
        <n v="36.9"/>
        <n v="22.34"/>
        <n v="49.08"/>
        <n v="15.3"/>
        <n v="20.83"/>
        <n v="19.38"/>
        <n v="43.56"/>
        <n v="25.49"/>
        <n v="23.4"/>
        <n v="19.5"/>
        <n v="26.04"/>
        <n v="17.010000000000002"/>
        <n v="32.94"/>
        <n v="45.76"/>
        <n v="44.95"/>
        <n v="20.37"/>
        <n v="13.54"/>
        <n v="30.67"/>
        <n v="11.35"/>
        <n v="33.79"/>
        <n v="26.56"/>
        <n v="42.3"/>
        <n v="33.71"/>
        <n v="5.59"/>
        <n v="19.55"/>
        <n v="13.42"/>
        <n v="19.809999999999999"/>
        <n v="25.36"/>
        <n v="24.85"/>
        <n v="45.32"/>
        <n v="45.83"/>
        <n v="46.73"/>
        <n v="44.76"/>
        <n v="25.06"/>
        <n v="43.18"/>
        <n v="33.44"/>
        <n v="28.63"/>
        <n v="27.26"/>
        <n v="28.51"/>
        <n v="13.09"/>
        <n v="36.83"/>
        <n v="45.85"/>
        <n v="5.05"/>
        <n v="12.28"/>
        <n v="16.059999999999999"/>
        <n v="28.14"/>
        <n v="14.85"/>
        <n v="16.78"/>
        <n v="9.61"/>
        <n v="26.92"/>
        <n v="45.34"/>
        <n v="30.19"/>
        <n v="9.93"/>
        <n v="16.59"/>
        <n v="25.11"/>
        <n v="48.93"/>
        <n v="21.03"/>
        <n v="16.04"/>
        <n v="24.57"/>
        <n v="32.57"/>
        <n v="28.69"/>
        <n v="46.67"/>
        <n v="47.75"/>
        <n v="21.21"/>
        <n v="5.58"/>
        <n v="31.2"/>
        <n v="14.35"/>
        <n v="44.77"/>
        <n v="22.16"/>
        <n v="25.55"/>
        <n v="15.13"/>
        <n v="34.6"/>
        <n v="42.18"/>
        <n v="16.399999999999999"/>
        <n v="12.05"/>
        <n v="39.159999999999997"/>
        <n v="48.27"/>
        <n v="12.22"/>
        <n v="30.86"/>
        <n v="12.04"/>
        <n v="30.29"/>
        <n v="26.43"/>
        <n v="46.98"/>
        <n v="10.36"/>
        <n v="27.66"/>
        <n v="11.57"/>
        <n v="30.33"/>
        <n v="19.850000000000001"/>
        <n v="46.12"/>
        <n v="35.770000000000003"/>
        <n v="17.850000000000001"/>
        <n v="26.81"/>
        <n v="19.72"/>
        <n v="15.38"/>
        <n v="32.67"/>
        <n v="35.729999999999997"/>
        <n v="9.89"/>
        <n v="34.36"/>
        <n v="26.03"/>
        <n v="45.35"/>
        <n v="36.549999999999997"/>
        <n v="28.35"/>
        <n v="30.27"/>
        <n v="35.92"/>
        <n v="38.29"/>
        <n v="49.98"/>
        <n v="22.57"/>
        <n v="5.38"/>
        <n v="17.940000000000001"/>
        <n v="17.09"/>
        <n v="45.22"/>
        <n v="31.26"/>
        <n v="11.02"/>
        <n v="22.04"/>
        <n v="7.52"/>
        <n v="47.01"/>
        <n v="6.8"/>
        <n v="13.35"/>
        <n v="22.83"/>
        <n v="6.91"/>
        <n v="15.52"/>
        <n v="47.43"/>
        <n v="34.75"/>
        <n v="6.13"/>
        <n v="33.979999999999997"/>
        <n v="29.28"/>
        <n v="40.26"/>
        <n v="28.98"/>
        <n v="15.6"/>
        <n v="46.47"/>
        <n v="48.84"/>
        <n v="36.56"/>
        <n v="36.729999999999997"/>
        <n v="14.67"/>
        <n v="11.11"/>
        <n v="42.72"/>
        <n v="49.64"/>
        <n v="48.42"/>
        <n v="36.590000000000003"/>
        <n v="28.5"/>
        <n v="13.45"/>
        <n v="18.21"/>
        <n v="34.159999999999997"/>
        <n v="17.739999999999998"/>
        <n v="5.19"/>
        <n v="20.5"/>
        <n v="25.94"/>
        <n v="30.71"/>
        <n v="26.87"/>
        <n v="46.76"/>
        <n v="26.4"/>
        <n v="33.6"/>
        <n v="20.23"/>
        <n v="28.09"/>
        <n v="43.32"/>
        <n v="14.94"/>
        <n v="18.91"/>
        <n v="13.82"/>
        <n v="33.200000000000003"/>
        <n v="17.760000000000002"/>
        <n v="22.2"/>
        <n v="38.46"/>
        <n v="30.03"/>
        <n v="17.36"/>
        <n v="19.010000000000002"/>
        <n v="41.66"/>
        <n v="6.37"/>
        <n v="38.979999999999997"/>
        <n v="39.64"/>
        <n v="18.16"/>
        <n v="47.35"/>
        <n v="5.95"/>
        <n v="30.22"/>
        <n v="30.06"/>
        <n v="37.42"/>
        <n v="12.63"/>
        <n v="46.45"/>
        <n v="40.57"/>
        <n v="44.7"/>
        <n v="15.78"/>
        <n v="48.83"/>
        <n v="20.97"/>
        <n v="43.74"/>
        <n v="43.24"/>
        <n v="37.07"/>
        <n v="19.77"/>
        <n v="45.75"/>
        <n v="44.49"/>
        <n v="28.8"/>
        <n v="19.489999999999998"/>
        <n v="38.6"/>
        <n v="32.83"/>
        <n v="5.21"/>
        <n v="8.6"/>
        <n v="23.99"/>
        <n v="20.059999999999999"/>
        <n v="42.59"/>
        <n v="30.45"/>
        <n v="48.07"/>
        <n v="43.22"/>
        <n v="43.02"/>
        <n v="31.13"/>
        <n v="11.21"/>
        <n v="21.89"/>
        <n v="32.53"/>
        <n v="30.62"/>
        <n v="14.02"/>
        <n v="5.84"/>
        <n v="17.39"/>
        <n v="31.81"/>
        <n v="15.33"/>
        <n v="48.08"/>
        <n v="34.69"/>
        <n v="34.44"/>
        <n v="20.21"/>
        <n v="5.35"/>
        <n v="33.36"/>
        <n v="30.32"/>
        <n v="25.05"/>
        <n v="49.82"/>
        <n v="16.079999999999998"/>
        <n v="6.85"/>
        <n v="32.92"/>
        <n v="49.55"/>
        <n v="43.72"/>
        <n v="42.06"/>
        <n v="28.74"/>
        <n v="39.26"/>
        <n v="44.96"/>
        <n v="13.23"/>
        <n v="37.81"/>
        <n v="23.31"/>
        <n v="26.5"/>
        <n v="7.31"/>
        <n v="11.45"/>
        <n v="8.7799999999999994"/>
        <n v="29.95"/>
        <n v="36.380000000000003"/>
        <n v="17.14"/>
        <n v="43.41"/>
        <n v="18.13"/>
        <n v="36.229999999999997"/>
        <n v="38.94"/>
        <n v="25.31"/>
        <n v="30.97"/>
        <n v="10.56"/>
        <n v="48.32"/>
        <n v="30.08"/>
        <n v="45.61"/>
        <n v="12.53"/>
        <n v="32.22"/>
        <n v="19.41"/>
        <n v="7.34"/>
        <n v="46.21"/>
        <n v="26.25"/>
        <n v="30.7"/>
        <n v="30.87"/>
        <n v="16"/>
        <n v="31.55"/>
        <n v="6.28"/>
        <n v="27.98"/>
        <n v="26.57"/>
        <n v="44.97"/>
        <n v="29.6"/>
        <n v="20.12"/>
        <n v="27.82"/>
        <n v="48.11"/>
        <n v="47.23"/>
        <n v="31.43"/>
        <n v="10.79"/>
        <n v="45.97"/>
        <n v="20.18"/>
        <n v="45.79"/>
        <n v="27.43"/>
        <n v="9.6199999999999992"/>
        <n v="17.53"/>
        <n v="47.84"/>
        <n v="22.15"/>
        <n v="10.19"/>
        <n v="36.89"/>
        <n v="39.89"/>
        <n v="49.37"/>
        <n v="18.010000000000002"/>
        <n v="32.74"/>
        <n v="20.05"/>
        <n v="20.87"/>
        <n v="26.66"/>
        <n v="36.67"/>
        <n v="12.95"/>
        <n v="43.85"/>
        <n v="6.71"/>
        <n v="14.01"/>
        <n v="40.229999999999997"/>
        <n v="8.19"/>
        <n v="24.28"/>
        <n v="36.11"/>
        <n v="42.56"/>
        <n v="38.53"/>
        <n v="26.16"/>
        <n v="47.67"/>
        <n v="42.15"/>
        <n v="12.9"/>
        <n v="10.18"/>
        <n v="13.41"/>
        <n v="7.62"/>
        <n v="24.64"/>
        <n v="38.65"/>
        <n v="38.450000000000003"/>
        <n v="45.78"/>
        <n v="47.6"/>
        <n v="28.72"/>
        <n v="6.89"/>
        <n v="44.3"/>
        <n v="43.37"/>
        <n v="13.12"/>
        <n v="31.96"/>
        <n v="8.89"/>
        <n v="6.14"/>
        <n v="21.56"/>
        <n v="31.53"/>
        <n v="19.95"/>
        <n v="19.45"/>
        <n v="46.57"/>
        <n v="37.47"/>
        <n v="25.86"/>
        <n v="21.17"/>
        <n v="36.68"/>
        <n v="22.88"/>
        <n v="12.98"/>
        <n v="30.8"/>
        <n v="15.47"/>
        <n v="10.72"/>
        <n v="44.85"/>
        <n v="32.01"/>
        <n v="39.72"/>
        <n v="21.82"/>
        <n v="28.3"/>
        <n v="20.58"/>
        <n v="19.63"/>
        <n v="22.68"/>
        <n v="22.81"/>
        <n v="18.260000000000002"/>
        <n v="12.12"/>
        <n v="8.5399999999999991"/>
        <n v="48.46"/>
        <n v="36.28"/>
        <n v="29.19"/>
        <n v="42.91"/>
        <n v="12.07"/>
        <n v="5.41"/>
        <n v="49.23"/>
        <n v="48.57"/>
        <n v="35.520000000000003"/>
        <n v="8.48"/>
        <n v="40.68"/>
        <n v="48.94"/>
        <n v="22.12"/>
        <n v="23.19"/>
        <n v="26.37"/>
        <n v="33.65"/>
        <n v="11.67"/>
        <n v="30.21"/>
        <n v="5.82"/>
        <n v="43.86"/>
        <n v="41.78"/>
        <n v="31.44"/>
        <n v="13.19"/>
        <n v="49.26"/>
        <n v="38.72"/>
        <n v="25.84"/>
        <n v="44.92"/>
        <n v="21.73"/>
        <n v="35.869999999999997"/>
        <n v="33.19"/>
        <n v="10.44"/>
        <n v="5.46"/>
        <n v="34.96"/>
        <n v="39.869999999999997"/>
        <n v="25.54"/>
        <n v="15.43"/>
        <n v="37.14"/>
        <n v="18.46"/>
        <n v="9.08"/>
        <n v="38.89"/>
        <n v="7.54"/>
        <n v="9.98"/>
        <n v="6.49"/>
        <n v="26.49"/>
        <n v="24.98"/>
        <n v="27.45"/>
        <n v="28.71"/>
        <n v="17.03"/>
        <n v="29.11"/>
        <n v="16.39"/>
        <n v="49.09"/>
        <n v="10.34"/>
        <n v="18.02"/>
        <n v="25.25"/>
        <n v="14.87"/>
        <n v="9.2899999999999991"/>
        <n v="9.7799999999999994"/>
        <n v="28.9"/>
        <n v="11.72"/>
        <n v="21.95"/>
        <n v="24.33"/>
        <n v="42.65"/>
        <n v="32.75"/>
        <n v="21.46"/>
        <n v="25.02"/>
        <n v="7.35"/>
        <n v="20.9"/>
        <n v="15.25"/>
        <n v="8.91"/>
        <n v="15.81"/>
        <n v="37.78"/>
        <n v="20.92"/>
        <n v="6.17"/>
        <n v="23.15"/>
        <n v="23.07"/>
        <n v="15.54"/>
        <n v="18.22"/>
        <n v="15.87"/>
        <n v="45.11"/>
        <n v="18.25"/>
        <n v="12.6"/>
        <n v="30.43"/>
        <n v="6.81"/>
        <n v="29.18"/>
        <n v="6.36"/>
        <n v="21.92"/>
        <n v="14.03"/>
        <n v="26.42"/>
        <n v="40.76"/>
        <n v="8.3699999999999992"/>
        <n v="18.8"/>
        <n v="45.14"/>
        <n v="42.79"/>
        <n v="30.69"/>
        <n v="21.54"/>
        <n v="14.09"/>
        <n v="19.53"/>
        <n v="49.71"/>
        <n v="34.19"/>
        <n v="35.61"/>
        <n v="14.98"/>
        <n v="19.37"/>
        <n v="23.61"/>
        <n v="43.14"/>
        <n v="48.98"/>
        <n v="29.41"/>
        <n v="22.97"/>
        <n v="11.52"/>
        <n v="36.340000000000003"/>
        <n v="45.25"/>
        <n v="34.76"/>
        <n v="42.43"/>
        <n v="36.049999999999997"/>
        <n v="38.81"/>
        <n v="17.89"/>
        <n v="13.62"/>
        <n v="31.04"/>
        <n v="33.369999999999997"/>
        <n v="6.53"/>
        <n v="41.3"/>
        <n v="32.54"/>
        <n v="28.07"/>
        <n v="38.729999999999997"/>
        <n v="43.29"/>
        <n v="12.88"/>
        <n v="10.61"/>
        <n v="32.159999999999997"/>
        <n v="22.24"/>
        <n v="12.86"/>
        <n v="23.89"/>
        <n v="47.19"/>
        <n v="44.14"/>
        <n v="27.55"/>
        <n v="17.809999999999999"/>
        <n v="32.28"/>
        <n v="45.19"/>
        <n v="24.8"/>
        <n v="24.38"/>
        <n v="14.92"/>
        <n v="26.68"/>
        <n v="16.670000000000002"/>
        <n v="40.74"/>
        <n v="9.42"/>
        <n v="14.44"/>
        <n v="33.86"/>
        <n v="9.65"/>
        <n v="9.85"/>
        <n v="25.82"/>
        <n v="30.18"/>
        <n v="31.85"/>
        <n v="31.09"/>
        <n v="32.36"/>
        <n v="35.94"/>
        <n v="28.73"/>
        <n v="5.0999999999999996"/>
        <n v="47.93"/>
        <n v="13"/>
        <n v="40.47"/>
        <n v="33.1"/>
        <n v="8.5"/>
        <n v="42.52"/>
        <n v="48.6"/>
        <n v="37.94"/>
        <n v="6.78"/>
        <n v="9.1"/>
        <n v="10.86"/>
        <n v="38.93"/>
        <n v="10.119999999999999"/>
        <n v="19.46"/>
        <n v="6.56"/>
        <n v="26.9"/>
        <n v="49.13"/>
        <n v="35.56"/>
        <n v="21.05"/>
      </sharedItems>
    </cacheField>
    <cacheField name="DeliveryDate" numFmtId="14">
      <sharedItems containsSemiMixedTypes="0" containsNonDate="0" containsDate="1" containsString="0" minDate="2023-01-08T00:00:00" maxDate="2025-07-11T00:00:00" count="733">
        <d v="2023-02-27T00:00:00"/>
        <d v="2024-12-28T00:00:00"/>
        <d v="2023-05-19T00:00:00"/>
        <d v="2025-03-02T00:00:00"/>
        <d v="2023-06-27T00:00:00"/>
        <d v="2024-03-01T00:00:00"/>
        <d v="2023-01-14T00:00:00"/>
        <d v="2023-01-11T00:00:00"/>
        <d v="2024-10-18T00:00:00"/>
        <d v="2025-03-13T00:00:00"/>
        <d v="2024-04-17T00:00:00"/>
        <d v="2024-07-18T00:00:00"/>
        <d v="2023-07-31T00:00:00"/>
        <d v="2025-01-22T00:00:00"/>
        <d v="2024-12-15T00:00:00"/>
        <d v="2025-05-17T00:00:00"/>
        <d v="2023-03-04T00:00:00"/>
        <d v="2024-06-01T00:00:00"/>
        <d v="2023-12-08T00:00:00"/>
        <d v="2023-07-02T00:00:00"/>
        <d v="2025-06-08T00:00:00"/>
        <d v="2023-03-08T00:00:00"/>
        <d v="2024-02-22T00:00:00"/>
        <d v="2023-08-14T00:00:00"/>
        <d v="2024-05-30T00:00:00"/>
        <d v="2023-10-28T00:00:00"/>
        <d v="2025-06-25T00:00:00"/>
        <d v="2024-11-21T00:00:00"/>
        <d v="2023-05-17T00:00:00"/>
        <d v="2024-12-14T00:00:00"/>
        <d v="2024-02-15T00:00:00"/>
        <d v="2025-03-15T00:00:00"/>
        <d v="2023-04-11T00:00:00"/>
        <d v="2025-05-12T00:00:00"/>
        <d v="2023-09-11T00:00:00"/>
        <d v="2025-03-28T00:00:00"/>
        <d v="2025-06-30T00:00:00"/>
        <d v="2024-02-25T00:00:00"/>
        <d v="2023-06-17T00:00:00"/>
        <d v="2024-06-25T00:00:00"/>
        <d v="2023-07-26T00:00:00"/>
        <d v="2023-05-27T00:00:00"/>
        <d v="2023-07-04T00:00:00"/>
        <d v="2024-06-14T00:00:00"/>
        <d v="2025-02-05T00:00:00"/>
        <d v="2024-01-13T00:00:00"/>
        <d v="2024-03-16T00:00:00"/>
        <d v="2024-09-13T00:00:00"/>
        <d v="2023-03-20T00:00:00"/>
        <d v="2025-01-24T00:00:00"/>
        <d v="2024-09-18T00:00:00"/>
        <d v="2024-01-15T00:00:00"/>
        <d v="2024-04-25T00:00:00"/>
        <d v="2025-06-21T00:00:00"/>
        <d v="2023-05-26T00:00:00"/>
        <d v="2023-02-03T00:00:00"/>
        <d v="2024-03-27T00:00:00"/>
        <d v="2025-01-31T00:00:00"/>
        <d v="2023-06-21T00:00:00"/>
        <d v="2025-03-26T00:00:00"/>
        <d v="2024-02-27T00:00:00"/>
        <d v="2023-12-12T00:00:00"/>
        <d v="2023-10-05T00:00:00"/>
        <d v="2023-08-07T00:00:00"/>
        <d v="2024-12-31T00:00:00"/>
        <d v="2024-11-19T00:00:00"/>
        <d v="2025-03-22T00:00:00"/>
        <d v="2024-03-12T00:00:00"/>
        <d v="2023-02-14T00:00:00"/>
        <d v="2023-11-05T00:00:00"/>
        <d v="2024-01-20T00:00:00"/>
        <d v="2024-10-25T00:00:00"/>
        <d v="2023-10-01T00:00:00"/>
        <d v="2023-12-20T00:00:00"/>
        <d v="2024-01-05T00:00:00"/>
        <d v="2024-05-12T00:00:00"/>
        <d v="2023-06-02T00:00:00"/>
        <d v="2025-05-23T00:00:00"/>
        <d v="2023-07-25T00:00:00"/>
        <d v="2025-06-03T00:00:00"/>
        <d v="2024-11-22T00:00:00"/>
        <d v="2023-11-25T00:00:00"/>
        <d v="2025-01-21T00:00:00"/>
        <d v="2023-04-03T00:00:00"/>
        <d v="2025-03-05T00:00:00"/>
        <d v="2023-10-20T00:00:00"/>
        <d v="2025-04-15T00:00:00"/>
        <d v="2024-04-27T00:00:00"/>
        <d v="2025-02-08T00:00:00"/>
        <d v="2025-03-19T00:00:00"/>
        <d v="2024-05-29T00:00:00"/>
        <d v="2024-03-30T00:00:00"/>
        <d v="2023-04-08T00:00:00"/>
        <d v="2024-09-01T00:00:00"/>
        <d v="2024-07-17T00:00:00"/>
        <d v="2023-10-08T00:00:00"/>
        <d v="2023-10-11T00:00:00"/>
        <d v="2025-06-16T00:00:00"/>
        <d v="2025-06-14T00:00:00"/>
        <d v="2024-07-06T00:00:00"/>
        <d v="2024-04-02T00:00:00"/>
        <d v="2024-07-21T00:00:00"/>
        <d v="2024-03-25T00:00:00"/>
        <d v="2025-04-24T00:00:00"/>
        <d v="2024-02-20T00:00:00"/>
        <d v="2024-02-04T00:00:00"/>
        <d v="2025-04-23T00:00:00"/>
        <d v="2025-04-20T00:00:00"/>
        <d v="2024-08-13T00:00:00"/>
        <d v="2023-08-11T00:00:00"/>
        <d v="2024-01-31T00:00:00"/>
        <d v="2024-03-13T00:00:00"/>
        <d v="2024-01-28T00:00:00"/>
        <d v="2023-06-22T00:00:00"/>
        <d v="2025-05-15T00:00:00"/>
        <d v="2024-08-06T00:00:00"/>
        <d v="2024-07-27T00:00:00"/>
        <d v="2025-06-15T00:00:00"/>
        <d v="2024-07-24T00:00:00"/>
        <d v="2023-09-26T00:00:00"/>
        <d v="2023-03-19T00:00:00"/>
        <d v="2023-07-23T00:00:00"/>
        <d v="2024-03-31T00:00:00"/>
        <d v="2024-05-17T00:00:00"/>
        <d v="2023-03-22T00:00:00"/>
        <d v="2024-10-20T00:00:00"/>
        <d v="2025-02-25T00:00:00"/>
        <d v="2025-06-20T00:00:00"/>
        <d v="2024-05-01T00:00:00"/>
        <d v="2024-12-27T00:00:00"/>
        <d v="2023-05-02T00:00:00"/>
        <d v="2025-05-21T00:00:00"/>
        <d v="2024-03-05T00:00:00"/>
        <d v="2025-01-30T00:00:00"/>
        <d v="2025-03-30T00:00:00"/>
        <d v="2025-02-21T00:00:00"/>
        <d v="2024-11-11T00:00:00"/>
        <d v="2024-03-21T00:00:00"/>
        <d v="2023-09-01T00:00:00"/>
        <d v="2023-06-30T00:00:00"/>
        <d v="2024-04-15T00:00:00"/>
        <d v="2023-03-18T00:00:00"/>
        <d v="2024-08-26T00:00:00"/>
        <d v="2024-02-06T00:00:00"/>
        <d v="2024-01-29T00:00:00"/>
        <d v="2023-01-08T00:00:00"/>
        <d v="2023-12-30T00:00:00"/>
        <d v="2025-07-08T00:00:00"/>
        <d v="2025-02-19T00:00:00"/>
        <d v="2024-01-07T00:00:00"/>
        <d v="2023-02-13T00:00:00"/>
        <d v="2024-03-08T00:00:00"/>
        <d v="2025-06-28T00:00:00"/>
        <d v="2023-04-14T00:00:00"/>
        <d v="2025-03-10T00:00:00"/>
        <d v="2024-07-20T00:00:00"/>
        <d v="2024-08-20T00:00:00"/>
        <d v="2025-07-09T00:00:00"/>
        <d v="2024-11-13T00:00:00"/>
        <d v="2025-04-04T00:00:00"/>
        <d v="2023-12-18T00:00:00"/>
        <d v="2023-07-17T00:00:00"/>
        <d v="2023-02-16T00:00:00"/>
        <d v="2024-07-07T00:00:00"/>
        <d v="2024-04-22T00:00:00"/>
        <d v="2023-12-06T00:00:00"/>
        <d v="2025-03-29T00:00:00"/>
        <d v="2023-08-10T00:00:00"/>
        <d v="2024-12-22T00:00:00"/>
        <d v="2025-01-26T00:00:00"/>
        <d v="2023-12-02T00:00:00"/>
        <d v="2023-02-18T00:00:00"/>
        <d v="2025-02-06T00:00:00"/>
        <d v="2023-04-20T00:00:00"/>
        <d v="2024-07-13T00:00:00"/>
        <d v="2024-04-16T00:00:00"/>
        <d v="2023-08-18T00:00:00"/>
        <d v="2024-09-06T00:00:00"/>
        <d v="2025-07-04T00:00:00"/>
        <d v="2025-04-08T00:00:00"/>
        <d v="2023-05-07T00:00:00"/>
        <d v="2024-08-17T00:00:00"/>
        <d v="2023-04-25T00:00:00"/>
        <d v="2023-08-15T00:00:00"/>
        <d v="2023-06-28T00:00:00"/>
        <d v="2023-03-30T00:00:00"/>
        <d v="2023-09-07T00:00:00"/>
        <d v="2025-01-27T00:00:00"/>
        <d v="2023-05-23T00:00:00"/>
        <d v="2023-02-22T00:00:00"/>
        <d v="2024-06-12T00:00:00"/>
        <d v="2023-11-15T00:00:00"/>
        <d v="2023-01-26T00:00:00"/>
        <d v="2025-04-10T00:00:00"/>
        <d v="2025-06-18T00:00:00"/>
        <d v="2023-03-28T00:00:00"/>
        <d v="2024-11-25T00:00:00"/>
        <d v="2024-10-09T00:00:00"/>
        <d v="2024-04-08T00:00:00"/>
        <d v="2023-08-26T00:00:00"/>
        <d v="2024-08-21T00:00:00"/>
        <d v="2023-11-16T00:00:00"/>
        <d v="2024-04-09T00:00:00"/>
        <d v="2024-06-20T00:00:00"/>
        <d v="2023-12-03T00:00:00"/>
        <d v="2024-11-16T00:00:00"/>
        <d v="2024-11-08T00:00:00"/>
        <d v="2025-01-20T00:00:00"/>
        <d v="2023-05-10T00:00:00"/>
        <d v="2025-06-02T00:00:00"/>
        <d v="2025-01-05T00:00:00"/>
        <d v="2025-03-24T00:00:00"/>
        <d v="2025-01-03T00:00:00"/>
        <d v="2025-06-10T00:00:00"/>
        <d v="2024-10-01T00:00:00"/>
        <d v="2023-03-02T00:00:00"/>
        <d v="2024-11-27T00:00:00"/>
        <d v="2023-08-29T00:00:00"/>
        <d v="2024-01-08T00:00:00"/>
        <d v="2024-11-30T00:00:00"/>
        <d v="2023-06-18T00:00:00"/>
        <d v="2024-12-26T00:00:00"/>
        <d v="2023-01-31T00:00:00"/>
        <d v="2023-11-29T00:00:00"/>
        <d v="2023-01-29T00:00:00"/>
        <d v="2025-03-09T00:00:00"/>
        <d v="2023-02-12T00:00:00"/>
        <d v="2023-06-01T00:00:00"/>
        <d v="2024-06-06T00:00:00"/>
        <d v="2023-02-15T00:00:00"/>
        <d v="2024-07-19T00:00:00"/>
        <d v="2025-03-16T00:00:00"/>
        <d v="2023-08-08T00:00:00"/>
        <d v="2023-07-29T00:00:00"/>
        <d v="2024-04-13T00:00:00"/>
        <d v="2025-05-03T00:00:00"/>
        <d v="2025-02-23T00:00:00"/>
        <d v="2023-09-19T00:00:00"/>
        <d v="2024-11-18T00:00:00"/>
        <d v="2024-08-15T00:00:00"/>
        <d v="2025-02-02T00:00:00"/>
        <d v="2024-09-23T00:00:00"/>
        <d v="2023-09-15T00:00:00"/>
        <d v="2025-04-28T00:00:00"/>
        <d v="2024-06-27T00:00:00"/>
        <d v="2023-01-20T00:00:00"/>
        <d v="2023-07-07T00:00:00"/>
        <d v="2025-03-18T00:00:00"/>
        <d v="2025-02-12T00:00:00"/>
        <d v="2025-03-21T00:00:00"/>
        <d v="2023-03-26T00:00:00"/>
        <d v="2023-10-31T00:00:00"/>
        <d v="2023-11-11T00:00:00"/>
        <d v="2024-02-03T00:00:00"/>
        <d v="2025-04-02T00:00:00"/>
        <d v="2024-11-09T00:00:00"/>
        <d v="2024-07-09T00:00:00"/>
        <d v="2023-01-19T00:00:00"/>
        <d v="2024-03-24T00:00:00"/>
        <d v="2023-09-08T00:00:00"/>
        <d v="2024-10-17T00:00:00"/>
        <d v="2023-04-15T00:00:00"/>
        <d v="2023-05-08T00:00:00"/>
        <d v="2023-12-21T00:00:00"/>
        <d v="2024-10-16T00:00:00"/>
        <d v="2023-02-07T00:00:00"/>
        <d v="2024-08-14T00:00:00"/>
        <d v="2024-11-01T00:00:00"/>
        <d v="2024-06-07T00:00:00"/>
        <d v="2023-04-18T00:00:00"/>
        <d v="2024-10-23T00:00:00"/>
        <d v="2023-12-22T00:00:00"/>
        <d v="2023-09-06T00:00:00"/>
        <d v="2025-05-10T00:00:00"/>
        <d v="2024-09-15T00:00:00"/>
        <d v="2023-05-29T00:00:00"/>
        <d v="2024-02-11T00:00:00"/>
        <d v="2024-06-04T00:00:00"/>
        <d v="2024-06-30T00:00:00"/>
        <d v="2024-02-07T00:00:00"/>
        <d v="2024-12-09T00:00:00"/>
        <d v="2023-11-26T00:00:00"/>
        <d v="2024-12-24T00:00:00"/>
        <d v="2025-03-27T00:00:00"/>
        <d v="2023-09-14T00:00:00"/>
        <d v="2024-05-05T00:00:00"/>
        <d v="2025-05-07T00:00:00"/>
        <d v="2023-09-20T00:00:00"/>
        <d v="2024-10-26T00:00:00"/>
        <d v="2023-05-06T00:00:00"/>
        <d v="2025-03-25T00:00:00"/>
        <d v="2023-08-27T00:00:00"/>
        <d v="2025-03-06T00:00:00"/>
        <d v="2025-04-17T00:00:00"/>
        <d v="2024-10-27T00:00:00"/>
        <d v="2023-06-25T00:00:00"/>
        <d v="2025-03-11T00:00:00"/>
        <d v="2023-10-30T00:00:00"/>
        <d v="2024-09-19T00:00:00"/>
        <d v="2025-01-12T00:00:00"/>
        <d v="2023-04-04T00:00:00"/>
        <d v="2023-02-09T00:00:00"/>
        <d v="2025-04-27T00:00:00"/>
        <d v="2024-04-28T00:00:00"/>
        <d v="2024-09-27T00:00:00"/>
        <d v="2024-06-11T00:00:00"/>
        <d v="2025-05-30T00:00:00"/>
        <d v="2024-07-25T00:00:00"/>
        <d v="2024-07-16T00:00:00"/>
        <d v="2023-04-19T00:00:00"/>
        <d v="2023-06-06T00:00:00"/>
        <d v="2025-04-09T00:00:00"/>
        <d v="2024-07-22T00:00:00"/>
        <d v="2025-01-10T00:00:00"/>
        <d v="2025-02-11T00:00:00"/>
        <d v="2024-04-04T00:00:00"/>
        <d v="2023-07-06T00:00:00"/>
        <d v="2023-05-01T00:00:00"/>
        <d v="2025-04-19T00:00:00"/>
        <d v="2023-11-12T00:00:00"/>
        <d v="2025-02-10T00:00:00"/>
        <d v="2023-05-25T00:00:00"/>
        <d v="2025-06-24T00:00:00"/>
        <d v="2024-11-12T00:00:00"/>
        <d v="2024-07-31T00:00:00"/>
        <d v="2023-08-23T00:00:00"/>
        <d v="2024-09-02T00:00:00"/>
        <d v="2024-11-17T00:00:00"/>
        <d v="2023-11-27T00:00:00"/>
        <d v="2023-03-09T00:00:00"/>
        <d v="2024-06-02T00:00:00"/>
        <d v="2023-03-13T00:00:00"/>
        <d v="2024-01-11T00:00:00"/>
        <d v="2024-11-10T00:00:00"/>
        <d v="2024-05-14T00:00:00"/>
        <d v="2024-03-15T00:00:00"/>
        <d v="2023-07-22T00:00:00"/>
        <d v="2023-03-29T00:00:00"/>
        <d v="2023-03-17T00:00:00"/>
        <d v="2024-05-06T00:00:00"/>
        <d v="2023-11-08T00:00:00"/>
        <d v="2024-11-26T00:00:00"/>
        <d v="2024-02-18T00:00:00"/>
        <d v="2023-11-22T00:00:00"/>
        <d v="2025-01-29T00:00:00"/>
        <d v="2025-05-09T00:00:00"/>
        <d v="2025-05-27T00:00:00"/>
        <d v="2023-12-01T00:00:00"/>
        <d v="2023-02-26T00:00:00"/>
        <d v="2023-11-10T00:00:00"/>
        <d v="2024-06-22T00:00:00"/>
        <d v="2024-10-06T00:00:00"/>
        <d v="2023-06-13T00:00:00"/>
        <d v="2023-09-18T00:00:00"/>
        <d v="2025-05-22T00:00:00"/>
        <d v="2023-10-03T00:00:00"/>
        <d v="2024-02-05T00:00:00"/>
        <d v="2025-01-17T00:00:00"/>
        <d v="2025-04-06T00:00:00"/>
        <d v="2024-02-29T00:00:00"/>
        <d v="2024-11-07T00:00:00"/>
        <d v="2024-08-23T00:00:00"/>
        <d v="2023-08-09T00:00:00"/>
        <d v="2024-09-28T00:00:00"/>
        <d v="2024-01-03T00:00:00"/>
        <d v="2024-05-09T00:00:00"/>
        <d v="2023-12-24T00:00:00"/>
        <d v="2023-01-24T00:00:00"/>
        <d v="2025-03-08T00:00:00"/>
        <d v="2023-12-13T00:00:00"/>
        <d v="2024-06-29T00:00:00"/>
        <d v="2023-08-19T00:00:00"/>
        <d v="2023-09-05T00:00:00"/>
        <d v="2023-07-09T00:00:00"/>
        <d v="2023-08-20T00:00:00"/>
        <d v="2024-05-07T00:00:00"/>
        <d v="2025-01-23T00:00:00"/>
        <d v="2025-03-03T00:00:00"/>
        <d v="2024-10-21T00:00:00"/>
        <d v="2025-06-17T00:00:00"/>
        <d v="2023-12-05T00:00:00"/>
        <d v="2023-10-10T00:00:00"/>
        <d v="2023-11-07T00:00:00"/>
        <d v="2023-06-23T00:00:00"/>
        <d v="2024-06-23T00:00:00"/>
        <d v="2024-04-10T00:00:00"/>
        <d v="2023-03-07T00:00:00"/>
        <d v="2023-03-10T00:00:00"/>
        <d v="2023-04-28T00:00:00"/>
        <d v="2024-07-04T00:00:00"/>
        <d v="2024-10-19T00:00:00"/>
        <d v="2025-06-23T00:00:00"/>
        <d v="2024-12-30T00:00:00"/>
        <d v="2023-03-21T00:00:00"/>
        <d v="2023-05-15T00:00:00"/>
        <d v="2024-07-05T00:00:00"/>
        <d v="2025-05-20T00:00:00"/>
        <d v="2025-07-10T00:00:00"/>
        <d v="2024-06-08T00:00:00"/>
        <d v="2024-09-05T00:00:00"/>
        <d v="2025-01-18T00:00:00"/>
        <d v="2025-04-03T00:00:00"/>
        <d v="2024-12-05T00:00:00"/>
        <d v="2024-11-03T00:00:00"/>
        <d v="2025-04-16T00:00:00"/>
        <d v="2024-06-10T00:00:00"/>
        <d v="2025-01-25T00:00:00"/>
        <d v="2024-09-29T00:00:00"/>
        <d v="2023-01-25T00:00:00"/>
        <d v="2024-01-22T00:00:00"/>
        <d v="2024-02-23T00:00:00"/>
        <d v="2024-02-02T00:00:00"/>
        <d v="2023-12-31T00:00:00"/>
        <d v="2024-07-15T00:00:00"/>
        <d v="2024-04-01T00:00:00"/>
        <d v="2025-05-29T00:00:00"/>
        <d v="2023-11-03T00:00:00"/>
        <d v="2024-11-24T00:00:00"/>
        <d v="2023-06-29T00:00:00"/>
        <d v="2024-02-01T00:00:00"/>
        <d v="2025-01-14T00:00:00"/>
        <d v="2025-01-09T00:00:00"/>
        <d v="2023-03-03T00:00:00"/>
        <d v="2025-02-16T00:00:00"/>
        <d v="2024-09-30T00:00:00"/>
        <d v="2025-04-01T00:00:00"/>
        <d v="2023-05-04T00:00:00"/>
        <d v="2024-03-20T00:00:00"/>
        <d v="2024-04-12T00:00:00"/>
        <d v="2023-12-11T00:00:00"/>
        <d v="2025-02-13T00:00:00"/>
        <d v="2025-07-02T00:00:00"/>
        <d v="2024-12-20T00:00:00"/>
        <d v="2024-05-11T00:00:00"/>
        <d v="2024-01-01T00:00:00"/>
        <d v="2024-05-19T00:00:00"/>
        <d v="2023-10-16T00:00:00"/>
        <d v="2023-07-13T00:00:00"/>
        <d v="2023-09-12T00:00:00"/>
        <d v="2023-10-22T00:00:00"/>
        <d v="2024-10-07T00:00:00"/>
        <d v="2024-05-04T00:00:00"/>
        <d v="2024-02-14T00:00:00"/>
        <d v="2023-02-11T00:00:00"/>
        <d v="2023-06-19T00:00:00"/>
        <d v="2024-08-01T00:00:00"/>
        <d v="2024-01-23T00:00:00"/>
        <d v="2024-08-22T00:00:00"/>
        <d v="2024-01-12T00:00:00"/>
        <d v="2024-09-25T00:00:00"/>
        <d v="2025-06-29T00:00:00"/>
        <d v="2024-05-22T00:00:00"/>
        <d v="2024-12-04T00:00:00"/>
        <d v="2024-08-04T00:00:00"/>
        <d v="2023-07-03T00:00:00"/>
        <d v="2023-01-15T00:00:00"/>
        <d v="2023-09-27T00:00:00"/>
        <d v="2023-12-28T00:00:00"/>
        <d v="2025-01-13T00:00:00"/>
        <d v="2023-09-16T00:00:00"/>
        <d v="2025-06-12T00:00:00"/>
        <d v="2023-09-03T00:00:00"/>
        <d v="2023-01-13T00:00:00"/>
        <d v="2025-04-25T00:00:00"/>
        <d v="2023-01-27T00:00:00"/>
        <d v="2024-01-02T00:00:00"/>
        <d v="2024-08-05T00:00:00"/>
        <d v="2024-01-17T00:00:00"/>
        <d v="2024-01-14T00:00:00"/>
        <d v="2023-02-19T00:00:00"/>
        <d v="2024-06-24T00:00:00"/>
        <d v="2023-08-24T00:00:00"/>
        <d v="2023-01-17T00:00:00"/>
        <d v="2024-05-20T00:00:00"/>
        <d v="2024-03-11T00:00:00"/>
        <d v="2024-06-09T00:00:00"/>
        <d v="2023-08-13T00:00:00"/>
        <d v="2023-07-05T00:00:00"/>
        <d v="2024-01-30T00:00:00"/>
        <d v="2024-11-06T00:00:00"/>
        <d v="2024-05-18T00:00:00"/>
        <d v="2023-09-21T00:00:00"/>
        <d v="2024-12-01T00:00:00"/>
        <d v="2024-04-21T00:00:00"/>
        <d v="2025-03-17T00:00:00"/>
        <d v="2024-03-03T00:00:00"/>
        <d v="2024-01-16T00:00:00"/>
        <d v="2025-05-14T00:00:00"/>
        <d v="2023-04-21T00:00:00"/>
        <d v="2024-06-21T00:00:00"/>
        <d v="2024-11-04T00:00:00"/>
        <d v="2024-05-02T00:00:00"/>
        <d v="2025-06-07T00:00:00"/>
        <d v="2023-03-14T00:00:00"/>
        <d v="2023-05-13T00:00:00"/>
        <d v="2025-05-31T00:00:00"/>
        <d v="2023-10-04T00:00:00"/>
        <d v="2024-10-13T00:00:00"/>
        <d v="2023-04-23T00:00:00"/>
        <d v="2023-07-21T00:00:00"/>
        <d v="2025-06-26T00:00:00"/>
        <d v="2025-01-02T00:00:00"/>
        <d v="2024-01-27T00:00:00"/>
        <d v="2025-04-14T00:00:00"/>
        <d v="2024-10-15T00:00:00"/>
        <d v="2024-05-25T00:00:00"/>
        <d v="2023-04-29T00:00:00"/>
        <d v="2024-10-14T00:00:00"/>
        <d v="2024-06-26T00:00:00"/>
        <d v="2023-02-05T00:00:00"/>
        <d v="2023-12-09T00:00:00"/>
        <d v="2024-04-30T00:00:00"/>
        <d v="2023-08-12T00:00:00"/>
        <d v="2024-12-29T00:00:00"/>
        <d v="2024-07-01T00:00:00"/>
        <d v="2024-12-13T00:00:00"/>
        <d v="2024-05-31T00:00:00"/>
        <d v="2023-10-14T00:00:00"/>
        <d v="2023-03-27T00:00:00"/>
        <d v="2025-02-07T00:00:00"/>
        <d v="2023-03-12T00:00:00"/>
        <d v="2023-03-25T00:00:00"/>
        <d v="2024-06-13T00:00:00"/>
        <d v="2025-07-01T00:00:00"/>
        <d v="2025-04-13T00:00:00"/>
        <d v="2025-02-28T00:00:00"/>
        <d v="2024-11-23T00:00:00"/>
        <d v="2023-09-28T00:00:00"/>
        <d v="2023-10-26T00:00:00"/>
        <d v="2025-04-29T00:00:00"/>
        <d v="2023-06-14T00:00:00"/>
        <d v="2024-10-28T00:00:00"/>
        <d v="2025-05-28T00:00:00"/>
        <d v="2023-05-14T00:00:00"/>
        <d v="2023-08-31T00:00:00"/>
        <d v="2025-04-22T00:00:00"/>
        <d v="2024-06-17T00:00:00"/>
        <d v="2024-10-24T00:00:00"/>
        <d v="2024-04-07T00:00:00"/>
        <d v="2025-01-16T00:00:00"/>
        <d v="2023-09-13T00:00:00"/>
        <d v="2025-02-14T00:00:00"/>
        <d v="2024-07-26T00:00:00"/>
        <d v="2023-02-21T00:00:00"/>
        <d v="2025-06-09T00:00:00"/>
        <d v="2024-11-29T00:00:00"/>
        <d v="2023-08-05T00:00:00"/>
        <d v="2025-04-26T00:00:00"/>
        <d v="2024-09-20T00:00:00"/>
        <d v="2023-09-22T00:00:00"/>
        <d v="2023-03-05T00:00:00"/>
        <d v="2023-06-03T00:00:00"/>
        <d v="2023-09-10T00:00:00"/>
        <d v="2024-10-11T00:00:00"/>
        <d v="2024-08-29T00:00:00"/>
        <d v="2023-07-24T00:00:00"/>
        <d v="2025-03-04T00:00:00"/>
        <d v="2024-03-22T00:00:00"/>
        <d v="2023-12-26T00:00:00"/>
        <d v="2024-12-19T00:00:00"/>
        <d v="2023-05-20T00:00:00"/>
        <d v="2023-10-21T00:00:00"/>
        <d v="2024-12-06T00:00:00"/>
        <d v="2023-09-29T00:00:00"/>
        <d v="2025-02-22T00:00:00"/>
        <d v="2023-06-09T00:00:00"/>
        <d v="2025-02-20T00:00:00"/>
        <d v="2025-05-13T00:00:00"/>
        <d v="2025-04-12T00:00:00"/>
        <d v="2023-01-30T00:00:00"/>
        <d v="2024-03-07T00:00:00"/>
        <d v="2023-12-04T00:00:00"/>
        <d v="2024-05-27T00:00:00"/>
        <d v="2023-02-23T00:00:00"/>
        <d v="2025-05-08T00:00:00"/>
        <d v="2024-09-12T00:00:00"/>
        <d v="2024-03-06T00:00:00"/>
        <d v="2024-03-02T00:00:00"/>
        <d v="2024-05-13T00:00:00"/>
        <d v="2023-02-08T00:00:00"/>
        <d v="2023-11-30T00:00:00"/>
        <d v="2025-03-01T00:00:00"/>
        <d v="2024-04-06T00:00:00"/>
        <d v="2025-06-01T00:00:00"/>
        <d v="2023-10-15T00:00:00"/>
        <d v="2023-02-06T00:00:00"/>
        <d v="2024-07-14T00:00:00"/>
        <d v="2023-07-10T00:00:00"/>
        <d v="2024-05-15T00:00:00"/>
        <d v="2024-04-20T00:00:00"/>
        <d v="2024-02-13T00:00:00"/>
        <d v="2023-11-20T00:00:00"/>
        <d v="2023-04-06T00:00:00"/>
        <d v="2023-07-15T00:00:00"/>
        <d v="2025-02-24T00:00:00"/>
        <d v="2023-09-09T00:00:00"/>
        <d v="2023-07-01T00:00:00"/>
        <d v="2024-01-26T00:00:00"/>
        <d v="2024-12-17T00:00:00"/>
        <d v="2024-09-03T00:00:00"/>
        <d v="2025-05-24T00:00:00"/>
        <d v="2023-06-26T00:00:00"/>
        <d v="2025-06-22T00:00:00"/>
        <d v="2024-03-04T00:00:00"/>
        <d v="2024-02-09T00:00:00"/>
        <d v="2023-11-24T00:00:00"/>
        <d v="2023-01-18T00:00:00"/>
        <d v="2023-02-10T00:00:00"/>
        <d v="2024-02-21T00:00:00"/>
        <d v="2025-05-18T00:00:00"/>
        <d v="2024-08-10T00:00:00"/>
        <d v="2024-07-12T00:00:00"/>
        <d v="2024-01-18T00:00:00"/>
        <d v="2024-11-02T00:00:00"/>
        <d v="2024-04-29T00:00:00"/>
        <d v="2023-06-20T00:00:00"/>
        <d v="2023-03-31T00:00:00"/>
        <d v="2023-07-18T00:00:00"/>
        <d v="2023-05-28T00:00:00"/>
        <d v="2025-02-17T00:00:00"/>
        <d v="2024-12-16T00:00:00"/>
        <d v="2023-01-28T00:00:00"/>
        <d v="2025-04-18T00:00:00"/>
        <d v="2025-01-19T00:00:00"/>
        <d v="2023-10-02T00:00:00"/>
        <d v="2023-08-02T00:00:00"/>
        <d v="2023-07-19T00:00:00"/>
        <d v="2024-08-16T00:00:00"/>
        <d v="2023-04-24T00:00:00"/>
        <d v="2023-11-06T00:00:00"/>
        <d v="2024-06-18T00:00:00"/>
        <d v="2023-05-12T00:00:00"/>
        <d v="2023-05-31T00:00:00"/>
        <d v="2023-08-01T00:00:00"/>
        <d v="2024-06-15T00:00:00"/>
        <d v="2024-04-05T00:00:00"/>
        <d v="2024-10-02T00:00:00"/>
        <d v="2023-04-10T00:00:00"/>
        <d v="2024-12-23T00:00:00"/>
        <d v="2024-12-03T00:00:00"/>
        <d v="2024-08-30T00:00:00"/>
        <d v="2023-12-25T00:00:00"/>
        <d v="2023-12-15T00:00:00"/>
        <d v="2023-01-23T00:00:00"/>
        <d v="2023-07-14T00:00:00"/>
        <d v="2024-05-23T00:00:00"/>
        <d v="2024-11-20T00:00:00"/>
        <d v="2024-07-28T00:00:00"/>
        <d v="2023-10-09T00:00:00"/>
        <d v="2024-07-11T00:00:00"/>
        <d v="2023-12-16T00:00:00"/>
        <d v="2025-02-15T00:00:00"/>
        <d v="2025-07-05T00:00:00"/>
        <d v="2024-08-25T00:00:00"/>
        <d v="2024-01-19T00:00:00"/>
        <d v="2024-08-11T00:00:00"/>
        <d v="2024-01-21T00:00:00"/>
        <d v="2023-10-23T00:00:00"/>
        <d v="2023-11-01T00:00:00"/>
        <d v="2023-02-17T00:00:00"/>
        <d v="2023-05-03T00:00:00"/>
        <d v="2024-09-08T00:00:00"/>
        <d v="2025-01-07T00:00:00"/>
        <d v="2024-02-16T00:00:00"/>
        <d v="2023-03-16T00:00:00"/>
        <d v="2025-02-27T00:00:00"/>
        <d v="2023-08-28T00:00:00"/>
        <d v="2025-05-25T00:00:00"/>
        <d v="2023-04-09T00:00:00"/>
        <d v="2025-01-08T00:00:00"/>
        <d v="2024-07-03T00:00:00"/>
        <d v="2023-04-17T00:00:00"/>
        <d v="2023-02-25T00:00:00"/>
        <d v="2023-04-13T00:00:00"/>
        <d v="2025-05-26T00:00:00"/>
        <d v="2023-03-11T00:00:00"/>
        <d v="2025-02-04T00:00:00"/>
        <d v="2025-05-11T00:00:00"/>
        <d v="2024-01-04T00:00:00"/>
        <d v="2024-09-22T00:00:00"/>
        <d v="2025-02-18T00:00:00"/>
        <d v="2025-03-12T00:00:00"/>
        <d v="2024-03-28T00:00:00"/>
        <d v="2025-05-06T00:00:00"/>
        <d v="2024-09-14T00:00:00"/>
        <d v="2023-11-14T00:00:00"/>
        <d v="2024-12-21T00:00:00"/>
        <d v="2024-12-02T00:00:00"/>
        <d v="2024-07-30T00:00:00"/>
        <d v="2023-10-24T00:00:00"/>
        <d v="2023-07-08T00:00:00"/>
        <d v="2024-02-17T00:00:00"/>
        <d v="2025-04-11T00:00:00"/>
        <d v="2024-02-28T00:00:00"/>
        <d v="2023-10-12T00:00:00"/>
        <d v="2025-03-14T00:00:00"/>
        <d v="2023-12-29T00:00:00"/>
        <d v="2023-08-22T00:00:00"/>
        <d v="2023-06-05T00:00:00"/>
        <d v="2024-10-08T00:00:00"/>
        <d v="2023-11-21T00:00:00"/>
        <d v="2025-01-15T00:00:00"/>
        <d v="2023-09-02T00:00:00"/>
        <d v="2024-12-11T00:00:00"/>
        <d v="2023-12-14T00:00:00"/>
        <d v="2023-01-21T00:00:00"/>
        <d v="2025-03-23T00:00:00"/>
        <d v="2024-01-24T00:00:00"/>
        <d v="2024-08-24T00:00:00"/>
        <d v="2023-05-05T00:00:00"/>
        <d v="2025-01-28T00:00:00"/>
        <d v="2023-11-17T00:00:00"/>
        <d v="2024-05-10T00:00:00"/>
        <d v="2023-05-18T00:00:00"/>
        <d v="2024-07-02T00:00:00"/>
        <d v="2025-07-03T00:00:00"/>
        <d v="2025-05-19T00:00:00"/>
        <d v="2025-04-07T00:00:00"/>
        <d v="2023-07-12T00:00:00"/>
        <d v="2023-08-03T00:00:00"/>
        <d v="2023-04-27T00:00:00"/>
        <d v="2024-12-25T00:00:00"/>
        <d v="2023-01-12T00:00:00"/>
        <d v="2025-05-01T00:00:00"/>
        <d v="2024-05-21T00:00:00"/>
        <d v="2023-12-23T00:00:00"/>
        <d v="2025-07-07T00:00:00"/>
        <d v="2023-11-28T00:00:00"/>
        <d v="2024-01-25T00:00:00"/>
        <d v="2023-03-23T00:00:00"/>
        <d v="2024-12-07T00:00:00"/>
        <d v="2024-08-03T00:00:00"/>
        <d v="2024-12-10T00:00:00"/>
      </sharedItems>
    </cacheField>
    <cacheField name="RegionManager" numFmtId="0">
      <sharedItems count="5">
        <s v="Eric"/>
        <s v="Sophie"/>
        <s v="Ryan"/>
        <s v="Cameron"/>
        <s v="Wendy"/>
      </sharedItems>
    </cacheField>
    <cacheField name="Year" numFmtId="0">
      <sharedItems containsSemiMixedTypes="0" containsString="0" containsNumber="1" containsInteger="1" minValue="2023" maxValue="2025" count="3">
        <n v="2023"/>
        <n v="2024"/>
        <n v="2025"/>
      </sharedItems>
    </cacheField>
    <cacheField name="Month_Num" numFmtId="1">
      <sharedItems containsSemiMixedTypes="0" containsString="0" containsNumber="1" containsInteger="1" minValue="1" maxValue="12" count="12">
        <n v="2"/>
        <n v="12"/>
        <n v="5"/>
        <n v="6"/>
        <n v="1"/>
        <n v="10"/>
        <n v="3"/>
        <n v="4"/>
        <n v="7"/>
        <n v="11"/>
        <n v="8"/>
        <n v="9"/>
      </sharedItems>
    </cacheField>
    <cacheField name="Month_Name" numFmtId="0">
      <sharedItems count="12">
        <s v="Februari"/>
        <s v="Desember"/>
        <s v="Mei"/>
        <s v="Juni"/>
        <s v="Januari"/>
        <s v="Oktober"/>
        <s v="Maret"/>
        <s v="April"/>
        <s v="Juli"/>
        <s v="November"/>
        <s v="Agustus"/>
        <s v="September"/>
      </sharedItems>
    </cacheField>
    <cacheField name="Quarter" numFmtId="0">
      <sharedItems count="4">
        <s v="Q1"/>
        <s v="Q4"/>
        <s v="Q2"/>
        <s v="Q3"/>
      </sharedItems>
    </cacheField>
    <cacheField name="Revenue_Net" numFmtId="44">
      <sharedItems containsSemiMixedTypes="0" containsString="0" containsNumber="1" minValue="-36.097999999999999" maxValue="11043.79"/>
    </cacheField>
    <cacheField name="Delivery_Days" numFmtId="1">
      <sharedItems containsSemiMixedTypes="0" containsString="0" containsNumber="1" containsInteger="1" minValue="2" maxValue="10"/>
    </cacheField>
    <cacheField name="Status_Return" numFmtId="0">
      <sharedItems/>
    </cacheField>
    <cacheField name="Discount_Tier" numFmtId="0">
      <sharedItems/>
    </cacheField>
  </cacheFields>
  <extLst>
    <ext xmlns:x14="http://schemas.microsoft.com/office/spreadsheetml/2009/9/main" uri="{725AE2AE-9491-48be-B2B4-4EB974FC3084}">
      <x14:pivotCacheDefinition pivotCacheId="542214376"/>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500">
  <r>
    <d v="2023-02-23T00:00:00"/>
    <x v="0"/>
    <x v="0"/>
    <n v="14"/>
    <n v="163.6"/>
    <s v="Store B"/>
    <x v="0"/>
    <n v="0"/>
    <x v="0"/>
    <n v="2290.4"/>
    <s v="Online"/>
    <s v="FREESHIP"/>
    <n v="0"/>
    <s v="REG100000"/>
    <s v="Cust 6583"/>
    <x v="0"/>
    <x v="0"/>
    <x v="0"/>
    <x v="0"/>
    <x v="0"/>
    <x v="0"/>
    <x v="0"/>
    <n v="2247.06"/>
    <n v="4"/>
    <s v="Completed"/>
    <s v="No Discount"/>
  </r>
  <r>
    <d v="2024-12-19T00:00:00"/>
    <x v="1"/>
    <x v="1"/>
    <n v="1"/>
    <n v="544.01"/>
    <s v="Store A"/>
    <x v="1"/>
    <n v="0"/>
    <x v="1"/>
    <n v="544.01"/>
    <s v="Gift Card"/>
    <s v="SAVE10"/>
    <n v="0"/>
    <s v="REG100001"/>
    <s v="Cust 2144"/>
    <x v="1"/>
    <x v="1"/>
    <x v="1"/>
    <x v="1"/>
    <x v="1"/>
    <x v="1"/>
    <x v="1"/>
    <n v="538.71"/>
    <n v="9"/>
    <s v="Completed"/>
    <s v="No Discount"/>
  </r>
  <r>
    <d v="2023-05-10T00:00:00"/>
    <x v="2"/>
    <x v="2"/>
    <n v="14"/>
    <n v="346.18"/>
    <s v="Store B"/>
    <x v="0"/>
    <n v="0.1"/>
    <x v="1"/>
    <n v="4361.8680000000004"/>
    <s v="Online"/>
    <s v="WINTER15"/>
    <n v="0"/>
    <s v="REG100002"/>
    <s v="Cust 5998"/>
    <x v="2"/>
    <x v="2"/>
    <x v="2"/>
    <x v="0"/>
    <x v="2"/>
    <x v="2"/>
    <x v="2"/>
    <n v="4341.4080000000004"/>
    <n v="9"/>
    <s v="Completed"/>
    <s v="Medium"/>
  </r>
  <r>
    <d v="2025-02-26T00:00:00"/>
    <x v="3"/>
    <x v="3"/>
    <n v="18"/>
    <n v="384.82"/>
    <s v="Store A"/>
    <x v="0"/>
    <n v="0.15"/>
    <x v="2"/>
    <n v="5887.7460000000001"/>
    <s v="Gift Card"/>
    <s v="FREESHIP"/>
    <n v="0"/>
    <s v="REG100003"/>
    <s v="Cust 7136"/>
    <x v="3"/>
    <x v="3"/>
    <x v="3"/>
    <x v="2"/>
    <x v="0"/>
    <x v="0"/>
    <x v="0"/>
    <n v="5859.7960000000003"/>
    <n v="4"/>
    <s v="Completed"/>
    <s v="High"/>
  </r>
  <r>
    <d v="2023-06-24T00:00:00"/>
    <x v="0"/>
    <x v="2"/>
    <n v="18"/>
    <n v="237.76"/>
    <s v="Store C"/>
    <x v="1"/>
    <n v="0"/>
    <x v="3"/>
    <n v="4279.68"/>
    <s v="Online"/>
    <s v="SAVE10"/>
    <n v="0"/>
    <s v="REG100004"/>
    <s v="Cust 6506"/>
    <x v="4"/>
    <x v="4"/>
    <x v="0"/>
    <x v="0"/>
    <x v="3"/>
    <x v="3"/>
    <x v="2"/>
    <n v="4273.9500000000007"/>
    <n v="3"/>
    <s v="Completed"/>
    <s v="No Discount"/>
  </r>
  <r>
    <d v="2024-02-20T00:00:00"/>
    <x v="3"/>
    <x v="4"/>
    <n v="2"/>
    <n v="385.09"/>
    <s v="Store D"/>
    <x v="0"/>
    <n v="0.15"/>
    <x v="4"/>
    <n v="654.65299999999991"/>
    <s v="Credit Card"/>
    <s v="No Promo"/>
    <n v="0"/>
    <s v="REG100005"/>
    <s v="Cust 3909"/>
    <x v="5"/>
    <x v="5"/>
    <x v="3"/>
    <x v="1"/>
    <x v="0"/>
    <x v="0"/>
    <x v="0"/>
    <n v="642.73299999999995"/>
    <n v="10"/>
    <s v="Completed"/>
    <s v="High"/>
  </r>
  <r>
    <d v="2023-01-11T00:00:00"/>
    <x v="1"/>
    <x v="3"/>
    <n v="7"/>
    <n v="17.5"/>
    <s v="Store C"/>
    <x v="1"/>
    <n v="0.1"/>
    <x v="1"/>
    <n v="110.25"/>
    <s v="Debit Card"/>
    <s v="WINTER15"/>
    <n v="0"/>
    <s v="REG100006"/>
    <s v="Cust 7887"/>
    <x v="6"/>
    <x v="6"/>
    <x v="1"/>
    <x v="0"/>
    <x v="4"/>
    <x v="4"/>
    <x v="0"/>
    <n v="105.23"/>
    <n v="3"/>
    <s v="Completed"/>
    <s v="Medium"/>
  </r>
  <r>
    <d v="2023-01-09T00:00:00"/>
    <x v="3"/>
    <x v="3"/>
    <n v="3"/>
    <n v="330.22"/>
    <s v="Store C"/>
    <x v="0"/>
    <n v="0.15"/>
    <x v="3"/>
    <n v="842.06100000000004"/>
    <s v="Cash"/>
    <s v="No Promo"/>
    <n v="0"/>
    <s v="REG100007"/>
    <s v="Cust 5301"/>
    <x v="7"/>
    <x v="7"/>
    <x v="3"/>
    <x v="0"/>
    <x v="4"/>
    <x v="4"/>
    <x v="0"/>
    <n v="794.05100000000004"/>
    <n v="2"/>
    <s v="Completed"/>
    <s v="High"/>
  </r>
  <r>
    <d v="2024-10-16T00:00:00"/>
    <x v="1"/>
    <x v="3"/>
    <n v="3"/>
    <n v="432.04"/>
    <s v="Store D"/>
    <x v="0"/>
    <n v="0.05"/>
    <x v="5"/>
    <n v="1231.3140000000001"/>
    <s v="Debit Card"/>
    <s v="FREESHIP"/>
    <n v="1"/>
    <s v="REG100008"/>
    <s v="Cust 2284"/>
    <x v="8"/>
    <x v="8"/>
    <x v="1"/>
    <x v="1"/>
    <x v="5"/>
    <x v="5"/>
    <x v="1"/>
    <n v="1189.2040000000002"/>
    <n v="2"/>
    <s v="Returned"/>
    <s v="Low"/>
  </r>
  <r>
    <d v="2025-03-05T00:00:00"/>
    <x v="4"/>
    <x v="2"/>
    <n v="5"/>
    <n v="323.27999999999997"/>
    <s v="Store D"/>
    <x v="1"/>
    <n v="0.1"/>
    <x v="2"/>
    <n v="1454.76"/>
    <s v="Gift Card"/>
    <s v="SAVE10"/>
    <n v="0"/>
    <s v="REG100009"/>
    <s v="Cust 3732"/>
    <x v="9"/>
    <x v="9"/>
    <x v="4"/>
    <x v="2"/>
    <x v="6"/>
    <x v="6"/>
    <x v="0"/>
    <n v="1413.66"/>
    <n v="8"/>
    <s v="Completed"/>
    <s v="Medium"/>
  </r>
  <r>
    <d v="2024-04-10T00:00:00"/>
    <x v="2"/>
    <x v="2"/>
    <n v="15"/>
    <n v="523.29"/>
    <s v="Store B"/>
    <x v="0"/>
    <n v="0.15"/>
    <x v="0"/>
    <n v="6671.9474999999993"/>
    <s v="Debit Card"/>
    <s v="No Promo"/>
    <n v="0"/>
    <s v="REG100010"/>
    <s v="Cust 1462"/>
    <x v="10"/>
    <x v="10"/>
    <x v="2"/>
    <x v="1"/>
    <x v="7"/>
    <x v="7"/>
    <x v="2"/>
    <n v="6659.807499999999"/>
    <n v="7"/>
    <s v="Completed"/>
    <s v="High"/>
  </r>
  <r>
    <d v="2024-07-12T00:00:00"/>
    <x v="0"/>
    <x v="1"/>
    <n v="19"/>
    <n v="207.35"/>
    <s v="Store D"/>
    <x v="1"/>
    <n v="0.1"/>
    <x v="0"/>
    <n v="3545.6849999999999"/>
    <s v="Gift Card"/>
    <s v="No Promo"/>
    <n v="1"/>
    <s v="REG100011"/>
    <s v="Cust 4330"/>
    <x v="11"/>
    <x v="11"/>
    <x v="0"/>
    <x v="1"/>
    <x v="8"/>
    <x v="8"/>
    <x v="3"/>
    <n v="3500.7950000000001"/>
    <n v="6"/>
    <s v="Returned"/>
    <s v="Medium"/>
  </r>
  <r>
    <d v="2023-07-21T00:00:00"/>
    <x v="3"/>
    <x v="1"/>
    <n v="1"/>
    <n v="120.53"/>
    <s v="Store B"/>
    <x v="1"/>
    <n v="0.05"/>
    <x v="4"/>
    <n v="114.5035"/>
    <s v="Cash"/>
    <s v="WINTER15"/>
    <n v="0"/>
    <s v="REG100012"/>
    <s v="Cust 2372"/>
    <x v="12"/>
    <x v="12"/>
    <x v="3"/>
    <x v="0"/>
    <x v="8"/>
    <x v="8"/>
    <x v="3"/>
    <n v="94.153500000000008"/>
    <n v="10"/>
    <s v="Completed"/>
    <s v="Low"/>
  </r>
  <r>
    <d v="2025-01-18T00:00:00"/>
    <x v="4"/>
    <x v="5"/>
    <n v="1"/>
    <n v="157.83000000000001"/>
    <s v="Store A"/>
    <x v="0"/>
    <n v="0.15"/>
    <x v="3"/>
    <n v="134.15549999999999"/>
    <s v="Debit Card"/>
    <s v="No Promo"/>
    <n v="0"/>
    <s v="REG100013"/>
    <s v="Cust 4672"/>
    <x v="13"/>
    <x v="13"/>
    <x v="4"/>
    <x v="2"/>
    <x v="4"/>
    <x v="4"/>
    <x v="0"/>
    <n v="91.335499999999996"/>
    <n v="4"/>
    <s v="Completed"/>
    <s v="High"/>
  </r>
  <r>
    <d v="2024-12-08T00:00:00"/>
    <x v="2"/>
    <x v="2"/>
    <n v="15"/>
    <n v="220.3"/>
    <s v="Store B"/>
    <x v="1"/>
    <n v="0.15"/>
    <x v="4"/>
    <n v="2808.8249999999998"/>
    <s v="Debit Card"/>
    <s v="No Promo"/>
    <n v="0"/>
    <s v="REG100014"/>
    <s v="Cust 4548"/>
    <x v="14"/>
    <x v="14"/>
    <x v="2"/>
    <x v="1"/>
    <x v="1"/>
    <x v="1"/>
    <x v="1"/>
    <n v="2769.165"/>
    <n v="7"/>
    <s v="Completed"/>
    <s v="High"/>
  </r>
  <r>
    <d v="2025-05-11T00:00:00"/>
    <x v="4"/>
    <x v="3"/>
    <n v="17"/>
    <n v="162.96"/>
    <s v="Store A"/>
    <x v="0"/>
    <n v="0.05"/>
    <x v="0"/>
    <n v="2631.8040000000001"/>
    <s v="Gift Card"/>
    <s v="FREESHIP"/>
    <n v="0"/>
    <s v="REG100015"/>
    <s v="Cust 7037"/>
    <x v="15"/>
    <x v="15"/>
    <x v="4"/>
    <x v="2"/>
    <x v="2"/>
    <x v="2"/>
    <x v="2"/>
    <n v="2623.694"/>
    <n v="6"/>
    <s v="Completed"/>
    <s v="Low"/>
  </r>
  <r>
    <d v="2023-02-26T00:00:00"/>
    <x v="4"/>
    <x v="0"/>
    <n v="19"/>
    <n v="236.11"/>
    <s v="Store D"/>
    <x v="0"/>
    <n v="0"/>
    <x v="5"/>
    <n v="4486.09"/>
    <s v="Online"/>
    <s v="WINTER15"/>
    <n v="0"/>
    <s v="REG100016"/>
    <s v="Cust 4975"/>
    <x v="16"/>
    <x v="16"/>
    <x v="4"/>
    <x v="0"/>
    <x v="0"/>
    <x v="0"/>
    <x v="0"/>
    <n v="4451.9800000000005"/>
    <n v="6"/>
    <s v="Completed"/>
    <s v="No Discount"/>
  </r>
  <r>
    <d v="2024-05-28T00:00:00"/>
    <x v="3"/>
    <x v="2"/>
    <n v="11"/>
    <n v="573.14"/>
    <s v="Store D"/>
    <x v="1"/>
    <n v="0.05"/>
    <x v="4"/>
    <n v="5989.3130000000001"/>
    <s v="Cash"/>
    <s v="SAVE10"/>
    <n v="0"/>
    <s v="REG100017"/>
    <s v="Cust 8014"/>
    <x v="17"/>
    <x v="17"/>
    <x v="3"/>
    <x v="1"/>
    <x v="2"/>
    <x v="2"/>
    <x v="2"/>
    <n v="5954.6030000000001"/>
    <n v="4"/>
    <s v="Completed"/>
    <s v="Low"/>
  </r>
  <r>
    <d v="2023-11-30T00:00:00"/>
    <x v="0"/>
    <x v="1"/>
    <n v="20"/>
    <n v="519.04"/>
    <s v="Store B"/>
    <x v="1"/>
    <n v="0.15"/>
    <x v="3"/>
    <n v="8823.6799999999985"/>
    <s v="Gift Card"/>
    <s v="FREESHIP"/>
    <n v="0"/>
    <s v="REG100018"/>
    <s v="Cust 1228"/>
    <x v="18"/>
    <x v="18"/>
    <x v="0"/>
    <x v="0"/>
    <x v="9"/>
    <x v="9"/>
    <x v="1"/>
    <n v="8804.2499999999982"/>
    <n v="8"/>
    <s v="Completed"/>
    <s v="High"/>
  </r>
  <r>
    <d v="2023-06-22T00:00:00"/>
    <x v="4"/>
    <x v="2"/>
    <n v="14"/>
    <n v="30.83"/>
    <s v="Store B"/>
    <x v="1"/>
    <n v="0"/>
    <x v="3"/>
    <n v="431.62"/>
    <s v="Online"/>
    <s v="WINTER15"/>
    <n v="1"/>
    <s v="REG100019"/>
    <s v="Cust 4247"/>
    <x v="19"/>
    <x v="19"/>
    <x v="4"/>
    <x v="0"/>
    <x v="3"/>
    <x v="3"/>
    <x v="2"/>
    <n v="424.52"/>
    <n v="10"/>
    <s v="Returned"/>
    <s v="No Discount"/>
  </r>
  <r>
    <d v="2025-06-05T00:00:00"/>
    <x v="4"/>
    <x v="1"/>
    <n v="10"/>
    <n v="319.05"/>
    <s v="Store D"/>
    <x v="0"/>
    <n v="0"/>
    <x v="4"/>
    <n v="3190.5"/>
    <s v="Online"/>
    <s v="No Promo"/>
    <n v="0"/>
    <s v="REG100020"/>
    <s v="Cust 4199"/>
    <x v="20"/>
    <x v="20"/>
    <x v="4"/>
    <x v="2"/>
    <x v="3"/>
    <x v="3"/>
    <x v="2"/>
    <n v="3162.07"/>
    <n v="3"/>
    <s v="Completed"/>
    <s v="No Discount"/>
  </r>
  <r>
    <d v="2023-03-03T00:00:00"/>
    <x v="3"/>
    <x v="3"/>
    <n v="14"/>
    <n v="312.79000000000002"/>
    <s v="Store A"/>
    <x v="1"/>
    <n v="0.05"/>
    <x v="5"/>
    <n v="4160.107"/>
    <s v="Online"/>
    <s v="No Promo"/>
    <n v="1"/>
    <s v="REG100021"/>
    <s v="Cust 4186"/>
    <x v="21"/>
    <x v="21"/>
    <x v="3"/>
    <x v="0"/>
    <x v="6"/>
    <x v="6"/>
    <x v="0"/>
    <n v="4113.277"/>
    <n v="5"/>
    <s v="Returned"/>
    <s v="Low"/>
  </r>
  <r>
    <d v="2024-02-18T00:00:00"/>
    <x v="2"/>
    <x v="0"/>
    <n v="14"/>
    <n v="395.45"/>
    <s v="Store C"/>
    <x v="1"/>
    <n v="0"/>
    <x v="3"/>
    <n v="5536.3"/>
    <s v="Cash"/>
    <s v="FREESHIP"/>
    <n v="1"/>
    <s v="REG100022"/>
    <s v="Cust 8137"/>
    <x v="22"/>
    <x v="22"/>
    <x v="2"/>
    <x v="1"/>
    <x v="0"/>
    <x v="0"/>
    <x v="0"/>
    <n v="5499.85"/>
    <n v="4"/>
    <s v="Returned"/>
    <s v="No Discount"/>
  </r>
  <r>
    <d v="2023-08-06T00:00:00"/>
    <x v="3"/>
    <x v="0"/>
    <n v="12"/>
    <n v="472.72"/>
    <s v="Store D"/>
    <x v="1"/>
    <n v="0.15"/>
    <x v="4"/>
    <n v="4821.7440000000006"/>
    <s v="Credit Card"/>
    <s v="No Promo"/>
    <n v="0"/>
    <s v="REG100023"/>
    <s v="Cust 4638"/>
    <x v="23"/>
    <x v="23"/>
    <x v="3"/>
    <x v="0"/>
    <x v="10"/>
    <x v="10"/>
    <x v="3"/>
    <n v="4793.7740000000003"/>
    <n v="8"/>
    <s v="Completed"/>
    <s v="High"/>
  </r>
  <r>
    <d v="2024-05-23T00:00:00"/>
    <x v="2"/>
    <x v="2"/>
    <n v="5"/>
    <n v="288.01"/>
    <s v="Store A"/>
    <x v="0"/>
    <n v="0"/>
    <x v="0"/>
    <n v="1440.05"/>
    <s v="Credit Card"/>
    <s v="FREESHIP"/>
    <n v="0"/>
    <s v="REG100024"/>
    <s v="Cust 8538"/>
    <x v="24"/>
    <x v="24"/>
    <x v="2"/>
    <x v="1"/>
    <x v="2"/>
    <x v="2"/>
    <x v="2"/>
    <n v="1393.36"/>
    <n v="7"/>
    <s v="Completed"/>
    <s v="No Discount"/>
  </r>
  <r>
    <d v="2023-10-23T00:00:00"/>
    <x v="0"/>
    <x v="1"/>
    <n v="13"/>
    <n v="562.29"/>
    <s v="Store D"/>
    <x v="1"/>
    <n v="0"/>
    <x v="4"/>
    <n v="7309.77"/>
    <s v="Gift Card"/>
    <s v="SAVE10"/>
    <n v="0"/>
    <s v="REG100025"/>
    <s v="Cust 6322"/>
    <x v="25"/>
    <x v="25"/>
    <x v="0"/>
    <x v="0"/>
    <x v="5"/>
    <x v="5"/>
    <x v="1"/>
    <n v="7271.64"/>
    <n v="5"/>
    <s v="Completed"/>
    <s v="No Discount"/>
  </r>
  <r>
    <d v="2025-06-16T00:00:00"/>
    <x v="4"/>
    <x v="1"/>
    <n v="1"/>
    <n v="101.73"/>
    <s v="Store D"/>
    <x v="1"/>
    <n v="0"/>
    <x v="2"/>
    <n v="101.73"/>
    <s v="Debit Card"/>
    <s v="WINTER15"/>
    <n v="0"/>
    <s v="REG100026"/>
    <s v="Cust 2609"/>
    <x v="26"/>
    <x v="26"/>
    <x v="4"/>
    <x v="2"/>
    <x v="3"/>
    <x v="3"/>
    <x v="2"/>
    <n v="90.14"/>
    <n v="9"/>
    <s v="Completed"/>
    <s v="No Discount"/>
  </r>
  <r>
    <d v="2023-03-03T00:00:00"/>
    <x v="2"/>
    <x v="1"/>
    <n v="4"/>
    <n v="279.49"/>
    <s v="Store B"/>
    <x v="1"/>
    <n v="0"/>
    <x v="4"/>
    <n v="1117.96"/>
    <s v="Credit Card"/>
    <s v="FREESHIP"/>
    <n v="0"/>
    <s v="REG100027"/>
    <s v="Cust 6880"/>
    <x v="27"/>
    <x v="21"/>
    <x v="2"/>
    <x v="0"/>
    <x v="6"/>
    <x v="6"/>
    <x v="0"/>
    <n v="1093.18"/>
    <n v="5"/>
    <s v="Completed"/>
    <s v="No Discount"/>
  </r>
  <r>
    <d v="2024-11-18T00:00:00"/>
    <x v="1"/>
    <x v="0"/>
    <n v="1"/>
    <n v="178.55"/>
    <s v="Store A"/>
    <x v="1"/>
    <n v="0.15"/>
    <x v="3"/>
    <n v="151.76750000000001"/>
    <s v="Debit Card"/>
    <s v="SAVE10"/>
    <n v="1"/>
    <s v="REG100028"/>
    <s v="Cust 1997"/>
    <x v="28"/>
    <x v="27"/>
    <x v="1"/>
    <x v="1"/>
    <x v="9"/>
    <x v="9"/>
    <x v="1"/>
    <n v="144.1575"/>
    <n v="3"/>
    <s v="Returned"/>
    <s v="High"/>
  </r>
  <r>
    <d v="2023-05-09T00:00:00"/>
    <x v="3"/>
    <x v="5"/>
    <n v="1"/>
    <n v="472.07"/>
    <s v="Store A"/>
    <x v="0"/>
    <n v="0.1"/>
    <x v="3"/>
    <n v="424.863"/>
    <s v="Online"/>
    <s v="FREESHIP"/>
    <n v="0"/>
    <s v="REG100029"/>
    <s v="Cust 7072"/>
    <x v="29"/>
    <x v="28"/>
    <x v="3"/>
    <x v="0"/>
    <x v="2"/>
    <x v="2"/>
    <x v="2"/>
    <n v="391.69299999999998"/>
    <n v="8"/>
    <s v="Completed"/>
    <s v="Medium"/>
  </r>
  <r>
    <d v="2024-12-07T00:00:00"/>
    <x v="2"/>
    <x v="5"/>
    <n v="12"/>
    <n v="306.29000000000002"/>
    <s v="Store D"/>
    <x v="1"/>
    <n v="0"/>
    <x v="2"/>
    <n v="3675.48"/>
    <s v="Debit Card"/>
    <s v="SAVE10"/>
    <n v="0"/>
    <s v="REG100030"/>
    <s v="Cust 7201"/>
    <x v="30"/>
    <x v="29"/>
    <x v="2"/>
    <x v="1"/>
    <x v="1"/>
    <x v="1"/>
    <x v="1"/>
    <n v="3638.1"/>
    <n v="7"/>
    <s v="Completed"/>
    <s v="No Discount"/>
  </r>
  <r>
    <d v="2024-02-13T00:00:00"/>
    <x v="2"/>
    <x v="1"/>
    <n v="7"/>
    <n v="434.77"/>
    <s v="Store C"/>
    <x v="1"/>
    <n v="0.15"/>
    <x v="2"/>
    <n v="2586.8815"/>
    <s v="Online"/>
    <s v="SAVE10"/>
    <n v="0"/>
    <s v="REG100031"/>
    <s v="Cust 9923"/>
    <x v="31"/>
    <x v="30"/>
    <x v="2"/>
    <x v="1"/>
    <x v="0"/>
    <x v="0"/>
    <x v="0"/>
    <n v="2574.5315000000001"/>
    <n v="2"/>
    <s v="Completed"/>
    <s v="High"/>
  </r>
  <r>
    <d v="2025-03-09T00:00:00"/>
    <x v="1"/>
    <x v="2"/>
    <n v="6"/>
    <n v="64.98"/>
    <s v="Store C"/>
    <x v="1"/>
    <n v="0"/>
    <x v="3"/>
    <n v="389.88"/>
    <s v="Debit Card"/>
    <s v="WINTER15"/>
    <n v="0"/>
    <s v="REG100032"/>
    <s v="Cust 2205"/>
    <x v="32"/>
    <x v="31"/>
    <x v="1"/>
    <x v="2"/>
    <x v="6"/>
    <x v="6"/>
    <x v="0"/>
    <n v="368.63"/>
    <n v="6"/>
    <s v="Completed"/>
    <s v="No Discount"/>
  </r>
  <r>
    <d v="2023-04-05T00:00:00"/>
    <x v="3"/>
    <x v="2"/>
    <n v="17"/>
    <n v="476.49"/>
    <s v="Store D"/>
    <x v="1"/>
    <n v="0"/>
    <x v="1"/>
    <n v="8100.33"/>
    <s v="Gift Card"/>
    <s v="No Promo"/>
    <n v="0"/>
    <s v="REG100033"/>
    <s v="Cust 6403"/>
    <x v="33"/>
    <x v="32"/>
    <x v="3"/>
    <x v="0"/>
    <x v="7"/>
    <x v="7"/>
    <x v="2"/>
    <n v="8082.42"/>
    <n v="6"/>
    <s v="Completed"/>
    <s v="No Discount"/>
  </r>
  <r>
    <d v="2025-05-08T00:00:00"/>
    <x v="2"/>
    <x v="4"/>
    <n v="4"/>
    <n v="559.72"/>
    <s v="Store D"/>
    <x v="1"/>
    <n v="0.15"/>
    <x v="4"/>
    <n v="1903.048"/>
    <s v="Online"/>
    <s v="SAVE10"/>
    <n v="0"/>
    <s v="REG100034"/>
    <s v="Cust 3953"/>
    <x v="34"/>
    <x v="33"/>
    <x v="2"/>
    <x v="2"/>
    <x v="2"/>
    <x v="2"/>
    <x v="2"/>
    <n v="1861.1379999999999"/>
    <n v="4"/>
    <s v="Completed"/>
    <s v="High"/>
  </r>
  <r>
    <d v="2023-09-03T00:00:00"/>
    <x v="2"/>
    <x v="5"/>
    <n v="14"/>
    <n v="82.14"/>
    <s v="Store C"/>
    <x v="1"/>
    <n v="0"/>
    <x v="1"/>
    <n v="1149.96"/>
    <s v="Credit Card"/>
    <s v="No Promo"/>
    <n v="0"/>
    <s v="REG100035"/>
    <s v="Cust 7902"/>
    <x v="35"/>
    <x v="34"/>
    <x v="2"/>
    <x v="0"/>
    <x v="11"/>
    <x v="11"/>
    <x v="3"/>
    <n v="1137.3900000000001"/>
    <n v="8"/>
    <s v="Completed"/>
    <s v="No Discount"/>
  </r>
  <r>
    <d v="2025-03-21T00:00:00"/>
    <x v="3"/>
    <x v="3"/>
    <n v="9"/>
    <n v="343.21"/>
    <s v="Store A"/>
    <x v="1"/>
    <n v="0.05"/>
    <x v="3"/>
    <n v="2934.4454999999998"/>
    <s v="Debit Card"/>
    <s v="FREESHIP"/>
    <n v="0"/>
    <s v="REG100036"/>
    <s v="Cust 9968"/>
    <x v="36"/>
    <x v="35"/>
    <x v="3"/>
    <x v="2"/>
    <x v="6"/>
    <x v="6"/>
    <x v="0"/>
    <n v="2894.1554999999998"/>
    <n v="7"/>
    <s v="Completed"/>
    <s v="Low"/>
  </r>
  <r>
    <d v="2025-06-20T00:00:00"/>
    <x v="1"/>
    <x v="3"/>
    <n v="7"/>
    <n v="301.01"/>
    <s v="Store B"/>
    <x v="1"/>
    <n v="0.15"/>
    <x v="4"/>
    <n v="1791.0094999999999"/>
    <s v="Cash"/>
    <s v="SAVE10"/>
    <n v="1"/>
    <s v="REG100037"/>
    <s v="Cust 3787"/>
    <x v="37"/>
    <x v="36"/>
    <x v="1"/>
    <x v="2"/>
    <x v="3"/>
    <x v="3"/>
    <x v="2"/>
    <n v="1756.0394999999999"/>
    <n v="10"/>
    <s v="Returned"/>
    <s v="High"/>
  </r>
  <r>
    <d v="2024-02-15T00:00:00"/>
    <x v="3"/>
    <x v="6"/>
    <n v="14"/>
    <n v="428.13"/>
    <s v="Store C"/>
    <x v="1"/>
    <n v="0.1"/>
    <x v="5"/>
    <n v="5394.4380000000001"/>
    <s v="Cash"/>
    <s v="No Promo"/>
    <n v="1"/>
    <s v="REG100038"/>
    <s v="Cust 2469"/>
    <x v="38"/>
    <x v="37"/>
    <x v="3"/>
    <x v="1"/>
    <x v="0"/>
    <x v="0"/>
    <x v="0"/>
    <n v="5369.6679999999997"/>
    <n v="10"/>
    <s v="Returned"/>
    <s v="Medium"/>
  </r>
  <r>
    <d v="2023-06-09T00:00:00"/>
    <x v="3"/>
    <x v="0"/>
    <n v="2"/>
    <n v="503.28"/>
    <s v="Store D"/>
    <x v="1"/>
    <n v="0.15"/>
    <x v="1"/>
    <n v="855.57599999999991"/>
    <s v="Gift Card"/>
    <s v="No Promo"/>
    <n v="0"/>
    <s v="REG100039"/>
    <s v="Cust 6468"/>
    <x v="39"/>
    <x v="38"/>
    <x v="3"/>
    <x v="0"/>
    <x v="3"/>
    <x v="3"/>
    <x v="2"/>
    <n v="820.78599999999994"/>
    <n v="8"/>
    <s v="Completed"/>
    <s v="High"/>
  </r>
  <r>
    <d v="2023-08-10T00:00:00"/>
    <x v="1"/>
    <x v="6"/>
    <n v="5"/>
    <n v="470.32"/>
    <s v="Store A"/>
    <x v="1"/>
    <n v="0.1"/>
    <x v="0"/>
    <n v="2116.44"/>
    <s v="Debit Card"/>
    <s v="SAVE10"/>
    <n v="0"/>
    <s v="REG100040"/>
    <s v="Cust 5312"/>
    <x v="40"/>
    <x v="23"/>
    <x v="1"/>
    <x v="0"/>
    <x v="10"/>
    <x v="10"/>
    <x v="3"/>
    <n v="2098.67"/>
    <n v="4"/>
    <s v="Completed"/>
    <s v="Medium"/>
  </r>
  <r>
    <d v="2024-06-16T00:00:00"/>
    <x v="3"/>
    <x v="6"/>
    <n v="20"/>
    <n v="65.17"/>
    <s v="Store C"/>
    <x v="0"/>
    <n v="0.05"/>
    <x v="0"/>
    <n v="1238.23"/>
    <s v="Gift Card"/>
    <s v="FREESHIP"/>
    <n v="0"/>
    <s v="REG100041"/>
    <s v="Cust 1482"/>
    <x v="41"/>
    <x v="39"/>
    <x v="3"/>
    <x v="1"/>
    <x v="3"/>
    <x v="3"/>
    <x v="2"/>
    <n v="1216.51"/>
    <n v="9"/>
    <s v="Completed"/>
    <s v="Low"/>
  </r>
  <r>
    <d v="2023-07-23T00:00:00"/>
    <x v="1"/>
    <x v="0"/>
    <n v="12"/>
    <n v="36.17"/>
    <s v="Store A"/>
    <x v="1"/>
    <n v="0"/>
    <x v="0"/>
    <n v="434.04"/>
    <s v="Online"/>
    <s v="WINTER15"/>
    <n v="0"/>
    <s v="REG100042"/>
    <s v="Cust 7903"/>
    <x v="42"/>
    <x v="40"/>
    <x v="1"/>
    <x v="0"/>
    <x v="8"/>
    <x v="8"/>
    <x v="3"/>
    <n v="399.19"/>
    <n v="3"/>
    <s v="Completed"/>
    <s v="No Discount"/>
  </r>
  <r>
    <d v="2023-05-20T00:00:00"/>
    <x v="3"/>
    <x v="6"/>
    <n v="4"/>
    <n v="459.31"/>
    <s v="Store D"/>
    <x v="0"/>
    <n v="0.15"/>
    <x v="3"/>
    <n v="1561.654"/>
    <s v="Gift Card"/>
    <s v="WINTER15"/>
    <n v="1"/>
    <s v="REG100043"/>
    <s v="Cust 9605"/>
    <x v="43"/>
    <x v="41"/>
    <x v="3"/>
    <x v="0"/>
    <x v="2"/>
    <x v="2"/>
    <x v="2"/>
    <n v="1534.2639999999999"/>
    <n v="7"/>
    <s v="Returned"/>
    <s v="High"/>
  </r>
  <r>
    <d v="2023-06-30T00:00:00"/>
    <x v="1"/>
    <x v="0"/>
    <n v="2"/>
    <n v="416.06"/>
    <s v="Store D"/>
    <x v="1"/>
    <n v="0.05"/>
    <x v="0"/>
    <n v="790.51400000000001"/>
    <s v="Debit Card"/>
    <s v="SAVE10"/>
    <n v="0"/>
    <s v="REG100044"/>
    <s v="Cust 3298"/>
    <x v="44"/>
    <x v="42"/>
    <x v="1"/>
    <x v="0"/>
    <x v="3"/>
    <x v="3"/>
    <x v="2"/>
    <n v="778.89400000000001"/>
    <n v="4"/>
    <s v="Completed"/>
    <s v="Low"/>
  </r>
  <r>
    <d v="2024-06-04T00:00:00"/>
    <x v="1"/>
    <x v="5"/>
    <n v="16"/>
    <n v="302.58"/>
    <s v="Store D"/>
    <x v="1"/>
    <n v="0"/>
    <x v="1"/>
    <n v="4841.28"/>
    <s v="Online"/>
    <s v="WINTER15"/>
    <n v="1"/>
    <s v="REG100045"/>
    <s v="Cust 5533"/>
    <x v="45"/>
    <x v="43"/>
    <x v="1"/>
    <x v="1"/>
    <x v="3"/>
    <x v="3"/>
    <x v="2"/>
    <n v="4820.5199999999995"/>
    <n v="10"/>
    <s v="Returned"/>
    <s v="No Discount"/>
  </r>
  <r>
    <d v="2025-02-03T00:00:00"/>
    <x v="4"/>
    <x v="3"/>
    <n v="11"/>
    <n v="33.130000000000003"/>
    <s v="Store A"/>
    <x v="1"/>
    <n v="0.15"/>
    <x v="2"/>
    <n v="309.76549999999997"/>
    <s v="Online"/>
    <s v="FREESHIP"/>
    <n v="0"/>
    <s v="REG100046"/>
    <s v="Cust 6362"/>
    <x v="46"/>
    <x v="44"/>
    <x v="4"/>
    <x v="2"/>
    <x v="0"/>
    <x v="0"/>
    <x v="0"/>
    <n v="284.81549999999999"/>
    <n v="2"/>
    <s v="Completed"/>
    <s v="High"/>
  </r>
  <r>
    <d v="2024-01-09T00:00:00"/>
    <x v="0"/>
    <x v="5"/>
    <n v="8"/>
    <n v="582.52"/>
    <s v="Store D"/>
    <x v="1"/>
    <n v="0.15"/>
    <x v="2"/>
    <n v="3961.136"/>
    <s v="Gift Card"/>
    <s v="WINTER15"/>
    <n v="0"/>
    <s v="REG100047"/>
    <s v="Cust 4826"/>
    <x v="47"/>
    <x v="45"/>
    <x v="0"/>
    <x v="1"/>
    <x v="4"/>
    <x v="4"/>
    <x v="0"/>
    <n v="3954.6660000000002"/>
    <n v="4"/>
    <s v="Completed"/>
    <s v="High"/>
  </r>
  <r>
    <d v="2024-03-14T00:00:00"/>
    <x v="2"/>
    <x v="2"/>
    <n v="5"/>
    <n v="165.15"/>
    <s v="Store A"/>
    <x v="1"/>
    <n v="0.1"/>
    <x v="0"/>
    <n v="743.17500000000007"/>
    <s v="Gift Card"/>
    <s v="No Promo"/>
    <n v="0"/>
    <s v="REG100048"/>
    <s v="Cust 2171"/>
    <x v="48"/>
    <x v="46"/>
    <x v="2"/>
    <x v="1"/>
    <x v="6"/>
    <x v="6"/>
    <x v="0"/>
    <n v="722.60500000000002"/>
    <n v="2"/>
    <s v="Completed"/>
    <s v="Medium"/>
  </r>
  <r>
    <d v="2024-09-06T00:00:00"/>
    <x v="4"/>
    <x v="4"/>
    <n v="14"/>
    <n v="242.82"/>
    <s v="Store D"/>
    <x v="0"/>
    <n v="0.15"/>
    <x v="1"/>
    <n v="2889.558"/>
    <s v="Cash"/>
    <s v="WINTER15"/>
    <n v="1"/>
    <s v="REG100049"/>
    <s v="Cust 4005"/>
    <x v="49"/>
    <x v="47"/>
    <x v="4"/>
    <x v="1"/>
    <x v="11"/>
    <x v="11"/>
    <x v="3"/>
    <n v="2868.848"/>
    <n v="7"/>
    <s v="Returned"/>
    <s v="High"/>
  </r>
  <r>
    <d v="2023-03-17T00:00:00"/>
    <x v="0"/>
    <x v="4"/>
    <n v="13"/>
    <n v="65.989999999999995"/>
    <s v="Store A"/>
    <x v="0"/>
    <n v="0.1"/>
    <x v="2"/>
    <n v="772.08299999999997"/>
    <s v="Cash"/>
    <s v="WINTER15"/>
    <n v="0"/>
    <s v="REG100050"/>
    <s v="Cust 7032"/>
    <x v="50"/>
    <x v="48"/>
    <x v="0"/>
    <x v="0"/>
    <x v="6"/>
    <x v="6"/>
    <x v="0"/>
    <n v="759.21299999999997"/>
    <n v="3"/>
    <s v="Completed"/>
    <s v="Medium"/>
  </r>
  <r>
    <d v="2025-01-17T00:00:00"/>
    <x v="4"/>
    <x v="3"/>
    <n v="2"/>
    <n v="251.69"/>
    <s v="Store C"/>
    <x v="0"/>
    <n v="0"/>
    <x v="1"/>
    <n v="503.38"/>
    <s v="Debit Card"/>
    <s v="FREESHIP"/>
    <n v="0"/>
    <s v="REG100051"/>
    <s v="Cust 7167"/>
    <x v="51"/>
    <x v="49"/>
    <x v="4"/>
    <x v="2"/>
    <x v="4"/>
    <x v="4"/>
    <x v="0"/>
    <n v="460.89"/>
    <n v="7"/>
    <s v="Completed"/>
    <s v="No Discount"/>
  </r>
  <r>
    <d v="2024-09-12T00:00:00"/>
    <x v="1"/>
    <x v="0"/>
    <n v="1"/>
    <n v="269.41000000000003"/>
    <s v="Store B"/>
    <x v="0"/>
    <n v="0.1"/>
    <x v="0"/>
    <n v="242.46899999999999"/>
    <s v="Cash"/>
    <s v="WINTER15"/>
    <n v="1"/>
    <s v="REG100052"/>
    <s v="Cust 5702"/>
    <x v="52"/>
    <x v="50"/>
    <x v="1"/>
    <x v="1"/>
    <x v="11"/>
    <x v="11"/>
    <x v="3"/>
    <n v="223.249"/>
    <n v="6"/>
    <s v="Returned"/>
    <s v="Medium"/>
  </r>
  <r>
    <d v="2024-01-05T00:00:00"/>
    <x v="1"/>
    <x v="4"/>
    <n v="2"/>
    <n v="371.3"/>
    <s v="Store B"/>
    <x v="0"/>
    <n v="0.05"/>
    <x v="5"/>
    <n v="705.47"/>
    <s v="Credit Card"/>
    <s v="SAVE10"/>
    <n v="0"/>
    <s v="REG100053"/>
    <s v="Cust 4944"/>
    <x v="53"/>
    <x v="51"/>
    <x v="1"/>
    <x v="1"/>
    <x v="4"/>
    <x v="4"/>
    <x v="0"/>
    <n v="668.96"/>
    <n v="10"/>
    <s v="Completed"/>
    <s v="Low"/>
  </r>
  <r>
    <d v="2024-04-19T00:00:00"/>
    <x v="4"/>
    <x v="5"/>
    <n v="11"/>
    <n v="288.24"/>
    <s v="Store A"/>
    <x v="0"/>
    <n v="0.15"/>
    <x v="4"/>
    <n v="2695.0439999999999"/>
    <s v="Online"/>
    <s v="No Promo"/>
    <n v="0"/>
    <s v="REG100054"/>
    <s v="Cust 8149"/>
    <x v="54"/>
    <x v="52"/>
    <x v="4"/>
    <x v="1"/>
    <x v="7"/>
    <x v="7"/>
    <x v="2"/>
    <n v="2657.654"/>
    <n v="6"/>
    <s v="Completed"/>
    <s v="High"/>
  </r>
  <r>
    <d v="2025-06-11T00:00:00"/>
    <x v="3"/>
    <x v="5"/>
    <n v="11"/>
    <n v="232.75"/>
    <s v="Store D"/>
    <x v="0"/>
    <n v="0.05"/>
    <x v="0"/>
    <n v="2432.2375000000002"/>
    <s v="Credit Card"/>
    <s v="SAVE10"/>
    <n v="0"/>
    <s v="REG100055"/>
    <s v="Cust 3638"/>
    <x v="55"/>
    <x v="53"/>
    <x v="3"/>
    <x v="2"/>
    <x v="3"/>
    <x v="3"/>
    <x v="2"/>
    <n v="2395.9075000000003"/>
    <n v="10"/>
    <s v="Completed"/>
    <s v="Low"/>
  </r>
  <r>
    <d v="2025-03-06T00:00:00"/>
    <x v="0"/>
    <x v="1"/>
    <n v="17"/>
    <n v="146.28"/>
    <s v="Store B"/>
    <x v="1"/>
    <n v="0.15"/>
    <x v="3"/>
    <n v="2113.7460000000001"/>
    <s v="Cash"/>
    <s v="SAVE10"/>
    <n v="0"/>
    <s v="REG100056"/>
    <s v="Cust 9973"/>
    <x v="56"/>
    <x v="31"/>
    <x v="0"/>
    <x v="2"/>
    <x v="6"/>
    <x v="6"/>
    <x v="0"/>
    <n v="2105.9059999999999"/>
    <n v="9"/>
    <s v="Completed"/>
    <s v="High"/>
  </r>
  <r>
    <d v="2023-05-24T00:00:00"/>
    <x v="0"/>
    <x v="3"/>
    <n v="5"/>
    <n v="100.38"/>
    <s v="Store C"/>
    <x v="1"/>
    <n v="0.1"/>
    <x v="0"/>
    <n v="451.71"/>
    <s v="Gift Card"/>
    <s v="WINTER15"/>
    <n v="1"/>
    <s v="REG100057"/>
    <s v="Cust 4214"/>
    <x v="57"/>
    <x v="54"/>
    <x v="0"/>
    <x v="0"/>
    <x v="2"/>
    <x v="2"/>
    <x v="2"/>
    <n v="433.35999999999996"/>
    <n v="2"/>
    <s v="Returned"/>
    <s v="Medium"/>
  </r>
  <r>
    <d v="2023-01-27T00:00:00"/>
    <x v="1"/>
    <x v="1"/>
    <n v="11"/>
    <n v="375.48"/>
    <s v="Store B"/>
    <x v="1"/>
    <n v="0.05"/>
    <x v="5"/>
    <n v="3923.766000000001"/>
    <s v="Debit Card"/>
    <s v="WINTER15"/>
    <n v="0"/>
    <s v="REG100058"/>
    <s v="Cust 2647"/>
    <x v="58"/>
    <x v="55"/>
    <x v="1"/>
    <x v="0"/>
    <x v="4"/>
    <x v="4"/>
    <x v="0"/>
    <n v="3907.8160000000012"/>
    <n v="7"/>
    <s v="Completed"/>
    <s v="Low"/>
  </r>
  <r>
    <d v="2024-03-21T00:00:00"/>
    <x v="1"/>
    <x v="0"/>
    <n v="18"/>
    <n v="316.89"/>
    <s v="Store B"/>
    <x v="0"/>
    <n v="0.05"/>
    <x v="5"/>
    <n v="5418.8190000000004"/>
    <s v="Cash"/>
    <s v="FREESHIP"/>
    <n v="0"/>
    <s v="REG100059"/>
    <s v="Cust 3552"/>
    <x v="59"/>
    <x v="56"/>
    <x v="1"/>
    <x v="1"/>
    <x v="6"/>
    <x v="6"/>
    <x v="0"/>
    <n v="5403.1290000000008"/>
    <n v="6"/>
    <s v="Completed"/>
    <s v="Low"/>
  </r>
  <r>
    <d v="2025-01-25T00:00:00"/>
    <x v="4"/>
    <x v="0"/>
    <n v="20"/>
    <n v="295.06"/>
    <s v="Store D"/>
    <x v="1"/>
    <n v="0.15"/>
    <x v="2"/>
    <n v="5016.0200000000004"/>
    <s v="Online"/>
    <s v="SAVE10"/>
    <n v="1"/>
    <s v="REG100060"/>
    <s v="Cust 3354"/>
    <x v="60"/>
    <x v="57"/>
    <x v="4"/>
    <x v="2"/>
    <x v="4"/>
    <x v="4"/>
    <x v="0"/>
    <n v="5002.3600000000006"/>
    <n v="6"/>
    <s v="Returned"/>
    <s v="High"/>
  </r>
  <r>
    <d v="2023-06-12T00:00:00"/>
    <x v="3"/>
    <x v="1"/>
    <n v="8"/>
    <n v="301.68"/>
    <s v="Store D"/>
    <x v="1"/>
    <n v="0"/>
    <x v="0"/>
    <n v="2413.44"/>
    <s v="Cash"/>
    <s v="SAVE10"/>
    <n v="0"/>
    <s v="REG100061"/>
    <s v="Cust 3903"/>
    <x v="61"/>
    <x v="58"/>
    <x v="3"/>
    <x v="0"/>
    <x v="3"/>
    <x v="3"/>
    <x v="2"/>
    <n v="2376.9"/>
    <n v="9"/>
    <s v="Completed"/>
    <s v="No Discount"/>
  </r>
  <r>
    <d v="2025-03-22T00:00:00"/>
    <x v="3"/>
    <x v="3"/>
    <n v="3"/>
    <n v="475.39"/>
    <s v="Store B"/>
    <x v="1"/>
    <n v="0.1"/>
    <x v="1"/>
    <n v="1283.5530000000001"/>
    <s v="Gift Card"/>
    <s v="No Promo"/>
    <n v="0"/>
    <s v="REG100062"/>
    <s v="Cust 5358"/>
    <x v="62"/>
    <x v="59"/>
    <x v="3"/>
    <x v="2"/>
    <x v="6"/>
    <x v="6"/>
    <x v="0"/>
    <n v="1267.9330000000002"/>
    <n v="4"/>
    <s v="Completed"/>
    <s v="Medium"/>
  </r>
  <r>
    <d v="2024-02-24T00:00:00"/>
    <x v="3"/>
    <x v="2"/>
    <n v="16"/>
    <n v="47.25"/>
    <s v="Store D"/>
    <x v="1"/>
    <n v="0.15"/>
    <x v="5"/>
    <n v="642.6"/>
    <s v="Debit Card"/>
    <s v="FREESHIP"/>
    <n v="0"/>
    <s v="REG100063"/>
    <s v="Cust 8144"/>
    <x v="63"/>
    <x v="60"/>
    <x v="3"/>
    <x v="1"/>
    <x v="0"/>
    <x v="0"/>
    <x v="0"/>
    <n v="613.1"/>
    <n v="3"/>
    <s v="Completed"/>
    <s v="High"/>
  </r>
  <r>
    <d v="2023-12-09T00:00:00"/>
    <x v="1"/>
    <x v="3"/>
    <n v="15"/>
    <n v="511.17"/>
    <s v="Store B"/>
    <x v="0"/>
    <n v="0"/>
    <x v="2"/>
    <n v="7667.55"/>
    <s v="Online"/>
    <s v="FREESHIP"/>
    <n v="0"/>
    <s v="REG100064"/>
    <s v="Cust 6747"/>
    <x v="64"/>
    <x v="61"/>
    <x v="1"/>
    <x v="0"/>
    <x v="1"/>
    <x v="1"/>
    <x v="1"/>
    <n v="7645.78"/>
    <n v="3"/>
    <s v="Completed"/>
    <s v="No Discount"/>
  </r>
  <r>
    <d v="2023-10-01T00:00:00"/>
    <x v="3"/>
    <x v="4"/>
    <n v="3"/>
    <n v="66.58"/>
    <s v="Store B"/>
    <x v="1"/>
    <n v="0.1"/>
    <x v="2"/>
    <n v="179.76599999999999"/>
    <s v="Debit Card"/>
    <s v="FREESHIP"/>
    <n v="0"/>
    <s v="REG100065"/>
    <s v="Cust 8330"/>
    <x v="65"/>
    <x v="62"/>
    <x v="3"/>
    <x v="0"/>
    <x v="5"/>
    <x v="5"/>
    <x v="1"/>
    <n v="157.33599999999998"/>
    <n v="4"/>
    <s v="Completed"/>
    <s v="Medium"/>
  </r>
  <r>
    <d v="2023-07-31T00:00:00"/>
    <x v="4"/>
    <x v="5"/>
    <n v="5"/>
    <n v="490.52"/>
    <s v="Store D"/>
    <x v="0"/>
    <n v="0.05"/>
    <x v="2"/>
    <n v="2329.9699999999998"/>
    <s v="Online"/>
    <s v="No Promo"/>
    <n v="0"/>
    <s v="REG100066"/>
    <s v="Cust 7186"/>
    <x v="66"/>
    <x v="63"/>
    <x v="4"/>
    <x v="0"/>
    <x v="8"/>
    <x v="8"/>
    <x v="3"/>
    <n v="2317.73"/>
    <n v="7"/>
    <s v="Completed"/>
    <s v="Low"/>
  </r>
  <r>
    <d v="2024-12-24T00:00:00"/>
    <x v="1"/>
    <x v="3"/>
    <n v="8"/>
    <n v="405.96"/>
    <s v="Store A"/>
    <x v="0"/>
    <n v="0.05"/>
    <x v="3"/>
    <n v="3085.2959999999998"/>
    <s v="Credit Card"/>
    <s v="WINTER15"/>
    <n v="0"/>
    <s v="REG100067"/>
    <s v="Cust 8287"/>
    <x v="67"/>
    <x v="64"/>
    <x v="1"/>
    <x v="1"/>
    <x v="1"/>
    <x v="1"/>
    <x v="1"/>
    <n v="3044.0259999999998"/>
    <n v="7"/>
    <s v="Completed"/>
    <s v="Low"/>
  </r>
  <r>
    <d v="2024-11-15T00:00:00"/>
    <x v="2"/>
    <x v="1"/>
    <n v="1"/>
    <n v="159.41"/>
    <s v="Store B"/>
    <x v="1"/>
    <n v="0.1"/>
    <x v="5"/>
    <n v="143.46899999999999"/>
    <s v="Credit Card"/>
    <s v="FREESHIP"/>
    <n v="0"/>
    <s v="REG100068"/>
    <s v="Cust 3986"/>
    <x v="68"/>
    <x v="65"/>
    <x v="2"/>
    <x v="1"/>
    <x v="9"/>
    <x v="9"/>
    <x v="1"/>
    <n v="108.32899999999999"/>
    <n v="4"/>
    <s v="Completed"/>
    <s v="Medium"/>
  </r>
  <r>
    <d v="2025-03-13T00:00:00"/>
    <x v="4"/>
    <x v="4"/>
    <n v="16"/>
    <n v="38.49"/>
    <s v="Store C"/>
    <x v="1"/>
    <n v="0.15"/>
    <x v="3"/>
    <n v="523.46400000000006"/>
    <s v="Debit Card"/>
    <s v="SAVE10"/>
    <n v="0"/>
    <s v="REG100069"/>
    <s v="Cust 3213"/>
    <x v="69"/>
    <x v="66"/>
    <x v="4"/>
    <x v="2"/>
    <x v="6"/>
    <x v="6"/>
    <x v="0"/>
    <n v="515.08400000000006"/>
    <n v="9"/>
    <s v="Completed"/>
    <s v="High"/>
  </r>
  <r>
    <d v="2024-03-03T00:00:00"/>
    <x v="0"/>
    <x v="5"/>
    <n v="15"/>
    <n v="328.36"/>
    <s v="Store D"/>
    <x v="1"/>
    <n v="0.15"/>
    <x v="1"/>
    <n v="4186.59"/>
    <s v="Gift Card"/>
    <s v="WINTER15"/>
    <n v="0"/>
    <s v="REG100070"/>
    <s v="Cust 1907"/>
    <x v="70"/>
    <x v="67"/>
    <x v="0"/>
    <x v="1"/>
    <x v="6"/>
    <x v="6"/>
    <x v="0"/>
    <n v="4170.83"/>
    <n v="9"/>
    <s v="Completed"/>
    <s v="High"/>
  </r>
  <r>
    <d v="2023-02-11T00:00:00"/>
    <x v="3"/>
    <x v="5"/>
    <n v="20"/>
    <n v="548.01"/>
    <s v="Store A"/>
    <x v="0"/>
    <n v="0.1"/>
    <x v="0"/>
    <n v="9864.18"/>
    <s v="Credit Card"/>
    <s v="WINTER15"/>
    <n v="1"/>
    <s v="REG100071"/>
    <s v="Cust 4639"/>
    <x v="71"/>
    <x v="68"/>
    <x v="3"/>
    <x v="0"/>
    <x v="0"/>
    <x v="0"/>
    <x v="0"/>
    <n v="9858.2900000000009"/>
    <n v="3"/>
    <s v="Returned"/>
    <s v="Medium"/>
  </r>
  <r>
    <d v="2023-10-26T00:00:00"/>
    <x v="1"/>
    <x v="2"/>
    <n v="13"/>
    <n v="484.45"/>
    <s v="Store B"/>
    <x v="0"/>
    <n v="0.05"/>
    <x v="3"/>
    <n v="5982.9575000000004"/>
    <s v="Gift Card"/>
    <s v="WINTER15"/>
    <n v="1"/>
    <s v="REG100072"/>
    <s v="Cust 4153"/>
    <x v="72"/>
    <x v="69"/>
    <x v="1"/>
    <x v="0"/>
    <x v="5"/>
    <x v="5"/>
    <x v="1"/>
    <n v="5976.3875000000007"/>
    <n v="10"/>
    <s v="Returned"/>
    <s v="Low"/>
  </r>
  <r>
    <d v="2023-10-21T00:00:00"/>
    <x v="1"/>
    <x v="4"/>
    <n v="13"/>
    <n v="195.84"/>
    <s v="Store A"/>
    <x v="0"/>
    <n v="0.05"/>
    <x v="1"/>
    <n v="2418.6239999999998"/>
    <s v="Credit Card"/>
    <s v="No Promo"/>
    <n v="0"/>
    <s v="REG100073"/>
    <s v="Cust 7096"/>
    <x v="73"/>
    <x v="25"/>
    <x v="1"/>
    <x v="0"/>
    <x v="5"/>
    <x v="5"/>
    <x v="1"/>
    <n v="2385.1039999999998"/>
    <n v="7"/>
    <s v="Completed"/>
    <s v="Low"/>
  </r>
  <r>
    <d v="2024-01-14T00:00:00"/>
    <x v="3"/>
    <x v="5"/>
    <n v="19"/>
    <n v="29.94"/>
    <s v="Store D"/>
    <x v="1"/>
    <n v="0.15"/>
    <x v="4"/>
    <n v="483.53100000000001"/>
    <s v="Debit Card"/>
    <s v="FREESHIP"/>
    <n v="0"/>
    <s v="REG100074"/>
    <s v="Cust 3806"/>
    <x v="74"/>
    <x v="70"/>
    <x v="3"/>
    <x v="1"/>
    <x v="4"/>
    <x v="4"/>
    <x v="0"/>
    <n v="449.94100000000003"/>
    <n v="6"/>
    <s v="Completed"/>
    <s v="High"/>
  </r>
  <r>
    <d v="2023-07-27T00:00:00"/>
    <x v="3"/>
    <x v="2"/>
    <n v="10"/>
    <n v="553.91"/>
    <s v="Store D"/>
    <x v="0"/>
    <n v="0.1"/>
    <x v="0"/>
    <n v="4985.1899999999996"/>
    <s v="Online"/>
    <s v="No Promo"/>
    <n v="0"/>
    <s v="REG100075"/>
    <s v="Cust 9345"/>
    <x v="75"/>
    <x v="12"/>
    <x v="3"/>
    <x v="0"/>
    <x v="8"/>
    <x v="8"/>
    <x v="3"/>
    <n v="4953.8899999999994"/>
    <n v="4"/>
    <s v="Completed"/>
    <s v="Medium"/>
  </r>
  <r>
    <d v="2024-10-23T00:00:00"/>
    <x v="1"/>
    <x v="1"/>
    <n v="14"/>
    <n v="445.52"/>
    <s v="Store B"/>
    <x v="1"/>
    <n v="0.1"/>
    <x v="5"/>
    <n v="5613.5519999999997"/>
    <s v="Online"/>
    <s v="SAVE10"/>
    <n v="0"/>
    <s v="REG100076"/>
    <s v="Cust 4456"/>
    <x v="76"/>
    <x v="71"/>
    <x v="1"/>
    <x v="1"/>
    <x v="5"/>
    <x v="5"/>
    <x v="1"/>
    <n v="5599.1419999999998"/>
    <n v="2"/>
    <s v="Completed"/>
    <s v="Medium"/>
  </r>
  <r>
    <d v="2023-09-26T00:00:00"/>
    <x v="1"/>
    <x v="3"/>
    <n v="5"/>
    <n v="551.58000000000004"/>
    <s v="Store B"/>
    <x v="1"/>
    <n v="0.15"/>
    <x v="1"/>
    <n v="2344.2150000000001"/>
    <s v="Online"/>
    <s v="WINTER15"/>
    <n v="1"/>
    <s v="REG100077"/>
    <s v="Cust 1089"/>
    <x v="77"/>
    <x v="72"/>
    <x v="1"/>
    <x v="0"/>
    <x v="11"/>
    <x v="11"/>
    <x v="3"/>
    <n v="2336.3450000000003"/>
    <n v="5"/>
    <s v="Returned"/>
    <s v="High"/>
  </r>
  <r>
    <d v="2023-12-16T00:00:00"/>
    <x v="0"/>
    <x v="1"/>
    <n v="13"/>
    <n v="241.4"/>
    <s v="Store D"/>
    <x v="1"/>
    <n v="0"/>
    <x v="3"/>
    <n v="3138.2"/>
    <s v="Gift Card"/>
    <s v="SAVE10"/>
    <n v="0"/>
    <s v="REG100078"/>
    <s v="Cust 7230"/>
    <x v="78"/>
    <x v="73"/>
    <x v="0"/>
    <x v="0"/>
    <x v="1"/>
    <x v="1"/>
    <x v="1"/>
    <n v="3089.1499999999996"/>
    <n v="4"/>
    <s v="Completed"/>
    <s v="No Discount"/>
  </r>
  <r>
    <d v="2024-01-02T00:00:00"/>
    <x v="3"/>
    <x v="6"/>
    <n v="19"/>
    <n v="351.93"/>
    <s v="Store A"/>
    <x v="0"/>
    <n v="0"/>
    <x v="1"/>
    <n v="6686.67"/>
    <s v="Credit Card"/>
    <s v="No Promo"/>
    <n v="0"/>
    <s v="REG100079"/>
    <s v="Cust 6597"/>
    <x v="79"/>
    <x v="74"/>
    <x v="3"/>
    <x v="1"/>
    <x v="4"/>
    <x v="4"/>
    <x v="0"/>
    <n v="6646.6900000000005"/>
    <n v="3"/>
    <s v="Completed"/>
    <s v="No Discount"/>
  </r>
  <r>
    <d v="2024-02-16T00:00:00"/>
    <x v="2"/>
    <x v="1"/>
    <n v="4"/>
    <n v="83.75"/>
    <s v="Store A"/>
    <x v="1"/>
    <n v="0.05"/>
    <x v="1"/>
    <n v="318.25"/>
    <s v="Debit Card"/>
    <s v="SAVE10"/>
    <n v="1"/>
    <s v="REG100080"/>
    <s v="Cust 4108"/>
    <x v="80"/>
    <x v="37"/>
    <x v="2"/>
    <x v="1"/>
    <x v="0"/>
    <x v="0"/>
    <x v="0"/>
    <n v="279.43"/>
    <n v="9"/>
    <s v="Returned"/>
    <s v="Low"/>
  </r>
  <r>
    <d v="2024-05-03T00:00:00"/>
    <x v="0"/>
    <x v="4"/>
    <n v="5"/>
    <n v="416.95"/>
    <s v="Store A"/>
    <x v="0"/>
    <n v="0.15"/>
    <x v="2"/>
    <n v="1772.0374999999999"/>
    <s v="Online"/>
    <s v="No Promo"/>
    <n v="1"/>
    <s v="REG100081"/>
    <s v="Cust 2883"/>
    <x v="81"/>
    <x v="75"/>
    <x v="0"/>
    <x v="1"/>
    <x v="2"/>
    <x v="2"/>
    <x v="2"/>
    <n v="1748.0074999999999"/>
    <n v="9"/>
    <s v="Returned"/>
    <s v="High"/>
  </r>
  <r>
    <d v="2023-05-27T00:00:00"/>
    <x v="4"/>
    <x v="4"/>
    <n v="18"/>
    <n v="142.43"/>
    <s v="Store C"/>
    <x v="1"/>
    <n v="0.05"/>
    <x v="5"/>
    <n v="2435.5529999999999"/>
    <s v="Credit Card"/>
    <s v="SAVE10"/>
    <n v="1"/>
    <s v="REG100082"/>
    <s v="Cust 5018"/>
    <x v="82"/>
    <x v="76"/>
    <x v="4"/>
    <x v="0"/>
    <x v="2"/>
    <x v="2"/>
    <x v="2"/>
    <n v="2423.1729999999998"/>
    <n v="6"/>
    <s v="Returned"/>
    <s v="Low"/>
  </r>
  <r>
    <d v="2023-01-05T00:00:00"/>
    <x v="0"/>
    <x v="2"/>
    <n v="12"/>
    <n v="582.52"/>
    <s v="Store A"/>
    <x v="0"/>
    <n v="0"/>
    <x v="5"/>
    <n v="6990.24"/>
    <s v="Credit Card"/>
    <s v="FREESHIP"/>
    <n v="0"/>
    <s v="REG100083"/>
    <s v="Cust 1231"/>
    <x v="83"/>
    <x v="7"/>
    <x v="0"/>
    <x v="0"/>
    <x v="4"/>
    <x v="4"/>
    <x v="0"/>
    <n v="6949.08"/>
    <n v="6"/>
    <s v="Completed"/>
    <s v="No Discount"/>
  </r>
  <r>
    <d v="2025-05-21T00:00:00"/>
    <x v="0"/>
    <x v="3"/>
    <n v="20"/>
    <n v="129.56"/>
    <s v="Store A"/>
    <x v="1"/>
    <n v="0.15"/>
    <x v="4"/>
    <n v="2202.52"/>
    <s v="Online"/>
    <s v="WINTER15"/>
    <n v="0"/>
    <s v="REG100084"/>
    <s v="Cust 2209"/>
    <x v="84"/>
    <x v="77"/>
    <x v="0"/>
    <x v="2"/>
    <x v="2"/>
    <x v="2"/>
    <x v="2"/>
    <n v="2162.31"/>
    <n v="2"/>
    <s v="Completed"/>
    <s v="High"/>
  </r>
  <r>
    <d v="2023-07-21T00:00:00"/>
    <x v="3"/>
    <x v="5"/>
    <n v="17"/>
    <n v="431.82"/>
    <s v="Store B"/>
    <x v="1"/>
    <n v="0"/>
    <x v="0"/>
    <n v="7340.94"/>
    <s v="Gift Card"/>
    <s v="FREESHIP"/>
    <n v="1"/>
    <s v="REG100085"/>
    <s v="Cust 6684"/>
    <x v="85"/>
    <x v="78"/>
    <x v="3"/>
    <x v="0"/>
    <x v="8"/>
    <x v="8"/>
    <x v="3"/>
    <n v="7303.19"/>
    <n v="4"/>
    <s v="Returned"/>
    <s v="No Discount"/>
  </r>
  <r>
    <d v="2025-05-25T00:00:00"/>
    <x v="0"/>
    <x v="0"/>
    <n v="15"/>
    <n v="15.85"/>
    <s v="Store C"/>
    <x v="1"/>
    <n v="0"/>
    <x v="5"/>
    <n v="237.75"/>
    <s v="Debit Card"/>
    <s v="WINTER15"/>
    <n v="0"/>
    <s v="REG100086"/>
    <s v="Cust 5289"/>
    <x v="86"/>
    <x v="79"/>
    <x v="0"/>
    <x v="2"/>
    <x v="2"/>
    <x v="2"/>
    <x v="2"/>
    <n v="214.26"/>
    <n v="9"/>
    <s v="Completed"/>
    <s v="No Discount"/>
  </r>
  <r>
    <d v="2024-11-16T00:00:00"/>
    <x v="1"/>
    <x v="5"/>
    <n v="20"/>
    <n v="548.34"/>
    <s v="Store B"/>
    <x v="1"/>
    <n v="0.1"/>
    <x v="5"/>
    <n v="9870.1200000000008"/>
    <s v="Gift Card"/>
    <s v="WINTER15"/>
    <n v="0"/>
    <s v="REG100087"/>
    <s v="Cust 9159"/>
    <x v="87"/>
    <x v="80"/>
    <x v="1"/>
    <x v="1"/>
    <x v="9"/>
    <x v="9"/>
    <x v="1"/>
    <n v="9836.6500000000015"/>
    <n v="6"/>
    <s v="Completed"/>
    <s v="Medium"/>
  </r>
  <r>
    <d v="2023-11-19T00:00:00"/>
    <x v="2"/>
    <x v="0"/>
    <n v="16"/>
    <n v="525.83000000000004"/>
    <s v="Store C"/>
    <x v="0"/>
    <n v="0.05"/>
    <x v="2"/>
    <n v="7992.616"/>
    <s v="Online"/>
    <s v="No Promo"/>
    <n v="0"/>
    <s v="REG100088"/>
    <s v="Cust 4844"/>
    <x v="88"/>
    <x v="81"/>
    <x v="2"/>
    <x v="0"/>
    <x v="9"/>
    <x v="9"/>
    <x v="1"/>
    <n v="7956.1459999999997"/>
    <n v="6"/>
    <s v="Completed"/>
    <s v="Low"/>
  </r>
  <r>
    <d v="2025-01-12T00:00:00"/>
    <x v="3"/>
    <x v="0"/>
    <n v="15"/>
    <n v="411.38"/>
    <s v="Store A"/>
    <x v="0"/>
    <n v="0.05"/>
    <x v="5"/>
    <n v="5862.165"/>
    <s v="Online"/>
    <s v="SAVE10"/>
    <n v="0"/>
    <s v="REG100089"/>
    <s v="Cust 3273"/>
    <x v="89"/>
    <x v="82"/>
    <x v="3"/>
    <x v="2"/>
    <x v="4"/>
    <x v="4"/>
    <x v="0"/>
    <n v="5813.6549999999997"/>
    <n v="9"/>
    <s v="Completed"/>
    <s v="Low"/>
  </r>
  <r>
    <d v="2023-03-29T00:00:00"/>
    <x v="2"/>
    <x v="4"/>
    <n v="19"/>
    <n v="559.95000000000005"/>
    <s v="Store A"/>
    <x v="0"/>
    <n v="0.1"/>
    <x v="3"/>
    <n v="9575.1450000000004"/>
    <s v="Credit Card"/>
    <s v="WINTER15"/>
    <n v="0"/>
    <s v="REG100090"/>
    <s v="Cust 8160"/>
    <x v="90"/>
    <x v="83"/>
    <x v="2"/>
    <x v="0"/>
    <x v="6"/>
    <x v="6"/>
    <x v="0"/>
    <n v="9556.8450000000012"/>
    <n v="5"/>
    <s v="Completed"/>
    <s v="Medium"/>
  </r>
  <r>
    <d v="2025-03-01T00:00:00"/>
    <x v="2"/>
    <x v="2"/>
    <n v="8"/>
    <n v="179.9"/>
    <s v="Store C"/>
    <x v="1"/>
    <n v="0.05"/>
    <x v="3"/>
    <n v="1367.24"/>
    <s v="Online"/>
    <s v="SAVE10"/>
    <n v="0"/>
    <s v="REG100091"/>
    <s v="Cust 4439"/>
    <x v="91"/>
    <x v="84"/>
    <x v="2"/>
    <x v="2"/>
    <x v="6"/>
    <x v="6"/>
    <x v="0"/>
    <n v="1352.44"/>
    <n v="4"/>
    <s v="Completed"/>
    <s v="Low"/>
  </r>
  <r>
    <d v="2023-10-18T00:00:00"/>
    <x v="2"/>
    <x v="3"/>
    <n v="12"/>
    <n v="494.15"/>
    <s v="Store B"/>
    <x v="0"/>
    <n v="0.15"/>
    <x v="4"/>
    <n v="5040.329999999999"/>
    <s v="Online"/>
    <s v="SAVE10"/>
    <n v="1"/>
    <s v="REG100092"/>
    <s v="Cust 1127"/>
    <x v="92"/>
    <x v="85"/>
    <x v="2"/>
    <x v="0"/>
    <x v="5"/>
    <x v="5"/>
    <x v="1"/>
    <n v="5022.2799999999988"/>
    <n v="2"/>
    <s v="Returned"/>
    <s v="High"/>
  </r>
  <r>
    <d v="2025-04-13T00:00:00"/>
    <x v="0"/>
    <x v="2"/>
    <n v="10"/>
    <n v="462.99"/>
    <s v="Store C"/>
    <x v="0"/>
    <n v="0"/>
    <x v="5"/>
    <n v="4629.8999999999996"/>
    <s v="Credit Card"/>
    <s v="WINTER15"/>
    <n v="0"/>
    <s v="REG100093"/>
    <s v="Cust 4696"/>
    <x v="93"/>
    <x v="86"/>
    <x v="0"/>
    <x v="2"/>
    <x v="7"/>
    <x v="7"/>
    <x v="2"/>
    <n v="4624.8899999999994"/>
    <n v="2"/>
    <s v="Completed"/>
    <s v="No Discount"/>
  </r>
  <r>
    <d v="2025-05-13T00:00:00"/>
    <x v="3"/>
    <x v="0"/>
    <n v="7"/>
    <n v="460.24"/>
    <s v="Store A"/>
    <x v="1"/>
    <n v="0.05"/>
    <x v="1"/>
    <n v="3060.596"/>
    <s v="Cash"/>
    <s v="SAVE10"/>
    <n v="1"/>
    <s v="REG100094"/>
    <s v="Cust 3014"/>
    <x v="94"/>
    <x v="77"/>
    <x v="3"/>
    <x v="2"/>
    <x v="2"/>
    <x v="2"/>
    <x v="2"/>
    <n v="3049.056"/>
    <n v="10"/>
    <s v="Returned"/>
    <s v="Low"/>
  </r>
  <r>
    <d v="2024-04-21T00:00:00"/>
    <x v="4"/>
    <x v="6"/>
    <n v="17"/>
    <n v="309.52"/>
    <s v="Store B"/>
    <x v="0"/>
    <n v="0.05"/>
    <x v="0"/>
    <n v="4998.7479999999996"/>
    <s v="Online"/>
    <s v="FREESHIP"/>
    <n v="0"/>
    <s v="REG100095"/>
    <s v="Cust 2539"/>
    <x v="95"/>
    <x v="87"/>
    <x v="4"/>
    <x v="1"/>
    <x v="7"/>
    <x v="7"/>
    <x v="2"/>
    <n v="4992.6379999999999"/>
    <n v="6"/>
    <s v="Completed"/>
    <s v="Low"/>
  </r>
  <r>
    <d v="2025-01-31T00:00:00"/>
    <x v="3"/>
    <x v="4"/>
    <n v="1"/>
    <n v="323.83"/>
    <s v="Store B"/>
    <x v="0"/>
    <n v="0.05"/>
    <x v="0"/>
    <n v="307.63850000000002"/>
    <s v="Credit Card"/>
    <s v="WINTER15"/>
    <n v="0"/>
    <s v="REG100096"/>
    <s v="Cust 3916"/>
    <x v="96"/>
    <x v="88"/>
    <x v="3"/>
    <x v="2"/>
    <x v="4"/>
    <x v="4"/>
    <x v="0"/>
    <n v="280.1585"/>
    <n v="8"/>
    <s v="Completed"/>
    <s v="Low"/>
  </r>
  <r>
    <d v="2025-03-14T00:00:00"/>
    <x v="3"/>
    <x v="3"/>
    <n v="10"/>
    <n v="503.07"/>
    <s v="Store C"/>
    <x v="1"/>
    <n v="0"/>
    <x v="5"/>
    <n v="5030.7"/>
    <s v="Credit Card"/>
    <s v="FREESHIP"/>
    <n v="0"/>
    <s v="REG100097"/>
    <s v="Cust 6329"/>
    <x v="97"/>
    <x v="89"/>
    <x v="3"/>
    <x v="2"/>
    <x v="6"/>
    <x v="6"/>
    <x v="0"/>
    <n v="4986.09"/>
    <n v="5"/>
    <s v="Completed"/>
    <s v="No Discount"/>
  </r>
  <r>
    <d v="2024-05-26T00:00:00"/>
    <x v="4"/>
    <x v="0"/>
    <n v="20"/>
    <n v="491.68"/>
    <s v="Store D"/>
    <x v="0"/>
    <n v="0.15"/>
    <x v="1"/>
    <n v="8358.56"/>
    <s v="Online"/>
    <s v="SAVE10"/>
    <n v="1"/>
    <s v="REG100098"/>
    <s v="Cust 4384"/>
    <x v="98"/>
    <x v="90"/>
    <x v="4"/>
    <x v="1"/>
    <x v="2"/>
    <x v="2"/>
    <x v="2"/>
    <n v="8315.1"/>
    <n v="3"/>
    <s v="Returned"/>
    <s v="High"/>
  </r>
  <r>
    <d v="2023-07-22T00:00:00"/>
    <x v="2"/>
    <x v="1"/>
    <n v="17"/>
    <n v="468.45"/>
    <s v="Store A"/>
    <x v="1"/>
    <n v="0.05"/>
    <x v="3"/>
    <n v="7565.4674999999997"/>
    <s v="Credit Card"/>
    <s v="FREESHIP"/>
    <n v="0"/>
    <s v="REG100099"/>
    <s v="Cust 7756"/>
    <x v="99"/>
    <x v="40"/>
    <x v="2"/>
    <x v="0"/>
    <x v="8"/>
    <x v="8"/>
    <x v="3"/>
    <n v="7547.5874999999996"/>
    <n v="4"/>
    <s v="Completed"/>
    <s v="Low"/>
  </r>
  <r>
    <d v="2024-03-21T00:00:00"/>
    <x v="2"/>
    <x v="0"/>
    <n v="11"/>
    <n v="401.76"/>
    <s v="Store D"/>
    <x v="1"/>
    <n v="0.15"/>
    <x v="2"/>
    <n v="3756.4560000000001"/>
    <s v="Gift Card"/>
    <s v="SAVE10"/>
    <n v="0"/>
    <s v="REG100100"/>
    <s v="Cust 6086"/>
    <x v="100"/>
    <x v="91"/>
    <x v="2"/>
    <x v="1"/>
    <x v="6"/>
    <x v="6"/>
    <x v="0"/>
    <n v="3708.4259999999999"/>
    <n v="9"/>
    <s v="Completed"/>
    <s v="High"/>
  </r>
  <r>
    <d v="2023-04-05T00:00:00"/>
    <x v="4"/>
    <x v="6"/>
    <n v="3"/>
    <n v="221"/>
    <s v="Store B"/>
    <x v="0"/>
    <n v="0"/>
    <x v="2"/>
    <n v="663"/>
    <s v="Cash"/>
    <s v="FREESHIP"/>
    <n v="0"/>
    <s v="REG100101"/>
    <s v="Cust 3845"/>
    <x v="101"/>
    <x v="92"/>
    <x v="4"/>
    <x v="0"/>
    <x v="7"/>
    <x v="7"/>
    <x v="2"/>
    <n v="630.69000000000005"/>
    <n v="3"/>
    <s v="Completed"/>
    <s v="No Discount"/>
  </r>
  <r>
    <d v="2024-08-26T00:00:00"/>
    <x v="0"/>
    <x v="4"/>
    <n v="6"/>
    <n v="188.45"/>
    <s v="Store C"/>
    <x v="0"/>
    <n v="0.05"/>
    <x v="1"/>
    <n v="1074.165"/>
    <s v="Gift Card"/>
    <s v="No Promo"/>
    <n v="0"/>
    <s v="REG100102"/>
    <s v="Cust 9996"/>
    <x v="102"/>
    <x v="93"/>
    <x v="0"/>
    <x v="1"/>
    <x v="10"/>
    <x v="10"/>
    <x v="3"/>
    <n v="1067.395"/>
    <n v="6"/>
    <s v="Completed"/>
    <s v="Low"/>
  </r>
  <r>
    <d v="2024-07-07T00:00:00"/>
    <x v="2"/>
    <x v="2"/>
    <n v="3"/>
    <n v="566.20000000000005"/>
    <s v="Store D"/>
    <x v="1"/>
    <n v="0"/>
    <x v="5"/>
    <n v="1698.6"/>
    <s v="Gift Card"/>
    <s v="FREESHIP"/>
    <n v="1"/>
    <s v="REG100103"/>
    <s v="Cust 1711"/>
    <x v="103"/>
    <x v="94"/>
    <x v="2"/>
    <x v="1"/>
    <x v="8"/>
    <x v="8"/>
    <x v="3"/>
    <n v="1669.6299999999999"/>
    <n v="10"/>
    <s v="Returned"/>
    <s v="No Discount"/>
  </r>
  <r>
    <d v="2023-09-29T00:00:00"/>
    <x v="0"/>
    <x v="4"/>
    <n v="14"/>
    <n v="167.09"/>
    <s v="Store D"/>
    <x v="1"/>
    <n v="0.05"/>
    <x v="1"/>
    <n v="2222.297"/>
    <s v="Gift Card"/>
    <s v="SAVE10"/>
    <n v="1"/>
    <s v="REG100104"/>
    <s v="Cust 4522"/>
    <x v="104"/>
    <x v="95"/>
    <x v="0"/>
    <x v="0"/>
    <x v="11"/>
    <x v="11"/>
    <x v="3"/>
    <n v="2175.2469999999998"/>
    <n v="9"/>
    <s v="Returned"/>
    <s v="Low"/>
  </r>
  <r>
    <d v="2023-10-04T00:00:00"/>
    <x v="4"/>
    <x v="4"/>
    <n v="16"/>
    <n v="36.159999999999997"/>
    <s v="Store C"/>
    <x v="0"/>
    <n v="0.1"/>
    <x v="3"/>
    <n v="520.70399999999995"/>
    <s v="Debit Card"/>
    <s v="FREESHIP"/>
    <n v="0"/>
    <s v="REG100105"/>
    <s v="Cust 4233"/>
    <x v="105"/>
    <x v="96"/>
    <x v="4"/>
    <x v="0"/>
    <x v="5"/>
    <x v="5"/>
    <x v="1"/>
    <n v="494.06399999999996"/>
    <n v="7"/>
    <s v="Completed"/>
    <s v="Medium"/>
  </r>
  <r>
    <d v="2025-06-09T00:00:00"/>
    <x v="3"/>
    <x v="6"/>
    <n v="2"/>
    <n v="73.94"/>
    <s v="Store B"/>
    <x v="0"/>
    <n v="0.05"/>
    <x v="3"/>
    <n v="140.48599999999999"/>
    <s v="Debit Card"/>
    <s v="SAVE10"/>
    <n v="0"/>
    <s v="REG100106"/>
    <s v="Cust 4121"/>
    <x v="106"/>
    <x v="97"/>
    <x v="3"/>
    <x v="2"/>
    <x v="3"/>
    <x v="3"/>
    <x v="2"/>
    <n v="112.43599999999999"/>
    <n v="7"/>
    <s v="Completed"/>
    <s v="Low"/>
  </r>
  <r>
    <d v="2025-06-12T00:00:00"/>
    <x v="0"/>
    <x v="6"/>
    <n v="16"/>
    <n v="459.49"/>
    <s v="Store A"/>
    <x v="0"/>
    <n v="0.1"/>
    <x v="0"/>
    <n v="6616.6559999999999"/>
    <s v="Online"/>
    <s v="SAVE10"/>
    <n v="0"/>
    <s v="REG100107"/>
    <s v="Cust 9092"/>
    <x v="107"/>
    <x v="98"/>
    <x v="0"/>
    <x v="2"/>
    <x v="3"/>
    <x v="3"/>
    <x v="2"/>
    <n v="6589.6660000000002"/>
    <n v="2"/>
    <s v="Completed"/>
    <s v="Medium"/>
  </r>
  <r>
    <d v="2024-06-29T00:00:00"/>
    <x v="0"/>
    <x v="3"/>
    <n v="3"/>
    <n v="168.05"/>
    <s v="Store A"/>
    <x v="1"/>
    <n v="0"/>
    <x v="3"/>
    <n v="504.15"/>
    <s v="Cash"/>
    <s v="No Promo"/>
    <n v="1"/>
    <s v="REG100108"/>
    <s v="Cust 9090"/>
    <x v="108"/>
    <x v="99"/>
    <x v="0"/>
    <x v="1"/>
    <x v="3"/>
    <x v="3"/>
    <x v="2"/>
    <n v="483.07"/>
    <n v="7"/>
    <s v="Returned"/>
    <s v="No Discount"/>
  </r>
  <r>
    <d v="2024-03-23T00:00:00"/>
    <x v="2"/>
    <x v="6"/>
    <n v="14"/>
    <n v="37.54"/>
    <s v="Store B"/>
    <x v="1"/>
    <n v="0.15"/>
    <x v="1"/>
    <n v="446.72599999999989"/>
    <s v="Credit Card"/>
    <s v="No Promo"/>
    <n v="1"/>
    <s v="REG100109"/>
    <s v="Cust 1983"/>
    <x v="109"/>
    <x v="100"/>
    <x v="2"/>
    <x v="1"/>
    <x v="6"/>
    <x v="6"/>
    <x v="0"/>
    <n v="397.12599999999986"/>
    <n v="10"/>
    <s v="Returned"/>
    <s v="High"/>
  </r>
  <r>
    <d v="2024-07-14T00:00:00"/>
    <x v="1"/>
    <x v="5"/>
    <n v="4"/>
    <n v="151.16"/>
    <s v="Store B"/>
    <x v="0"/>
    <n v="0"/>
    <x v="1"/>
    <n v="604.64"/>
    <s v="Gift Card"/>
    <s v="SAVE10"/>
    <n v="1"/>
    <s v="REG100110"/>
    <s v="Cust 8834"/>
    <x v="110"/>
    <x v="101"/>
    <x v="1"/>
    <x v="1"/>
    <x v="8"/>
    <x v="8"/>
    <x v="3"/>
    <n v="563.24"/>
    <n v="7"/>
    <s v="Returned"/>
    <s v="No Discount"/>
  </r>
  <r>
    <d v="2024-03-15T00:00:00"/>
    <x v="1"/>
    <x v="5"/>
    <n v="17"/>
    <n v="78.58"/>
    <s v="Store A"/>
    <x v="0"/>
    <n v="0.1"/>
    <x v="5"/>
    <n v="1202.2739999999999"/>
    <s v="Gift Card"/>
    <s v="WINTER15"/>
    <n v="0"/>
    <s v="REG100111"/>
    <s v="Cust 9780"/>
    <x v="111"/>
    <x v="102"/>
    <x v="1"/>
    <x v="1"/>
    <x v="6"/>
    <x v="6"/>
    <x v="0"/>
    <n v="1194.2539999999999"/>
    <n v="10"/>
    <s v="Completed"/>
    <s v="Medium"/>
  </r>
  <r>
    <d v="2025-04-19T00:00:00"/>
    <x v="3"/>
    <x v="3"/>
    <n v="15"/>
    <n v="37.33"/>
    <s v="Store B"/>
    <x v="1"/>
    <n v="0.05"/>
    <x v="3"/>
    <n v="531.95249999999987"/>
    <s v="Cash"/>
    <s v="No Promo"/>
    <n v="1"/>
    <s v="REG100112"/>
    <s v="Cust 1293"/>
    <x v="112"/>
    <x v="103"/>
    <x v="3"/>
    <x v="2"/>
    <x v="7"/>
    <x v="7"/>
    <x v="2"/>
    <n v="488.26249999999987"/>
    <n v="5"/>
    <s v="Returned"/>
    <s v="Low"/>
  </r>
  <r>
    <d v="2024-02-15T00:00:00"/>
    <x v="4"/>
    <x v="5"/>
    <n v="18"/>
    <n v="537.02"/>
    <s v="Store A"/>
    <x v="0"/>
    <n v="0.15"/>
    <x v="3"/>
    <n v="8216.4060000000009"/>
    <s v="Debit Card"/>
    <s v="SAVE10"/>
    <n v="0"/>
    <s v="REG100113"/>
    <s v="Cust 3173"/>
    <x v="113"/>
    <x v="104"/>
    <x v="4"/>
    <x v="1"/>
    <x v="0"/>
    <x v="0"/>
    <x v="0"/>
    <n v="8192.4660000000003"/>
    <n v="5"/>
    <s v="Completed"/>
    <s v="High"/>
  </r>
  <r>
    <d v="2024-01-25T00:00:00"/>
    <x v="0"/>
    <x v="2"/>
    <n v="5"/>
    <n v="215.6"/>
    <s v="Store C"/>
    <x v="0"/>
    <n v="0"/>
    <x v="2"/>
    <n v="1078"/>
    <s v="Online"/>
    <s v="WINTER15"/>
    <n v="0"/>
    <s v="REG100114"/>
    <s v="Cust 8641"/>
    <x v="114"/>
    <x v="105"/>
    <x v="0"/>
    <x v="1"/>
    <x v="4"/>
    <x v="4"/>
    <x v="0"/>
    <n v="1049.6400000000001"/>
    <n v="10"/>
    <s v="Completed"/>
    <s v="No Discount"/>
  </r>
  <r>
    <d v="2025-04-15T00:00:00"/>
    <x v="3"/>
    <x v="0"/>
    <n v="18"/>
    <n v="209.5"/>
    <s v="Store D"/>
    <x v="0"/>
    <n v="0"/>
    <x v="3"/>
    <n v="3771"/>
    <s v="Credit Card"/>
    <s v="FREESHIP"/>
    <n v="0"/>
    <s v="REG100115"/>
    <s v="Cust 7656"/>
    <x v="115"/>
    <x v="106"/>
    <x v="3"/>
    <x v="2"/>
    <x v="7"/>
    <x v="7"/>
    <x v="2"/>
    <n v="3732.77"/>
    <n v="8"/>
    <s v="Completed"/>
    <s v="No Discount"/>
  </r>
  <r>
    <d v="2025-04-15T00:00:00"/>
    <x v="3"/>
    <x v="3"/>
    <n v="8"/>
    <n v="348.98"/>
    <s v="Store A"/>
    <x v="1"/>
    <n v="0.1"/>
    <x v="2"/>
    <n v="2512.6559999999999"/>
    <s v="Online"/>
    <s v="FREESHIP"/>
    <n v="0"/>
    <s v="REG100116"/>
    <s v="Cust 5523"/>
    <x v="116"/>
    <x v="107"/>
    <x v="3"/>
    <x v="2"/>
    <x v="7"/>
    <x v="7"/>
    <x v="2"/>
    <n v="2493.4859999999999"/>
    <n v="5"/>
    <s v="Completed"/>
    <s v="Medium"/>
  </r>
  <r>
    <d v="2024-08-11T00:00:00"/>
    <x v="4"/>
    <x v="6"/>
    <n v="2"/>
    <n v="289.14"/>
    <s v="Store C"/>
    <x v="1"/>
    <n v="0.05"/>
    <x v="4"/>
    <n v="549.36599999999999"/>
    <s v="Online"/>
    <s v="SAVE10"/>
    <n v="0"/>
    <s v="REG100117"/>
    <s v="Cust 2015"/>
    <x v="117"/>
    <x v="108"/>
    <x v="4"/>
    <x v="1"/>
    <x v="10"/>
    <x v="10"/>
    <x v="3"/>
    <n v="544.23599999999999"/>
    <n v="2"/>
    <s v="Completed"/>
    <s v="Low"/>
  </r>
  <r>
    <d v="2023-12-01T00:00:00"/>
    <x v="1"/>
    <x v="2"/>
    <n v="5"/>
    <n v="396.93"/>
    <s v="Store B"/>
    <x v="0"/>
    <n v="0"/>
    <x v="4"/>
    <n v="1984.65"/>
    <s v="Credit Card"/>
    <s v="FREESHIP"/>
    <n v="0"/>
    <s v="REG100118"/>
    <s v="Cust 6895"/>
    <x v="118"/>
    <x v="18"/>
    <x v="1"/>
    <x v="0"/>
    <x v="1"/>
    <x v="1"/>
    <x v="1"/>
    <n v="1936.02"/>
    <n v="7"/>
    <s v="Completed"/>
    <s v="No Discount"/>
  </r>
  <r>
    <d v="2023-08-06T00:00:00"/>
    <x v="3"/>
    <x v="0"/>
    <n v="10"/>
    <n v="508.57"/>
    <s v="Store D"/>
    <x v="1"/>
    <n v="0.05"/>
    <x v="5"/>
    <n v="4831.415"/>
    <s v="Online"/>
    <s v="SAVE10"/>
    <n v="0"/>
    <s v="REG100119"/>
    <s v="Cust 1797"/>
    <x v="119"/>
    <x v="109"/>
    <x v="3"/>
    <x v="0"/>
    <x v="10"/>
    <x v="10"/>
    <x v="3"/>
    <n v="4822.0649999999996"/>
    <n v="5"/>
    <s v="Completed"/>
    <s v="Low"/>
  </r>
  <r>
    <d v="2024-01-24T00:00:00"/>
    <x v="3"/>
    <x v="0"/>
    <n v="11"/>
    <n v="259.61"/>
    <s v="Store C"/>
    <x v="0"/>
    <n v="0.1"/>
    <x v="3"/>
    <n v="2570.1390000000001"/>
    <s v="Cash"/>
    <s v="FREESHIP"/>
    <n v="0"/>
    <s v="REG100120"/>
    <s v="Cust 9969"/>
    <x v="120"/>
    <x v="110"/>
    <x v="3"/>
    <x v="1"/>
    <x v="4"/>
    <x v="4"/>
    <x v="0"/>
    <n v="2556.4090000000001"/>
    <n v="7"/>
    <s v="Completed"/>
    <s v="Medium"/>
  </r>
  <r>
    <d v="2024-03-07T00:00:00"/>
    <x v="3"/>
    <x v="3"/>
    <n v="9"/>
    <n v="313.29000000000002"/>
    <s v="Store D"/>
    <x v="1"/>
    <n v="0"/>
    <x v="3"/>
    <n v="2819.61"/>
    <s v="Online"/>
    <s v="FREESHIP"/>
    <n v="0"/>
    <s v="REG100121"/>
    <s v="Cust 1815"/>
    <x v="121"/>
    <x v="111"/>
    <x v="3"/>
    <x v="1"/>
    <x v="6"/>
    <x v="6"/>
    <x v="0"/>
    <n v="2805.57"/>
    <n v="6"/>
    <s v="Completed"/>
    <s v="No Discount"/>
  </r>
  <r>
    <d v="2024-01-22T00:00:00"/>
    <x v="1"/>
    <x v="5"/>
    <n v="5"/>
    <n v="106.57"/>
    <s v="Store C"/>
    <x v="0"/>
    <n v="0.1"/>
    <x v="3"/>
    <n v="479.56499999999988"/>
    <s v="Debit Card"/>
    <s v="SAVE10"/>
    <n v="1"/>
    <s v="REG100122"/>
    <s v="Cust 7773"/>
    <x v="122"/>
    <x v="112"/>
    <x v="1"/>
    <x v="1"/>
    <x v="4"/>
    <x v="4"/>
    <x v="0"/>
    <n v="454.32499999999987"/>
    <n v="6"/>
    <s v="Returned"/>
    <s v="Medium"/>
  </r>
  <r>
    <d v="2023-02-23T00:00:00"/>
    <x v="0"/>
    <x v="6"/>
    <n v="1"/>
    <n v="109"/>
    <s v="Store B"/>
    <x v="1"/>
    <n v="0.15"/>
    <x v="2"/>
    <n v="92.649999999999991"/>
    <s v="Cash"/>
    <s v="WINTER15"/>
    <n v="1"/>
    <s v="REG100123"/>
    <s v="Cust 1499"/>
    <x v="123"/>
    <x v="0"/>
    <x v="0"/>
    <x v="0"/>
    <x v="0"/>
    <x v="0"/>
    <x v="0"/>
    <n v="84.61999999999999"/>
    <n v="4"/>
    <s v="Returned"/>
    <s v="High"/>
  </r>
  <r>
    <d v="2023-06-14T00:00:00"/>
    <x v="2"/>
    <x v="5"/>
    <n v="8"/>
    <n v="323.8"/>
    <s v="Store B"/>
    <x v="1"/>
    <n v="0"/>
    <x v="4"/>
    <n v="2590.4"/>
    <s v="Cash"/>
    <s v="SAVE10"/>
    <n v="1"/>
    <s v="REG100124"/>
    <s v="Cust 3809"/>
    <x v="124"/>
    <x v="113"/>
    <x v="2"/>
    <x v="0"/>
    <x v="3"/>
    <x v="3"/>
    <x v="2"/>
    <n v="2555.17"/>
    <n v="8"/>
    <s v="Returned"/>
    <s v="No Discount"/>
  </r>
  <r>
    <d v="2025-05-13T00:00:00"/>
    <x v="2"/>
    <x v="0"/>
    <n v="16"/>
    <n v="384.32"/>
    <s v="Store A"/>
    <x v="1"/>
    <n v="0.05"/>
    <x v="2"/>
    <n v="5841.6639999999998"/>
    <s v="Cash"/>
    <s v="FREESHIP"/>
    <n v="0"/>
    <s v="REG100125"/>
    <s v="Cust 7824"/>
    <x v="125"/>
    <x v="114"/>
    <x v="2"/>
    <x v="2"/>
    <x v="2"/>
    <x v="2"/>
    <x v="2"/>
    <n v="5820.1639999999998"/>
    <n v="2"/>
    <s v="Completed"/>
    <s v="Low"/>
  </r>
  <r>
    <d v="2024-07-30T00:00:00"/>
    <x v="3"/>
    <x v="6"/>
    <n v="16"/>
    <n v="163.86"/>
    <s v="Store C"/>
    <x v="1"/>
    <n v="0.15"/>
    <x v="4"/>
    <n v="2228.4960000000001"/>
    <s v="Gift Card"/>
    <s v="FREESHIP"/>
    <n v="0"/>
    <s v="REG100126"/>
    <s v="Cust 7258"/>
    <x v="126"/>
    <x v="115"/>
    <x v="3"/>
    <x v="1"/>
    <x v="8"/>
    <x v="8"/>
    <x v="3"/>
    <n v="2190.5460000000003"/>
    <n v="7"/>
    <s v="Completed"/>
    <s v="High"/>
  </r>
  <r>
    <d v="2024-07-18T00:00:00"/>
    <x v="0"/>
    <x v="5"/>
    <n v="5"/>
    <n v="23.41"/>
    <s v="Store B"/>
    <x v="0"/>
    <n v="0"/>
    <x v="2"/>
    <n v="117.05"/>
    <s v="Credit Card"/>
    <s v="WINTER15"/>
    <n v="0"/>
    <s v="REG100127"/>
    <s v="Cust 1151"/>
    <x v="127"/>
    <x v="116"/>
    <x v="0"/>
    <x v="1"/>
    <x v="8"/>
    <x v="8"/>
    <x v="3"/>
    <n v="90.61"/>
    <n v="9"/>
    <s v="Completed"/>
    <s v="No Discount"/>
  </r>
  <r>
    <d v="2024-08-26T00:00:00"/>
    <x v="0"/>
    <x v="6"/>
    <n v="20"/>
    <n v="488.9"/>
    <s v="Store C"/>
    <x v="0"/>
    <n v="0.15"/>
    <x v="0"/>
    <n v="8311.2999999999993"/>
    <s v="Gift Card"/>
    <s v="FREESHIP"/>
    <n v="0"/>
    <s v="REG100128"/>
    <s v="Cust 6486"/>
    <x v="64"/>
    <x v="93"/>
    <x v="0"/>
    <x v="1"/>
    <x v="10"/>
    <x v="10"/>
    <x v="3"/>
    <n v="8289.5299999999988"/>
    <n v="6"/>
    <s v="Completed"/>
    <s v="High"/>
  </r>
  <r>
    <d v="2025-06-08T00:00:00"/>
    <x v="4"/>
    <x v="5"/>
    <n v="7"/>
    <n v="452.56"/>
    <s v="Store A"/>
    <x v="0"/>
    <n v="0.05"/>
    <x v="2"/>
    <n v="3009.5239999999999"/>
    <s v="Gift Card"/>
    <s v="FREESHIP"/>
    <n v="0"/>
    <s v="REG100129"/>
    <s v="Cust 4034"/>
    <x v="128"/>
    <x v="117"/>
    <x v="4"/>
    <x v="2"/>
    <x v="3"/>
    <x v="3"/>
    <x v="2"/>
    <n v="2962.5540000000001"/>
    <n v="7"/>
    <s v="Completed"/>
    <s v="Low"/>
  </r>
  <r>
    <d v="2025-05-16T00:00:00"/>
    <x v="2"/>
    <x v="2"/>
    <n v="11"/>
    <n v="465.24"/>
    <s v="Store A"/>
    <x v="0"/>
    <n v="0"/>
    <x v="3"/>
    <n v="5117.6400000000003"/>
    <s v="Debit Card"/>
    <s v="No Promo"/>
    <n v="1"/>
    <s v="REG100130"/>
    <s v="Cust 9794"/>
    <x v="129"/>
    <x v="77"/>
    <x v="2"/>
    <x v="2"/>
    <x v="2"/>
    <x v="2"/>
    <x v="2"/>
    <n v="5100.05"/>
    <n v="7"/>
    <s v="Returned"/>
    <s v="No Discount"/>
  </r>
  <r>
    <d v="2024-07-18T00:00:00"/>
    <x v="0"/>
    <x v="1"/>
    <n v="14"/>
    <n v="442.65"/>
    <s v="Store B"/>
    <x v="1"/>
    <n v="0"/>
    <x v="0"/>
    <n v="6197.0999999999995"/>
    <s v="Gift Card"/>
    <s v="SAVE10"/>
    <n v="0"/>
    <s v="REG100131"/>
    <s v="Cust 2414"/>
    <x v="130"/>
    <x v="118"/>
    <x v="0"/>
    <x v="1"/>
    <x v="8"/>
    <x v="8"/>
    <x v="3"/>
    <n v="6168.3399999999992"/>
    <n v="6"/>
    <s v="Completed"/>
    <s v="No Discount"/>
  </r>
  <r>
    <d v="2023-09-17T00:00:00"/>
    <x v="4"/>
    <x v="0"/>
    <n v="12"/>
    <n v="469.44"/>
    <s v="Store B"/>
    <x v="0"/>
    <n v="0"/>
    <x v="5"/>
    <n v="5633.28"/>
    <s v="Online"/>
    <s v="FREESHIP"/>
    <n v="0"/>
    <s v="REG100132"/>
    <s v="Cust 9024"/>
    <x v="131"/>
    <x v="119"/>
    <x v="4"/>
    <x v="0"/>
    <x v="11"/>
    <x v="11"/>
    <x v="3"/>
    <n v="5599.98"/>
    <n v="9"/>
    <s v="Completed"/>
    <s v="No Discount"/>
  </r>
  <r>
    <d v="2023-03-13T00:00:00"/>
    <x v="0"/>
    <x v="4"/>
    <n v="14"/>
    <n v="248.77"/>
    <s v="Store C"/>
    <x v="0"/>
    <n v="0.05"/>
    <x v="5"/>
    <n v="3308.6410000000001"/>
    <s v="Debit Card"/>
    <s v="FREESHIP"/>
    <n v="1"/>
    <s v="REG100133"/>
    <s v="Cust 2663"/>
    <x v="132"/>
    <x v="120"/>
    <x v="0"/>
    <x v="0"/>
    <x v="6"/>
    <x v="6"/>
    <x v="0"/>
    <n v="3286.8809999999999"/>
    <n v="6"/>
    <s v="Returned"/>
    <s v="Low"/>
  </r>
  <r>
    <d v="2023-03-29T00:00:00"/>
    <x v="1"/>
    <x v="3"/>
    <n v="4"/>
    <n v="565.29"/>
    <s v="Store D"/>
    <x v="0"/>
    <n v="0.05"/>
    <x v="1"/>
    <n v="2148.1019999999999"/>
    <s v="Cash"/>
    <s v="No Promo"/>
    <n v="0"/>
    <s v="REG100134"/>
    <s v="Cust 2293"/>
    <x v="133"/>
    <x v="83"/>
    <x v="1"/>
    <x v="0"/>
    <x v="6"/>
    <x v="6"/>
    <x v="0"/>
    <n v="2121.0619999999999"/>
    <n v="5"/>
    <s v="Completed"/>
    <s v="Low"/>
  </r>
  <r>
    <d v="2023-07-14T00:00:00"/>
    <x v="3"/>
    <x v="2"/>
    <n v="12"/>
    <n v="244.8"/>
    <s v="Store B"/>
    <x v="0"/>
    <n v="0.05"/>
    <x v="2"/>
    <n v="2790.72"/>
    <s v="Online"/>
    <s v="FREESHIP"/>
    <n v="0"/>
    <s v="REG100135"/>
    <s v="Cust 8963"/>
    <x v="134"/>
    <x v="121"/>
    <x v="3"/>
    <x v="0"/>
    <x v="8"/>
    <x v="8"/>
    <x v="3"/>
    <n v="2745.97"/>
    <n v="9"/>
    <s v="Completed"/>
    <s v="Low"/>
  </r>
  <r>
    <d v="2024-03-22T00:00:00"/>
    <x v="4"/>
    <x v="0"/>
    <n v="13"/>
    <n v="290.93"/>
    <s v="Store C"/>
    <x v="1"/>
    <n v="0.05"/>
    <x v="4"/>
    <n v="3592.9854999999998"/>
    <s v="Credit Card"/>
    <s v="FREESHIP"/>
    <n v="0"/>
    <s v="REG100136"/>
    <s v="Cust 9238"/>
    <x v="135"/>
    <x v="122"/>
    <x v="4"/>
    <x v="1"/>
    <x v="6"/>
    <x v="6"/>
    <x v="0"/>
    <n v="3566.8954999999996"/>
    <n v="9"/>
    <s v="Completed"/>
    <s v="Low"/>
  </r>
  <r>
    <d v="2024-05-14T00:00:00"/>
    <x v="3"/>
    <x v="0"/>
    <n v="11"/>
    <n v="229.49"/>
    <s v="Store C"/>
    <x v="1"/>
    <n v="0.1"/>
    <x v="5"/>
    <n v="2271.951"/>
    <s v="Cash"/>
    <s v="No Promo"/>
    <n v="0"/>
    <s v="REG100137"/>
    <s v="Cust 1390"/>
    <x v="136"/>
    <x v="123"/>
    <x v="3"/>
    <x v="1"/>
    <x v="2"/>
    <x v="2"/>
    <x v="2"/>
    <n v="2236.5610000000001"/>
    <n v="3"/>
    <s v="Completed"/>
    <s v="Medium"/>
  </r>
  <r>
    <d v="2023-05-30T00:00:00"/>
    <x v="3"/>
    <x v="4"/>
    <n v="2"/>
    <n v="427.36"/>
    <s v="Store A"/>
    <x v="0"/>
    <n v="0.05"/>
    <x v="4"/>
    <n v="811.98400000000004"/>
    <s v="Online"/>
    <s v="SAVE10"/>
    <n v="0"/>
    <s v="REG100138"/>
    <s v="Cust 8548"/>
    <x v="137"/>
    <x v="76"/>
    <x v="3"/>
    <x v="0"/>
    <x v="2"/>
    <x v="2"/>
    <x v="2"/>
    <n v="792.56400000000008"/>
    <n v="3"/>
    <s v="Completed"/>
    <s v="Low"/>
  </r>
  <r>
    <d v="2023-03-19T00:00:00"/>
    <x v="2"/>
    <x v="1"/>
    <n v="2"/>
    <n v="443.51"/>
    <s v="Store C"/>
    <x v="0"/>
    <n v="0.05"/>
    <x v="1"/>
    <n v="842.66899999999998"/>
    <s v="Cash"/>
    <s v="No Promo"/>
    <n v="0"/>
    <s v="REG100139"/>
    <s v="Cust 2919"/>
    <x v="138"/>
    <x v="124"/>
    <x v="2"/>
    <x v="0"/>
    <x v="6"/>
    <x v="6"/>
    <x v="0"/>
    <n v="829.01900000000001"/>
    <n v="3"/>
    <s v="Completed"/>
    <s v="Low"/>
  </r>
  <r>
    <d v="2023-08-09T00:00:00"/>
    <x v="3"/>
    <x v="2"/>
    <n v="13"/>
    <n v="280.63"/>
    <s v="Store B"/>
    <x v="0"/>
    <n v="0.15"/>
    <x v="1"/>
    <n v="3100.9614999999999"/>
    <s v="Credit Card"/>
    <s v="SAVE10"/>
    <n v="0"/>
    <s v="REG100140"/>
    <s v="Cust 5847"/>
    <x v="139"/>
    <x v="23"/>
    <x v="3"/>
    <x v="0"/>
    <x v="10"/>
    <x v="10"/>
    <x v="3"/>
    <n v="3090.8215"/>
    <n v="5"/>
    <s v="Completed"/>
    <s v="High"/>
  </r>
  <r>
    <d v="2024-10-13T00:00:00"/>
    <x v="2"/>
    <x v="3"/>
    <n v="13"/>
    <n v="416.66"/>
    <s v="Store B"/>
    <x v="0"/>
    <n v="0.15"/>
    <x v="5"/>
    <n v="4604.0929999999998"/>
    <s v="Credit Card"/>
    <s v="WINTER15"/>
    <n v="0"/>
    <s v="REG100141"/>
    <s v="Cust 5711"/>
    <x v="140"/>
    <x v="125"/>
    <x v="2"/>
    <x v="1"/>
    <x v="5"/>
    <x v="5"/>
    <x v="1"/>
    <n v="4582.3530000000001"/>
    <n v="7"/>
    <s v="Completed"/>
    <s v="High"/>
  </r>
  <r>
    <d v="2025-02-17T00:00:00"/>
    <x v="0"/>
    <x v="3"/>
    <n v="11"/>
    <n v="589.48"/>
    <s v="Store B"/>
    <x v="1"/>
    <n v="0"/>
    <x v="1"/>
    <n v="6484.2800000000007"/>
    <s v="Online"/>
    <s v="WINTER15"/>
    <n v="0"/>
    <s v="REG100142"/>
    <s v="Cust 5461"/>
    <x v="141"/>
    <x v="126"/>
    <x v="0"/>
    <x v="2"/>
    <x v="0"/>
    <x v="0"/>
    <x v="0"/>
    <n v="6434.35"/>
    <n v="8"/>
    <s v="Completed"/>
    <s v="No Discount"/>
  </r>
  <r>
    <d v="2025-06-11T00:00:00"/>
    <x v="2"/>
    <x v="1"/>
    <n v="18"/>
    <n v="152.84"/>
    <s v="Store C"/>
    <x v="1"/>
    <n v="0.15"/>
    <x v="4"/>
    <n v="2338.4520000000002"/>
    <s v="Debit Card"/>
    <s v="FREESHIP"/>
    <n v="1"/>
    <s v="REG100143"/>
    <s v="Cust 8905"/>
    <x v="142"/>
    <x v="127"/>
    <x v="2"/>
    <x v="2"/>
    <x v="3"/>
    <x v="3"/>
    <x v="2"/>
    <n v="2318.152"/>
    <n v="9"/>
    <s v="Returned"/>
    <s v="High"/>
  </r>
  <r>
    <d v="2024-04-29T00:00:00"/>
    <x v="3"/>
    <x v="5"/>
    <n v="4"/>
    <n v="163.66"/>
    <s v="Store B"/>
    <x v="1"/>
    <n v="0"/>
    <x v="5"/>
    <n v="654.64"/>
    <s v="Gift Card"/>
    <s v="WINTER15"/>
    <n v="1"/>
    <s v="REG100144"/>
    <s v="Cust 9618"/>
    <x v="143"/>
    <x v="128"/>
    <x v="3"/>
    <x v="1"/>
    <x v="7"/>
    <x v="7"/>
    <x v="2"/>
    <n v="622.84"/>
    <n v="2"/>
    <s v="Returned"/>
    <s v="No Discount"/>
  </r>
  <r>
    <d v="2023-03-18T00:00:00"/>
    <x v="4"/>
    <x v="0"/>
    <n v="19"/>
    <n v="484.25"/>
    <s v="Store C"/>
    <x v="0"/>
    <n v="0.15"/>
    <x v="5"/>
    <n v="7820.6374999999998"/>
    <s v="Debit Card"/>
    <s v="FREESHIP"/>
    <n v="1"/>
    <s v="REG100145"/>
    <s v="Cust 5203"/>
    <x v="144"/>
    <x v="48"/>
    <x v="4"/>
    <x v="0"/>
    <x v="6"/>
    <x v="6"/>
    <x v="0"/>
    <n v="7791.1274999999996"/>
    <n v="2"/>
    <s v="Returned"/>
    <s v="High"/>
  </r>
  <r>
    <d v="2024-12-21T00:00:00"/>
    <x v="2"/>
    <x v="3"/>
    <n v="9"/>
    <n v="380.4"/>
    <s v="Store B"/>
    <x v="1"/>
    <n v="0.1"/>
    <x v="3"/>
    <n v="3081.24"/>
    <s v="Credit Card"/>
    <s v="No Promo"/>
    <n v="0"/>
    <s v="REG100146"/>
    <s v="Cust 1732"/>
    <x v="145"/>
    <x v="129"/>
    <x v="2"/>
    <x v="1"/>
    <x v="1"/>
    <x v="1"/>
    <x v="1"/>
    <n v="3050.24"/>
    <n v="6"/>
    <s v="Completed"/>
    <s v="Medium"/>
  </r>
  <r>
    <d v="2023-04-23T00:00:00"/>
    <x v="4"/>
    <x v="3"/>
    <n v="17"/>
    <n v="332.38"/>
    <s v="Store A"/>
    <x v="1"/>
    <n v="0.1"/>
    <x v="2"/>
    <n v="5085.4139999999998"/>
    <s v="Credit Card"/>
    <s v="SAVE10"/>
    <n v="1"/>
    <s v="REG100147"/>
    <s v="Cust 4734"/>
    <x v="146"/>
    <x v="130"/>
    <x v="4"/>
    <x v="0"/>
    <x v="7"/>
    <x v="7"/>
    <x v="2"/>
    <n v="5051.6039999999994"/>
    <n v="9"/>
    <s v="Returned"/>
    <s v="Medium"/>
  </r>
  <r>
    <d v="2025-05-11T00:00:00"/>
    <x v="3"/>
    <x v="3"/>
    <n v="15"/>
    <n v="210.94"/>
    <s v="Store C"/>
    <x v="0"/>
    <n v="0.05"/>
    <x v="2"/>
    <n v="3005.895"/>
    <s v="Online"/>
    <s v="SAVE10"/>
    <n v="0"/>
    <s v="REG100148"/>
    <s v="Cust 5895"/>
    <x v="147"/>
    <x v="131"/>
    <x v="3"/>
    <x v="2"/>
    <x v="2"/>
    <x v="2"/>
    <x v="2"/>
    <n v="2994.9850000000001"/>
    <n v="10"/>
    <s v="Completed"/>
    <s v="Low"/>
  </r>
  <r>
    <d v="2024-03-03T00:00:00"/>
    <x v="1"/>
    <x v="1"/>
    <n v="9"/>
    <n v="382.8"/>
    <s v="Store D"/>
    <x v="0"/>
    <n v="0"/>
    <x v="0"/>
    <n v="3445.2"/>
    <s v="Cash"/>
    <s v="No Promo"/>
    <n v="0"/>
    <s v="REG100149"/>
    <s v="Cust 9691"/>
    <x v="148"/>
    <x v="132"/>
    <x v="1"/>
    <x v="1"/>
    <x v="6"/>
    <x v="6"/>
    <x v="0"/>
    <n v="3397.2599999999998"/>
    <n v="2"/>
    <s v="Completed"/>
    <s v="No Discount"/>
  </r>
  <r>
    <d v="2025-01-20T00:00:00"/>
    <x v="2"/>
    <x v="4"/>
    <n v="3"/>
    <n v="386.29"/>
    <s v="Store C"/>
    <x v="1"/>
    <n v="0.15"/>
    <x v="3"/>
    <n v="985.03950000000009"/>
    <s v="Credit Card"/>
    <s v="FREESHIP"/>
    <n v="0"/>
    <s v="REG100150"/>
    <s v="Cust 5406"/>
    <x v="149"/>
    <x v="133"/>
    <x v="2"/>
    <x v="2"/>
    <x v="4"/>
    <x v="4"/>
    <x v="0"/>
    <n v="952.58950000000004"/>
    <n v="10"/>
    <s v="Completed"/>
    <s v="High"/>
  </r>
  <r>
    <d v="2025-03-22T00:00:00"/>
    <x v="2"/>
    <x v="5"/>
    <n v="5"/>
    <n v="225.99"/>
    <s v="Store C"/>
    <x v="1"/>
    <n v="0"/>
    <x v="0"/>
    <n v="1129.95"/>
    <s v="Online"/>
    <s v="SAVE10"/>
    <n v="1"/>
    <s v="REG100151"/>
    <s v="Cust 5750"/>
    <x v="150"/>
    <x v="134"/>
    <x v="2"/>
    <x v="2"/>
    <x v="6"/>
    <x v="6"/>
    <x v="0"/>
    <n v="1119.07"/>
    <n v="8"/>
    <s v="Returned"/>
    <s v="No Discount"/>
  </r>
  <r>
    <d v="2025-03-28T00:00:00"/>
    <x v="1"/>
    <x v="6"/>
    <n v="20"/>
    <n v="312.56"/>
    <s v="Store D"/>
    <x v="1"/>
    <n v="0.15"/>
    <x v="2"/>
    <n v="5313.52"/>
    <s v="Gift Card"/>
    <s v="WINTER15"/>
    <n v="0"/>
    <s v="REG100152"/>
    <s v="Cust 6506"/>
    <x v="151"/>
    <x v="134"/>
    <x v="1"/>
    <x v="2"/>
    <x v="6"/>
    <x v="6"/>
    <x v="0"/>
    <n v="5266.13"/>
    <n v="2"/>
    <s v="Completed"/>
    <s v="High"/>
  </r>
  <r>
    <d v="2025-02-17T00:00:00"/>
    <x v="2"/>
    <x v="1"/>
    <n v="13"/>
    <n v="433.77"/>
    <s v="Store C"/>
    <x v="0"/>
    <n v="0.05"/>
    <x v="2"/>
    <n v="5357.0595000000003"/>
    <s v="Cash"/>
    <s v="FREESHIP"/>
    <n v="0"/>
    <s v="REG100153"/>
    <s v="Cust 8280"/>
    <x v="152"/>
    <x v="135"/>
    <x v="2"/>
    <x v="2"/>
    <x v="0"/>
    <x v="0"/>
    <x v="0"/>
    <n v="5339.4495000000006"/>
    <n v="4"/>
    <s v="Completed"/>
    <s v="Low"/>
  </r>
  <r>
    <d v="2024-11-08T00:00:00"/>
    <x v="1"/>
    <x v="5"/>
    <n v="20"/>
    <n v="159.33000000000001"/>
    <s v="Store A"/>
    <x v="0"/>
    <n v="0"/>
    <x v="0"/>
    <n v="3186.6"/>
    <s v="Online"/>
    <s v="FREESHIP"/>
    <n v="0"/>
    <s v="REG100154"/>
    <s v="Cust 4358"/>
    <x v="153"/>
    <x v="136"/>
    <x v="1"/>
    <x v="1"/>
    <x v="9"/>
    <x v="9"/>
    <x v="1"/>
    <n v="3160.2799999999997"/>
    <n v="3"/>
    <s v="Completed"/>
    <s v="No Discount"/>
  </r>
  <r>
    <d v="2024-03-17T00:00:00"/>
    <x v="1"/>
    <x v="1"/>
    <n v="18"/>
    <n v="32.229999999999997"/>
    <s v="Store B"/>
    <x v="1"/>
    <n v="0.05"/>
    <x v="5"/>
    <n v="551.13299999999992"/>
    <s v="Credit Card"/>
    <s v="FREESHIP"/>
    <n v="0"/>
    <s v="REG100155"/>
    <s v="Cust 3588"/>
    <x v="154"/>
    <x v="137"/>
    <x v="1"/>
    <x v="1"/>
    <x v="6"/>
    <x v="6"/>
    <x v="0"/>
    <n v="545.09299999999996"/>
    <n v="4"/>
    <s v="Completed"/>
    <s v="Low"/>
  </r>
  <r>
    <d v="2023-08-29T00:00:00"/>
    <x v="1"/>
    <x v="4"/>
    <n v="3"/>
    <n v="527.77"/>
    <s v="Store C"/>
    <x v="1"/>
    <n v="0.1"/>
    <x v="5"/>
    <n v="1424.979"/>
    <s v="Cash"/>
    <s v="FREESHIP"/>
    <n v="0"/>
    <s v="REG100156"/>
    <s v="Cust 4539"/>
    <x v="155"/>
    <x v="138"/>
    <x v="1"/>
    <x v="0"/>
    <x v="10"/>
    <x v="10"/>
    <x v="3"/>
    <n v="1376.319"/>
    <n v="3"/>
    <s v="Completed"/>
    <s v="Medium"/>
  </r>
  <r>
    <d v="2023-06-22T00:00:00"/>
    <x v="1"/>
    <x v="3"/>
    <n v="14"/>
    <n v="291.08999999999997"/>
    <s v="Store A"/>
    <x v="1"/>
    <n v="0"/>
    <x v="3"/>
    <n v="4075.26"/>
    <s v="Cash"/>
    <s v="No Promo"/>
    <n v="0"/>
    <s v="REG100157"/>
    <s v="Cust 7067"/>
    <x v="79"/>
    <x v="139"/>
    <x v="1"/>
    <x v="0"/>
    <x v="3"/>
    <x v="3"/>
    <x v="2"/>
    <n v="4035.28"/>
    <n v="8"/>
    <s v="Completed"/>
    <s v="No Discount"/>
  </r>
  <r>
    <d v="2024-02-24T00:00:00"/>
    <x v="1"/>
    <x v="1"/>
    <n v="8"/>
    <n v="350.12"/>
    <s v="Store C"/>
    <x v="1"/>
    <n v="0"/>
    <x v="1"/>
    <n v="2800.96"/>
    <s v="Gift Card"/>
    <s v="FREESHIP"/>
    <n v="1"/>
    <s v="REG100158"/>
    <s v="Cust 7720"/>
    <x v="156"/>
    <x v="5"/>
    <x v="1"/>
    <x v="1"/>
    <x v="0"/>
    <x v="0"/>
    <x v="0"/>
    <n v="2769.31"/>
    <n v="6"/>
    <s v="Returned"/>
    <s v="No Discount"/>
  </r>
  <r>
    <d v="2024-04-10T00:00:00"/>
    <x v="2"/>
    <x v="1"/>
    <n v="10"/>
    <n v="195.26"/>
    <s v="Store D"/>
    <x v="1"/>
    <n v="0.05"/>
    <x v="1"/>
    <n v="1854.97"/>
    <s v="Credit Card"/>
    <s v="WINTER15"/>
    <n v="0"/>
    <s v="REG100159"/>
    <s v="Cust 5668"/>
    <x v="157"/>
    <x v="140"/>
    <x v="2"/>
    <x v="1"/>
    <x v="7"/>
    <x v="7"/>
    <x v="2"/>
    <n v="1808.06"/>
    <n v="5"/>
    <s v="Completed"/>
    <s v="Low"/>
  </r>
  <r>
    <d v="2023-05-14T00:00:00"/>
    <x v="1"/>
    <x v="4"/>
    <n v="13"/>
    <n v="291.10000000000002"/>
    <s v="Store A"/>
    <x v="0"/>
    <n v="0"/>
    <x v="1"/>
    <n v="3784.3"/>
    <s v="Online"/>
    <s v="FREESHIP"/>
    <n v="0"/>
    <s v="REG100160"/>
    <s v="Cust 8367"/>
    <x v="158"/>
    <x v="2"/>
    <x v="1"/>
    <x v="0"/>
    <x v="2"/>
    <x v="2"/>
    <x v="2"/>
    <n v="3776.6400000000003"/>
    <n v="5"/>
    <s v="Completed"/>
    <s v="No Discount"/>
  </r>
  <r>
    <d v="2023-03-11T00:00:00"/>
    <x v="1"/>
    <x v="4"/>
    <n v="6"/>
    <n v="93.92"/>
    <s v="Store B"/>
    <x v="0"/>
    <n v="0.15"/>
    <x v="0"/>
    <n v="478.99200000000002"/>
    <s v="Credit Card"/>
    <s v="FREESHIP"/>
    <n v="0"/>
    <s v="REG100161"/>
    <s v="Cust 4438"/>
    <x v="159"/>
    <x v="141"/>
    <x v="1"/>
    <x v="0"/>
    <x v="6"/>
    <x v="6"/>
    <x v="0"/>
    <n v="467.99200000000002"/>
    <n v="7"/>
    <s v="Completed"/>
    <s v="High"/>
  </r>
  <r>
    <d v="2024-08-24T00:00:00"/>
    <x v="3"/>
    <x v="6"/>
    <n v="5"/>
    <n v="15.92"/>
    <s v="Store D"/>
    <x v="1"/>
    <n v="0"/>
    <x v="0"/>
    <n v="79.599999999999994"/>
    <s v="Credit Card"/>
    <s v="No Promo"/>
    <n v="1"/>
    <s v="REG100162"/>
    <s v="Cust 3481"/>
    <x v="160"/>
    <x v="142"/>
    <x v="3"/>
    <x v="1"/>
    <x v="10"/>
    <x v="10"/>
    <x v="3"/>
    <n v="70.94"/>
    <n v="2"/>
    <s v="Returned"/>
    <s v="No Discount"/>
  </r>
  <r>
    <d v="2024-02-23T00:00:00"/>
    <x v="1"/>
    <x v="4"/>
    <n v="16"/>
    <n v="120.22"/>
    <s v="Store D"/>
    <x v="1"/>
    <n v="0.15"/>
    <x v="5"/>
    <n v="1634.992"/>
    <s v="Cash"/>
    <s v="SAVE10"/>
    <n v="0"/>
    <s v="REG100163"/>
    <s v="Cust 1489"/>
    <x v="161"/>
    <x v="5"/>
    <x v="1"/>
    <x v="1"/>
    <x v="0"/>
    <x v="0"/>
    <x v="0"/>
    <n v="1626.5719999999999"/>
    <n v="7"/>
    <s v="Completed"/>
    <s v="High"/>
  </r>
  <r>
    <d v="2024-01-30T00:00:00"/>
    <x v="2"/>
    <x v="4"/>
    <n v="11"/>
    <n v="118.8"/>
    <s v="Store A"/>
    <x v="1"/>
    <n v="0.05"/>
    <x v="0"/>
    <n v="1241.46"/>
    <s v="Online"/>
    <s v="SAVE10"/>
    <n v="0"/>
    <s v="REG100164"/>
    <s v="Cust 6649"/>
    <x v="162"/>
    <x v="143"/>
    <x v="2"/>
    <x v="1"/>
    <x v="4"/>
    <x v="4"/>
    <x v="0"/>
    <n v="1202.1400000000001"/>
    <n v="7"/>
    <s v="Completed"/>
    <s v="Low"/>
  </r>
  <r>
    <d v="2024-01-23T00:00:00"/>
    <x v="0"/>
    <x v="5"/>
    <n v="10"/>
    <n v="92.45"/>
    <s v="Store C"/>
    <x v="0"/>
    <n v="0.1"/>
    <x v="2"/>
    <n v="832.05000000000007"/>
    <s v="Cash"/>
    <s v="WINTER15"/>
    <n v="1"/>
    <s v="REG100165"/>
    <s v="Cust 6114"/>
    <x v="163"/>
    <x v="144"/>
    <x v="0"/>
    <x v="1"/>
    <x v="4"/>
    <x v="4"/>
    <x v="0"/>
    <n v="789.44"/>
    <n v="6"/>
    <s v="Returned"/>
    <s v="Medium"/>
  </r>
  <r>
    <d v="2023-01-05T00:00:00"/>
    <x v="2"/>
    <x v="0"/>
    <n v="19"/>
    <n v="463.51"/>
    <s v="Store B"/>
    <x v="1"/>
    <n v="0"/>
    <x v="5"/>
    <n v="8806.69"/>
    <s v="Cash"/>
    <s v="FREESHIP"/>
    <n v="0"/>
    <s v="REG100166"/>
    <s v="Cust 9589"/>
    <x v="164"/>
    <x v="145"/>
    <x v="2"/>
    <x v="0"/>
    <x v="4"/>
    <x v="4"/>
    <x v="0"/>
    <n v="8757.3100000000013"/>
    <n v="3"/>
    <s v="Completed"/>
    <s v="No Discount"/>
  </r>
  <r>
    <d v="2023-12-21T00:00:00"/>
    <x v="2"/>
    <x v="2"/>
    <n v="7"/>
    <n v="284.7"/>
    <s v="Store D"/>
    <x v="0"/>
    <n v="0.05"/>
    <x v="5"/>
    <n v="1893.2550000000001"/>
    <s v="Gift Card"/>
    <s v="No Promo"/>
    <n v="0"/>
    <s v="REG100167"/>
    <s v="Cust 8184"/>
    <x v="165"/>
    <x v="146"/>
    <x v="2"/>
    <x v="0"/>
    <x v="1"/>
    <x v="1"/>
    <x v="1"/>
    <n v="1887.8950000000002"/>
    <n v="9"/>
    <s v="Completed"/>
    <s v="Low"/>
  </r>
  <r>
    <d v="2023-05-25T00:00:00"/>
    <x v="4"/>
    <x v="0"/>
    <n v="20"/>
    <n v="343.25"/>
    <s v="Store C"/>
    <x v="0"/>
    <n v="0.05"/>
    <x v="1"/>
    <n v="6521.75"/>
    <s v="Debit Card"/>
    <s v="FREESHIP"/>
    <n v="0"/>
    <s v="REG100168"/>
    <s v="Cust 2490"/>
    <x v="166"/>
    <x v="76"/>
    <x v="4"/>
    <x v="0"/>
    <x v="2"/>
    <x v="2"/>
    <x v="2"/>
    <n v="6492.98"/>
    <n v="8"/>
    <s v="Completed"/>
    <s v="Low"/>
  </r>
  <r>
    <d v="2025-06-30T00:00:00"/>
    <x v="3"/>
    <x v="3"/>
    <n v="6"/>
    <n v="95.24"/>
    <s v="Store D"/>
    <x v="0"/>
    <n v="0.15"/>
    <x v="4"/>
    <n v="485.72399999999988"/>
    <s v="Gift Card"/>
    <s v="FREESHIP"/>
    <n v="0"/>
    <s v="REG100169"/>
    <s v="Cust 1647"/>
    <x v="167"/>
    <x v="147"/>
    <x v="3"/>
    <x v="2"/>
    <x v="3"/>
    <x v="3"/>
    <x v="2"/>
    <n v="467.00399999999991"/>
    <n v="8"/>
    <s v="Completed"/>
    <s v="High"/>
  </r>
  <r>
    <d v="2025-02-12T00:00:00"/>
    <x v="4"/>
    <x v="2"/>
    <n v="13"/>
    <n v="104.8"/>
    <s v="Store B"/>
    <x v="1"/>
    <n v="0.05"/>
    <x v="4"/>
    <n v="1294.28"/>
    <s v="Credit Card"/>
    <s v="WINTER15"/>
    <n v="0"/>
    <s v="REG100170"/>
    <s v="Cust 2017"/>
    <x v="168"/>
    <x v="148"/>
    <x v="4"/>
    <x v="2"/>
    <x v="0"/>
    <x v="0"/>
    <x v="0"/>
    <n v="1286.49"/>
    <n v="7"/>
    <s v="Completed"/>
    <s v="Low"/>
  </r>
  <r>
    <d v="2024-01-03T00:00:00"/>
    <x v="4"/>
    <x v="5"/>
    <n v="12"/>
    <n v="164.31"/>
    <s v="Store B"/>
    <x v="0"/>
    <n v="0.1"/>
    <x v="0"/>
    <n v="1774.548"/>
    <s v="Cash"/>
    <s v="No Promo"/>
    <n v="1"/>
    <s v="REG100171"/>
    <s v="Cust 3446"/>
    <x v="169"/>
    <x v="149"/>
    <x v="4"/>
    <x v="1"/>
    <x v="4"/>
    <x v="4"/>
    <x v="0"/>
    <n v="1735.6479999999999"/>
    <n v="4"/>
    <s v="Returned"/>
    <s v="Medium"/>
  </r>
  <r>
    <d v="2023-02-03T00:00:00"/>
    <x v="1"/>
    <x v="5"/>
    <n v="10"/>
    <n v="325.18"/>
    <s v="Store C"/>
    <x v="0"/>
    <n v="0.1"/>
    <x v="1"/>
    <n v="2926.62"/>
    <s v="Cash"/>
    <s v="WINTER15"/>
    <n v="0"/>
    <s v="REG100172"/>
    <s v="Cust 4877"/>
    <x v="151"/>
    <x v="150"/>
    <x v="1"/>
    <x v="0"/>
    <x v="0"/>
    <x v="0"/>
    <x v="0"/>
    <n v="2879.23"/>
    <n v="10"/>
    <s v="Completed"/>
    <s v="Medium"/>
  </r>
  <r>
    <d v="2024-03-01T00:00:00"/>
    <x v="0"/>
    <x v="4"/>
    <n v="17"/>
    <n v="542.82000000000005"/>
    <s v="Store A"/>
    <x v="0"/>
    <n v="0"/>
    <x v="1"/>
    <n v="9227.94"/>
    <s v="Debit Card"/>
    <s v="WINTER15"/>
    <n v="1"/>
    <s v="REG100173"/>
    <s v="Cust 9112"/>
    <x v="170"/>
    <x v="151"/>
    <x v="0"/>
    <x v="1"/>
    <x v="6"/>
    <x v="6"/>
    <x v="0"/>
    <n v="9220.8100000000013"/>
    <n v="7"/>
    <s v="Returned"/>
    <s v="No Discount"/>
  </r>
  <r>
    <d v="2023-05-24T00:00:00"/>
    <x v="2"/>
    <x v="5"/>
    <n v="14"/>
    <n v="207.48"/>
    <s v="Store C"/>
    <x v="0"/>
    <n v="0.05"/>
    <x v="0"/>
    <n v="2759.483999999999"/>
    <s v="Online"/>
    <s v="No Promo"/>
    <n v="0"/>
    <s v="REG100174"/>
    <s v="Cust 8172"/>
    <x v="171"/>
    <x v="76"/>
    <x v="2"/>
    <x v="0"/>
    <x v="2"/>
    <x v="2"/>
    <x v="2"/>
    <n v="2753.7839999999992"/>
    <n v="9"/>
    <s v="Completed"/>
    <s v="Low"/>
  </r>
  <r>
    <d v="2025-06-22T00:00:00"/>
    <x v="2"/>
    <x v="6"/>
    <n v="17"/>
    <n v="527.88"/>
    <s v="Store D"/>
    <x v="1"/>
    <n v="0.05"/>
    <x v="5"/>
    <n v="8525.2619999999988"/>
    <s v="Cash"/>
    <s v="WINTER15"/>
    <n v="0"/>
    <s v="REG100175"/>
    <s v="Cust 4597"/>
    <x v="172"/>
    <x v="152"/>
    <x v="2"/>
    <x v="2"/>
    <x v="3"/>
    <x v="3"/>
    <x v="2"/>
    <n v="8503.9419999999991"/>
    <n v="6"/>
    <s v="Completed"/>
    <s v="Low"/>
  </r>
  <r>
    <d v="2023-04-10T00:00:00"/>
    <x v="2"/>
    <x v="3"/>
    <n v="11"/>
    <n v="71.209999999999994"/>
    <s v="Store B"/>
    <x v="1"/>
    <n v="0.05"/>
    <x v="4"/>
    <n v="744.14449999999988"/>
    <s v="Online"/>
    <s v="No Promo"/>
    <n v="1"/>
    <s v="REG100176"/>
    <s v="Cust 3690"/>
    <x v="173"/>
    <x v="153"/>
    <x v="2"/>
    <x v="0"/>
    <x v="7"/>
    <x v="7"/>
    <x v="2"/>
    <n v="699.94449999999983"/>
    <n v="4"/>
    <s v="Returned"/>
    <s v="Low"/>
  </r>
  <r>
    <d v="2025-03-04T00:00:00"/>
    <x v="3"/>
    <x v="6"/>
    <n v="8"/>
    <n v="486.07"/>
    <s v="Store B"/>
    <x v="1"/>
    <n v="0"/>
    <x v="3"/>
    <n v="3888.56"/>
    <s v="Debit Card"/>
    <s v="FREESHIP"/>
    <n v="0"/>
    <s v="REG100177"/>
    <s v="Cust 2893"/>
    <x v="174"/>
    <x v="154"/>
    <x v="3"/>
    <x v="2"/>
    <x v="6"/>
    <x v="6"/>
    <x v="0"/>
    <n v="3877.88"/>
    <n v="6"/>
    <s v="Completed"/>
    <s v="No Discount"/>
  </r>
  <r>
    <d v="2024-07-11T00:00:00"/>
    <x v="0"/>
    <x v="0"/>
    <n v="6"/>
    <n v="555.03"/>
    <s v="Store C"/>
    <x v="1"/>
    <n v="0.1"/>
    <x v="2"/>
    <n v="2997.1619999999998"/>
    <s v="Credit Card"/>
    <s v="No Promo"/>
    <n v="1"/>
    <s v="REG100178"/>
    <s v="Cust 5602"/>
    <x v="175"/>
    <x v="155"/>
    <x v="0"/>
    <x v="1"/>
    <x v="8"/>
    <x v="8"/>
    <x v="3"/>
    <n v="2973.4719999999998"/>
    <n v="9"/>
    <s v="Returned"/>
    <s v="Medium"/>
  </r>
  <r>
    <d v="2024-08-17T00:00:00"/>
    <x v="0"/>
    <x v="2"/>
    <n v="13"/>
    <n v="421.08"/>
    <s v="Store B"/>
    <x v="0"/>
    <n v="0"/>
    <x v="5"/>
    <n v="5474.04"/>
    <s v="Cash"/>
    <s v="No Promo"/>
    <n v="0"/>
    <s v="REG100179"/>
    <s v="Cust 5616"/>
    <x v="176"/>
    <x v="156"/>
    <x v="0"/>
    <x v="1"/>
    <x v="10"/>
    <x v="10"/>
    <x v="3"/>
    <n v="5449.53"/>
    <n v="3"/>
    <s v="Completed"/>
    <s v="No Discount"/>
  </r>
  <r>
    <d v="2025-06-30T00:00:00"/>
    <x v="2"/>
    <x v="0"/>
    <n v="16"/>
    <n v="76.17"/>
    <s v="Store D"/>
    <x v="0"/>
    <n v="0.1"/>
    <x v="1"/>
    <n v="1096.848"/>
    <s v="Cash"/>
    <s v="WINTER15"/>
    <n v="0"/>
    <s v="REG100180"/>
    <s v="Cust 1312"/>
    <x v="177"/>
    <x v="157"/>
    <x v="2"/>
    <x v="2"/>
    <x v="3"/>
    <x v="3"/>
    <x v="2"/>
    <n v="1054.9679999999998"/>
    <n v="9"/>
    <s v="Completed"/>
    <s v="Medium"/>
  </r>
  <r>
    <d v="2024-11-06T00:00:00"/>
    <x v="1"/>
    <x v="6"/>
    <n v="3"/>
    <n v="503.55"/>
    <s v="Store C"/>
    <x v="0"/>
    <n v="0.1"/>
    <x v="5"/>
    <n v="1359.585"/>
    <s v="Credit Card"/>
    <s v="WINTER15"/>
    <n v="0"/>
    <s v="REG100181"/>
    <s v="Cust 6315"/>
    <x v="178"/>
    <x v="158"/>
    <x v="1"/>
    <x v="1"/>
    <x v="9"/>
    <x v="9"/>
    <x v="1"/>
    <n v="1322.095"/>
    <n v="7"/>
    <s v="Completed"/>
    <s v="Medium"/>
  </r>
  <r>
    <d v="2025-04-01T00:00:00"/>
    <x v="0"/>
    <x v="5"/>
    <n v="5"/>
    <n v="31.56"/>
    <s v="Store D"/>
    <x v="1"/>
    <n v="0"/>
    <x v="4"/>
    <n v="157.80000000000001"/>
    <s v="Online"/>
    <s v="SAVE10"/>
    <n v="1"/>
    <s v="REG100182"/>
    <s v="Cust 1224"/>
    <x v="179"/>
    <x v="159"/>
    <x v="0"/>
    <x v="2"/>
    <x v="7"/>
    <x v="7"/>
    <x v="2"/>
    <n v="128.24"/>
    <n v="3"/>
    <s v="Returned"/>
    <s v="No Discount"/>
  </r>
  <r>
    <d v="2024-07-01T00:00:00"/>
    <x v="4"/>
    <x v="0"/>
    <n v="16"/>
    <n v="72.92"/>
    <s v="Store C"/>
    <x v="0"/>
    <n v="0.05"/>
    <x v="2"/>
    <n v="1108.384"/>
    <s v="Cash"/>
    <s v="FREESHIP"/>
    <n v="0"/>
    <s v="REG100183"/>
    <s v="Cust 7182"/>
    <x v="171"/>
    <x v="99"/>
    <x v="4"/>
    <x v="1"/>
    <x v="8"/>
    <x v="8"/>
    <x v="3"/>
    <n v="1102.684"/>
    <n v="5"/>
    <s v="Completed"/>
    <s v="Low"/>
  </r>
  <r>
    <d v="2023-12-09T00:00:00"/>
    <x v="4"/>
    <x v="6"/>
    <n v="18"/>
    <n v="421.93"/>
    <s v="Store D"/>
    <x v="1"/>
    <n v="0.05"/>
    <x v="5"/>
    <n v="7215.0029999999997"/>
    <s v="Gift Card"/>
    <s v="WINTER15"/>
    <n v="0"/>
    <s v="REG100184"/>
    <s v="Cust 7901"/>
    <x v="180"/>
    <x v="160"/>
    <x v="4"/>
    <x v="0"/>
    <x v="1"/>
    <x v="1"/>
    <x v="1"/>
    <n v="7191.5829999999996"/>
    <n v="9"/>
    <s v="Completed"/>
    <s v="Low"/>
  </r>
  <r>
    <d v="2023-06-27T00:00:00"/>
    <x v="2"/>
    <x v="2"/>
    <n v="15"/>
    <n v="478.41"/>
    <s v="Store B"/>
    <x v="1"/>
    <n v="0.1"/>
    <x v="3"/>
    <n v="6458.5350000000008"/>
    <s v="Debit Card"/>
    <s v="FREESHIP"/>
    <n v="0"/>
    <s v="REG100185"/>
    <s v="Cust 1736"/>
    <x v="181"/>
    <x v="139"/>
    <x v="2"/>
    <x v="0"/>
    <x v="3"/>
    <x v="3"/>
    <x v="2"/>
    <n v="6422.9050000000007"/>
    <n v="3"/>
    <s v="Completed"/>
    <s v="Medium"/>
  </r>
  <r>
    <d v="2023-07-14T00:00:00"/>
    <x v="1"/>
    <x v="3"/>
    <n v="9"/>
    <n v="501.74"/>
    <s v="Store D"/>
    <x v="1"/>
    <n v="0"/>
    <x v="5"/>
    <n v="4515.66"/>
    <s v="Online"/>
    <s v="SAVE10"/>
    <n v="1"/>
    <s v="REG100186"/>
    <s v="Cust 7795"/>
    <x v="182"/>
    <x v="161"/>
    <x v="1"/>
    <x v="0"/>
    <x v="8"/>
    <x v="8"/>
    <x v="3"/>
    <n v="4475.92"/>
    <n v="3"/>
    <s v="Returned"/>
    <s v="No Discount"/>
  </r>
  <r>
    <d v="2023-02-08T00:00:00"/>
    <x v="1"/>
    <x v="5"/>
    <n v="7"/>
    <n v="247.53"/>
    <s v="Store C"/>
    <x v="0"/>
    <n v="0.15"/>
    <x v="1"/>
    <n v="1472.8035"/>
    <s v="Gift Card"/>
    <s v="FREESHIP"/>
    <n v="0"/>
    <s v="REG100187"/>
    <s v="Cust 2471"/>
    <x v="183"/>
    <x v="162"/>
    <x v="1"/>
    <x v="0"/>
    <x v="0"/>
    <x v="0"/>
    <x v="0"/>
    <n v="1459.1734999999999"/>
    <n v="8"/>
    <s v="Completed"/>
    <s v="High"/>
  </r>
  <r>
    <d v="2024-06-28T00:00:00"/>
    <x v="4"/>
    <x v="5"/>
    <n v="6"/>
    <n v="176.51"/>
    <s v="Store C"/>
    <x v="0"/>
    <n v="0.15"/>
    <x v="3"/>
    <n v="900.20099999999991"/>
    <s v="Debit Card"/>
    <s v="FREESHIP"/>
    <n v="1"/>
    <s v="REG100188"/>
    <s v="Cust 3068"/>
    <x v="184"/>
    <x v="163"/>
    <x v="4"/>
    <x v="1"/>
    <x v="3"/>
    <x v="3"/>
    <x v="2"/>
    <n v="869.18099999999993"/>
    <n v="9"/>
    <s v="Returned"/>
    <s v="High"/>
  </r>
  <r>
    <d v="2024-04-15T00:00:00"/>
    <x v="4"/>
    <x v="0"/>
    <n v="2"/>
    <n v="143.43"/>
    <s v="Store D"/>
    <x v="0"/>
    <n v="0"/>
    <x v="5"/>
    <n v="286.86"/>
    <s v="Credit Card"/>
    <s v="No Promo"/>
    <n v="0"/>
    <s v="REG100189"/>
    <s v="Cust 3848"/>
    <x v="185"/>
    <x v="164"/>
    <x v="4"/>
    <x v="1"/>
    <x v="7"/>
    <x v="7"/>
    <x v="2"/>
    <n v="249.92000000000002"/>
    <n v="7"/>
    <s v="Completed"/>
    <s v="No Discount"/>
  </r>
  <r>
    <d v="2023-11-27T00:00:00"/>
    <x v="0"/>
    <x v="4"/>
    <n v="12"/>
    <n v="538.5"/>
    <s v="Store C"/>
    <x v="0"/>
    <n v="0.05"/>
    <x v="1"/>
    <n v="6138.9"/>
    <s v="Cash"/>
    <s v="SAVE10"/>
    <n v="0"/>
    <s v="REG100190"/>
    <s v="Cust 7777"/>
    <x v="186"/>
    <x v="165"/>
    <x v="0"/>
    <x v="0"/>
    <x v="9"/>
    <x v="9"/>
    <x v="1"/>
    <n v="6120.36"/>
    <n v="9"/>
    <s v="Completed"/>
    <s v="Low"/>
  </r>
  <r>
    <d v="2025-03-27T00:00:00"/>
    <x v="0"/>
    <x v="6"/>
    <n v="5"/>
    <n v="87.17"/>
    <s v="Store D"/>
    <x v="0"/>
    <n v="0"/>
    <x v="3"/>
    <n v="435.85"/>
    <s v="Debit Card"/>
    <s v="No Promo"/>
    <n v="0"/>
    <s v="REG100191"/>
    <s v="Cust 6613"/>
    <x v="187"/>
    <x v="166"/>
    <x v="0"/>
    <x v="2"/>
    <x v="6"/>
    <x v="6"/>
    <x v="0"/>
    <n v="422.84000000000003"/>
    <n v="2"/>
    <s v="Completed"/>
    <s v="No Discount"/>
  </r>
  <r>
    <d v="2023-08-06T00:00:00"/>
    <x v="1"/>
    <x v="4"/>
    <n v="7"/>
    <n v="498.32"/>
    <s v="Store B"/>
    <x v="0"/>
    <n v="0.1"/>
    <x v="1"/>
    <n v="3139.4160000000002"/>
    <s v="Credit Card"/>
    <s v="WINTER15"/>
    <n v="1"/>
    <s v="REG100192"/>
    <s v="Cust 2326"/>
    <x v="188"/>
    <x v="167"/>
    <x v="1"/>
    <x v="0"/>
    <x v="10"/>
    <x v="10"/>
    <x v="3"/>
    <n v="3111.7660000000001"/>
    <n v="4"/>
    <s v="Returned"/>
    <s v="Medium"/>
  </r>
  <r>
    <d v="2024-12-13T00:00:00"/>
    <x v="1"/>
    <x v="6"/>
    <n v="15"/>
    <n v="57.14"/>
    <s v="Store B"/>
    <x v="0"/>
    <n v="0.15"/>
    <x v="3"/>
    <n v="728.53499999999997"/>
    <s v="Debit Card"/>
    <s v="FREESHIP"/>
    <n v="0"/>
    <s v="REG100193"/>
    <s v="Cust 8304"/>
    <x v="189"/>
    <x v="168"/>
    <x v="1"/>
    <x v="1"/>
    <x v="1"/>
    <x v="1"/>
    <x v="1"/>
    <n v="721.51499999999999"/>
    <n v="9"/>
    <s v="Completed"/>
    <s v="High"/>
  </r>
  <r>
    <d v="2025-01-17T00:00:00"/>
    <x v="3"/>
    <x v="5"/>
    <n v="18"/>
    <n v="124.18"/>
    <s v="Store B"/>
    <x v="0"/>
    <n v="0.15"/>
    <x v="3"/>
    <n v="1899.954"/>
    <s v="Debit Card"/>
    <s v="SAVE10"/>
    <n v="0"/>
    <s v="REG100194"/>
    <s v="Cust 3630"/>
    <x v="190"/>
    <x v="169"/>
    <x v="3"/>
    <x v="2"/>
    <x v="4"/>
    <x v="4"/>
    <x v="0"/>
    <n v="1854.184"/>
    <n v="9"/>
    <s v="Completed"/>
    <s v="High"/>
  </r>
  <r>
    <d v="2023-11-26T00:00:00"/>
    <x v="4"/>
    <x v="2"/>
    <n v="12"/>
    <n v="107.45"/>
    <s v="Store C"/>
    <x v="1"/>
    <n v="0.1"/>
    <x v="5"/>
    <n v="1160.46"/>
    <s v="Online"/>
    <s v="FREESHIP"/>
    <n v="0"/>
    <s v="REG100195"/>
    <s v="Cust 8617"/>
    <x v="191"/>
    <x v="170"/>
    <x v="4"/>
    <x v="0"/>
    <x v="9"/>
    <x v="9"/>
    <x v="1"/>
    <n v="1142.29"/>
    <n v="6"/>
    <s v="Completed"/>
    <s v="Medium"/>
  </r>
  <r>
    <d v="2023-02-14T00:00:00"/>
    <x v="0"/>
    <x v="3"/>
    <n v="8"/>
    <n v="411.26"/>
    <s v="Store A"/>
    <x v="1"/>
    <n v="0.1"/>
    <x v="2"/>
    <n v="2961.0720000000001"/>
    <s v="Gift Card"/>
    <s v="WINTER15"/>
    <n v="0"/>
    <s v="REG100196"/>
    <s v="Cust 3530"/>
    <x v="192"/>
    <x v="171"/>
    <x v="0"/>
    <x v="0"/>
    <x v="0"/>
    <x v="0"/>
    <x v="0"/>
    <n v="2932.502"/>
    <n v="4"/>
    <s v="Completed"/>
    <s v="Medium"/>
  </r>
  <r>
    <d v="2025-02-02T00:00:00"/>
    <x v="3"/>
    <x v="6"/>
    <n v="7"/>
    <n v="248.1"/>
    <s v="Store C"/>
    <x v="1"/>
    <n v="0"/>
    <x v="4"/>
    <n v="1736.7"/>
    <s v="Cash"/>
    <s v="WINTER15"/>
    <n v="0"/>
    <s v="REG100197"/>
    <s v="Cust 3884"/>
    <x v="143"/>
    <x v="172"/>
    <x v="3"/>
    <x v="2"/>
    <x v="0"/>
    <x v="0"/>
    <x v="0"/>
    <n v="1704.9"/>
    <n v="4"/>
    <s v="Completed"/>
    <s v="No Discount"/>
  </r>
  <r>
    <d v="2023-04-11T00:00:00"/>
    <x v="4"/>
    <x v="6"/>
    <n v="3"/>
    <n v="486.52"/>
    <s v="Store B"/>
    <x v="0"/>
    <n v="0.1"/>
    <x v="3"/>
    <n v="1313.604"/>
    <s v="Gift Card"/>
    <s v="No Promo"/>
    <n v="0"/>
    <s v="REG100198"/>
    <s v="Cust 5739"/>
    <x v="193"/>
    <x v="173"/>
    <x v="4"/>
    <x v="0"/>
    <x v="7"/>
    <x v="7"/>
    <x v="2"/>
    <n v="1297.104"/>
    <n v="9"/>
    <s v="Completed"/>
    <s v="Medium"/>
  </r>
  <r>
    <d v="2024-07-08T00:00:00"/>
    <x v="2"/>
    <x v="4"/>
    <n v="18"/>
    <n v="415.04"/>
    <s v="Store C"/>
    <x v="0"/>
    <n v="0.1"/>
    <x v="0"/>
    <n v="6723.6480000000001"/>
    <s v="Cash"/>
    <s v="WINTER15"/>
    <n v="0"/>
    <s v="REG100199"/>
    <s v="Cust 9707"/>
    <x v="194"/>
    <x v="174"/>
    <x v="2"/>
    <x v="1"/>
    <x v="8"/>
    <x v="8"/>
    <x v="3"/>
    <n v="6690.0680000000002"/>
    <n v="5"/>
    <s v="Completed"/>
    <s v="Medium"/>
  </r>
  <r>
    <d v="2023-02-08T00:00:00"/>
    <x v="3"/>
    <x v="6"/>
    <n v="19"/>
    <n v="165.38"/>
    <s v="Store B"/>
    <x v="0"/>
    <n v="0.15"/>
    <x v="1"/>
    <n v="2670.8870000000002"/>
    <s v="Online"/>
    <s v="No Promo"/>
    <n v="0"/>
    <s v="REG100200"/>
    <s v="Cust 9288"/>
    <x v="195"/>
    <x v="68"/>
    <x v="3"/>
    <x v="0"/>
    <x v="0"/>
    <x v="0"/>
    <x v="0"/>
    <n v="2645.6870000000004"/>
    <n v="6"/>
    <s v="Completed"/>
    <s v="High"/>
  </r>
  <r>
    <d v="2024-04-09T00:00:00"/>
    <x v="4"/>
    <x v="2"/>
    <n v="2"/>
    <n v="117.47"/>
    <s v="Store C"/>
    <x v="0"/>
    <n v="0"/>
    <x v="0"/>
    <n v="234.94"/>
    <s v="Credit Card"/>
    <s v="FREESHIP"/>
    <n v="0"/>
    <s v="REG100201"/>
    <s v="Cust 1216"/>
    <x v="196"/>
    <x v="175"/>
    <x v="4"/>
    <x v="1"/>
    <x v="7"/>
    <x v="7"/>
    <x v="2"/>
    <n v="228.35999999999999"/>
    <n v="7"/>
    <s v="Completed"/>
    <s v="No Discount"/>
  </r>
  <r>
    <d v="2023-08-14T00:00:00"/>
    <x v="3"/>
    <x v="6"/>
    <n v="9"/>
    <n v="461.79"/>
    <s v="Store C"/>
    <x v="0"/>
    <n v="0.15"/>
    <x v="2"/>
    <n v="3532.6934999999999"/>
    <s v="Gift Card"/>
    <s v="No Promo"/>
    <n v="0"/>
    <s v="REG100202"/>
    <s v="Cust 2489"/>
    <x v="197"/>
    <x v="176"/>
    <x v="3"/>
    <x v="0"/>
    <x v="10"/>
    <x v="10"/>
    <x v="3"/>
    <n v="3484.8834999999999"/>
    <n v="4"/>
    <s v="Completed"/>
    <s v="High"/>
  </r>
  <r>
    <d v="2024-09-02T00:00:00"/>
    <x v="4"/>
    <x v="5"/>
    <n v="19"/>
    <n v="208.72"/>
    <s v="Store D"/>
    <x v="1"/>
    <n v="0.05"/>
    <x v="2"/>
    <n v="3767.3960000000002"/>
    <s v="Credit Card"/>
    <s v="FREESHIP"/>
    <n v="0"/>
    <s v="REG100203"/>
    <s v="Cust 7171"/>
    <x v="198"/>
    <x v="177"/>
    <x v="4"/>
    <x v="1"/>
    <x v="11"/>
    <x v="11"/>
    <x v="3"/>
    <n v="3728.9860000000003"/>
    <n v="4"/>
    <s v="Completed"/>
    <s v="Low"/>
  </r>
  <r>
    <d v="2025-06-29T00:00:00"/>
    <x v="3"/>
    <x v="4"/>
    <n v="16"/>
    <n v="278.13"/>
    <s v="Store A"/>
    <x v="0"/>
    <n v="0.15"/>
    <x v="1"/>
    <n v="3782.5680000000002"/>
    <s v="Cash"/>
    <s v="SAVE10"/>
    <n v="0"/>
    <s v="REG100204"/>
    <s v="Cust 9125"/>
    <x v="199"/>
    <x v="178"/>
    <x v="3"/>
    <x v="2"/>
    <x v="3"/>
    <x v="3"/>
    <x v="2"/>
    <n v="3758.2780000000002"/>
    <n v="5"/>
    <s v="Completed"/>
    <s v="High"/>
  </r>
  <r>
    <d v="2025-04-02T00:00:00"/>
    <x v="4"/>
    <x v="0"/>
    <n v="2"/>
    <n v="580.19000000000005"/>
    <s v="Store B"/>
    <x v="0"/>
    <n v="0.05"/>
    <x v="4"/>
    <n v="1102.3610000000001"/>
    <s v="Debit Card"/>
    <s v="WINTER15"/>
    <n v="0"/>
    <s v="REG100205"/>
    <s v="Cust 9697"/>
    <x v="200"/>
    <x v="179"/>
    <x v="4"/>
    <x v="2"/>
    <x v="7"/>
    <x v="7"/>
    <x v="2"/>
    <n v="1095.0310000000002"/>
    <n v="6"/>
    <s v="Completed"/>
    <s v="Low"/>
  </r>
  <r>
    <d v="2023-04-27T00:00:00"/>
    <x v="3"/>
    <x v="5"/>
    <n v="8"/>
    <n v="536.42999999999995"/>
    <s v="Store B"/>
    <x v="1"/>
    <n v="0"/>
    <x v="3"/>
    <n v="4291.4399999999996"/>
    <s v="Cash"/>
    <s v="No Promo"/>
    <n v="1"/>
    <s v="REG100206"/>
    <s v="Cust 8171"/>
    <x v="201"/>
    <x v="180"/>
    <x v="3"/>
    <x v="0"/>
    <x v="7"/>
    <x v="7"/>
    <x v="2"/>
    <n v="4276.8599999999997"/>
    <n v="10"/>
    <s v="Returned"/>
    <s v="No Discount"/>
  </r>
  <r>
    <d v="2024-08-07T00:00:00"/>
    <x v="0"/>
    <x v="1"/>
    <n v="1"/>
    <n v="94.33"/>
    <s v="Store A"/>
    <x v="0"/>
    <n v="0"/>
    <x v="3"/>
    <n v="94.33"/>
    <s v="Online"/>
    <s v="No Promo"/>
    <n v="0"/>
    <s v="REG100207"/>
    <s v="Cust 2004"/>
    <x v="202"/>
    <x v="181"/>
    <x v="0"/>
    <x v="1"/>
    <x v="10"/>
    <x v="10"/>
    <x v="3"/>
    <n v="45.16"/>
    <n v="10"/>
    <s v="Completed"/>
    <s v="No Discount"/>
  </r>
  <r>
    <d v="2023-04-15T00:00:00"/>
    <x v="4"/>
    <x v="0"/>
    <n v="16"/>
    <n v="489.94"/>
    <s v="Store C"/>
    <x v="1"/>
    <n v="0.1"/>
    <x v="2"/>
    <n v="7055.1360000000004"/>
    <s v="Cash"/>
    <s v="SAVE10"/>
    <n v="0"/>
    <s v="REG100208"/>
    <s v="Cust 4214"/>
    <x v="203"/>
    <x v="182"/>
    <x v="4"/>
    <x v="0"/>
    <x v="7"/>
    <x v="7"/>
    <x v="2"/>
    <n v="7045.4460000000008"/>
    <n v="10"/>
    <s v="Completed"/>
    <s v="Medium"/>
  </r>
  <r>
    <d v="2023-08-12T00:00:00"/>
    <x v="1"/>
    <x v="2"/>
    <n v="4"/>
    <n v="551.71"/>
    <s v="Store A"/>
    <x v="1"/>
    <n v="0.05"/>
    <x v="0"/>
    <n v="2096.498"/>
    <s v="Gift Card"/>
    <s v="No Promo"/>
    <n v="1"/>
    <s v="REG100209"/>
    <s v="Cust 9837"/>
    <x v="153"/>
    <x v="183"/>
    <x v="1"/>
    <x v="0"/>
    <x v="10"/>
    <x v="10"/>
    <x v="3"/>
    <n v="2070.1779999999999"/>
    <n v="3"/>
    <s v="Returned"/>
    <s v="Low"/>
  </r>
  <r>
    <d v="2023-06-19T00:00:00"/>
    <x v="4"/>
    <x v="6"/>
    <n v="17"/>
    <n v="595.57000000000005"/>
    <s v="Store D"/>
    <x v="1"/>
    <n v="0.15"/>
    <x v="5"/>
    <n v="8605.9865000000009"/>
    <s v="Credit Card"/>
    <s v="WINTER15"/>
    <n v="0"/>
    <s v="REG100210"/>
    <s v="Cust 2082"/>
    <x v="204"/>
    <x v="184"/>
    <x v="4"/>
    <x v="0"/>
    <x v="3"/>
    <x v="3"/>
    <x v="2"/>
    <n v="8596.2565000000013"/>
    <n v="9"/>
    <s v="Completed"/>
    <s v="High"/>
  </r>
  <r>
    <d v="2023-12-29T00:00:00"/>
    <x v="0"/>
    <x v="6"/>
    <n v="1"/>
    <n v="180.12"/>
    <s v="Store A"/>
    <x v="0"/>
    <n v="0.1"/>
    <x v="0"/>
    <n v="162.108"/>
    <s v="Debit Card"/>
    <s v="No Promo"/>
    <n v="0"/>
    <s v="REG100211"/>
    <s v="Cust 3001"/>
    <x v="205"/>
    <x v="149"/>
    <x v="0"/>
    <x v="0"/>
    <x v="1"/>
    <x v="1"/>
    <x v="1"/>
    <n v="135.03800000000001"/>
    <n v="9"/>
    <s v="Completed"/>
    <s v="Medium"/>
  </r>
  <r>
    <d v="2023-03-26T00:00:00"/>
    <x v="0"/>
    <x v="2"/>
    <n v="12"/>
    <n v="301.5"/>
    <s v="Store D"/>
    <x v="1"/>
    <n v="0.15"/>
    <x v="5"/>
    <n v="3075.3"/>
    <s v="Credit Card"/>
    <s v="FREESHIP"/>
    <n v="1"/>
    <s v="REG100212"/>
    <s v="Cust 6161"/>
    <x v="206"/>
    <x v="185"/>
    <x v="0"/>
    <x v="0"/>
    <x v="6"/>
    <x v="6"/>
    <x v="0"/>
    <n v="3031.63"/>
    <n v="4"/>
    <s v="Returned"/>
    <s v="High"/>
  </r>
  <r>
    <d v="2023-09-01T00:00:00"/>
    <x v="1"/>
    <x v="1"/>
    <n v="20"/>
    <n v="273.55"/>
    <s v="Store D"/>
    <x v="1"/>
    <n v="0.15"/>
    <x v="2"/>
    <n v="4650.3499999999995"/>
    <s v="Debit Card"/>
    <s v="No Promo"/>
    <n v="0"/>
    <s v="REG100213"/>
    <s v="Cust 5220"/>
    <x v="207"/>
    <x v="186"/>
    <x v="1"/>
    <x v="0"/>
    <x v="11"/>
    <x v="11"/>
    <x v="3"/>
    <n v="4635.5899999999992"/>
    <n v="6"/>
    <s v="Completed"/>
    <s v="High"/>
  </r>
  <r>
    <d v="2024-08-05T00:00:00"/>
    <x v="4"/>
    <x v="5"/>
    <n v="6"/>
    <n v="187.06"/>
    <s v="Store B"/>
    <x v="0"/>
    <n v="0.1"/>
    <x v="2"/>
    <n v="1010.124"/>
    <s v="Debit Card"/>
    <s v="FREESHIP"/>
    <n v="0"/>
    <s v="REG100214"/>
    <s v="Cust 3386"/>
    <x v="208"/>
    <x v="108"/>
    <x v="4"/>
    <x v="1"/>
    <x v="10"/>
    <x v="10"/>
    <x v="3"/>
    <n v="999.09400000000005"/>
    <n v="8"/>
    <s v="Completed"/>
    <s v="Medium"/>
  </r>
  <r>
    <d v="2025-01-23T00:00:00"/>
    <x v="2"/>
    <x v="3"/>
    <n v="16"/>
    <n v="562.52"/>
    <s v="Store D"/>
    <x v="1"/>
    <n v="0"/>
    <x v="2"/>
    <n v="9000.32"/>
    <s v="Gift Card"/>
    <s v="No Promo"/>
    <n v="0"/>
    <s v="REG100215"/>
    <s v="Cust 1591"/>
    <x v="209"/>
    <x v="187"/>
    <x v="2"/>
    <x v="2"/>
    <x v="4"/>
    <x v="4"/>
    <x v="0"/>
    <n v="8982.09"/>
    <n v="4"/>
    <s v="Completed"/>
    <s v="No Discount"/>
  </r>
  <r>
    <d v="2023-05-16T00:00:00"/>
    <x v="0"/>
    <x v="5"/>
    <n v="4"/>
    <n v="85.16"/>
    <s v="Store D"/>
    <x v="0"/>
    <n v="0.1"/>
    <x v="3"/>
    <n v="306.57600000000002"/>
    <s v="Credit Card"/>
    <s v="No Promo"/>
    <n v="0"/>
    <s v="REG100216"/>
    <s v="Cust 3434"/>
    <x v="210"/>
    <x v="188"/>
    <x v="0"/>
    <x v="0"/>
    <x v="2"/>
    <x v="2"/>
    <x v="2"/>
    <n v="268.06600000000003"/>
    <n v="7"/>
    <s v="Completed"/>
    <s v="Medium"/>
  </r>
  <r>
    <d v="2023-02-14T00:00:00"/>
    <x v="2"/>
    <x v="5"/>
    <n v="12"/>
    <n v="451.51"/>
    <s v="Store B"/>
    <x v="0"/>
    <n v="0.15"/>
    <x v="3"/>
    <n v="4605.402"/>
    <s v="Online"/>
    <s v="WINTER15"/>
    <n v="0"/>
    <s v="REG100217"/>
    <s v="Cust 1501"/>
    <x v="211"/>
    <x v="189"/>
    <x v="2"/>
    <x v="0"/>
    <x v="0"/>
    <x v="0"/>
    <x v="0"/>
    <n v="4595.8620000000001"/>
    <n v="8"/>
    <s v="Completed"/>
    <s v="High"/>
  </r>
  <r>
    <d v="2024-06-03T00:00:00"/>
    <x v="3"/>
    <x v="5"/>
    <n v="1"/>
    <n v="259.87"/>
    <s v="Store D"/>
    <x v="1"/>
    <n v="0.15"/>
    <x v="0"/>
    <n v="220.8895"/>
    <s v="Gift Card"/>
    <s v="FREESHIP"/>
    <n v="0"/>
    <s v="REG100218"/>
    <s v="Cust 9683"/>
    <x v="212"/>
    <x v="190"/>
    <x v="3"/>
    <x v="1"/>
    <x v="3"/>
    <x v="3"/>
    <x v="2"/>
    <n v="201.68950000000001"/>
    <n v="9"/>
    <s v="Completed"/>
    <s v="High"/>
  </r>
  <r>
    <d v="2023-11-08T00:00:00"/>
    <x v="3"/>
    <x v="5"/>
    <n v="20"/>
    <n v="268.25"/>
    <s v="Store D"/>
    <x v="1"/>
    <n v="0.05"/>
    <x v="4"/>
    <n v="5096.75"/>
    <s v="Cash"/>
    <s v="FREESHIP"/>
    <n v="0"/>
    <s v="REG100219"/>
    <s v="Cust 5416"/>
    <x v="213"/>
    <x v="191"/>
    <x v="3"/>
    <x v="0"/>
    <x v="9"/>
    <x v="9"/>
    <x v="1"/>
    <n v="5075.79"/>
    <n v="7"/>
    <s v="Completed"/>
    <s v="Low"/>
  </r>
  <r>
    <d v="2023-01-24T00:00:00"/>
    <x v="4"/>
    <x v="1"/>
    <n v="10"/>
    <n v="266.13"/>
    <s v="Store B"/>
    <x v="0"/>
    <n v="0"/>
    <x v="4"/>
    <n v="2661.3"/>
    <s v="Gift Card"/>
    <s v="WINTER15"/>
    <n v="0"/>
    <s v="REG100220"/>
    <s v="Cust 2153"/>
    <x v="214"/>
    <x v="192"/>
    <x v="4"/>
    <x v="0"/>
    <x v="4"/>
    <x v="4"/>
    <x v="0"/>
    <n v="2640.29"/>
    <n v="2"/>
    <s v="Completed"/>
    <s v="No Discount"/>
  </r>
  <r>
    <d v="2025-03-20T00:00:00"/>
    <x v="4"/>
    <x v="0"/>
    <n v="18"/>
    <n v="493.06"/>
    <s v="Store D"/>
    <x v="0"/>
    <n v="0.05"/>
    <x v="4"/>
    <n v="8431.3259999999991"/>
    <s v="Cash"/>
    <s v="WINTER15"/>
    <n v="1"/>
    <s v="REG100221"/>
    <s v="Cust 3572"/>
    <x v="215"/>
    <x v="35"/>
    <x v="4"/>
    <x v="2"/>
    <x v="6"/>
    <x v="6"/>
    <x v="0"/>
    <n v="8384.4559999999983"/>
    <n v="8"/>
    <s v="Returned"/>
    <s v="Low"/>
  </r>
  <r>
    <d v="2024-02-22T00:00:00"/>
    <x v="4"/>
    <x v="4"/>
    <n v="4"/>
    <n v="36.82"/>
    <s v="Store C"/>
    <x v="0"/>
    <n v="0.05"/>
    <x v="2"/>
    <n v="139.916"/>
    <s v="Credit Card"/>
    <s v="WINTER15"/>
    <n v="1"/>
    <s v="REG100222"/>
    <s v="Cust 6372"/>
    <x v="216"/>
    <x v="5"/>
    <x v="4"/>
    <x v="1"/>
    <x v="0"/>
    <x v="0"/>
    <x v="0"/>
    <n v="115.056"/>
    <n v="8"/>
    <s v="Returned"/>
    <s v="Low"/>
  </r>
  <r>
    <d v="2025-04-02T00:00:00"/>
    <x v="2"/>
    <x v="6"/>
    <n v="12"/>
    <n v="413.45"/>
    <s v="Store D"/>
    <x v="1"/>
    <n v="0.15"/>
    <x v="5"/>
    <n v="4217.1899999999996"/>
    <s v="Cash"/>
    <s v="FREESHIP"/>
    <n v="0"/>
    <s v="REG100223"/>
    <s v="Cust 6109"/>
    <x v="217"/>
    <x v="193"/>
    <x v="2"/>
    <x v="2"/>
    <x v="7"/>
    <x v="7"/>
    <x v="2"/>
    <n v="4193.9399999999996"/>
    <n v="8"/>
    <s v="Completed"/>
    <s v="High"/>
  </r>
  <r>
    <d v="2025-06-12T00:00:00"/>
    <x v="2"/>
    <x v="3"/>
    <n v="19"/>
    <n v="446.25"/>
    <s v="Store B"/>
    <x v="1"/>
    <n v="0.1"/>
    <x v="0"/>
    <n v="7630.875"/>
    <s v="Gift Card"/>
    <s v="No Promo"/>
    <n v="0"/>
    <s v="REG100224"/>
    <s v="Cust 5234"/>
    <x v="218"/>
    <x v="194"/>
    <x v="2"/>
    <x v="2"/>
    <x v="3"/>
    <x v="3"/>
    <x v="2"/>
    <n v="7615.9949999999999"/>
    <n v="6"/>
    <s v="Completed"/>
    <s v="Medium"/>
  </r>
  <r>
    <d v="2023-05-13T00:00:00"/>
    <x v="0"/>
    <x v="0"/>
    <n v="7"/>
    <n v="82.77"/>
    <s v="Store D"/>
    <x v="0"/>
    <n v="0.15"/>
    <x v="2"/>
    <n v="492.48149999999998"/>
    <s v="Debit Card"/>
    <s v="SAVE10"/>
    <n v="1"/>
    <s v="REG100225"/>
    <s v="Cust 5530"/>
    <x v="219"/>
    <x v="28"/>
    <x v="0"/>
    <x v="0"/>
    <x v="2"/>
    <x v="2"/>
    <x v="2"/>
    <n v="476.82149999999996"/>
    <n v="4"/>
    <s v="Returned"/>
    <s v="High"/>
  </r>
  <r>
    <d v="2023-03-25T00:00:00"/>
    <x v="1"/>
    <x v="2"/>
    <n v="17"/>
    <n v="339.88"/>
    <s v="Store A"/>
    <x v="1"/>
    <n v="0"/>
    <x v="1"/>
    <n v="5777.96"/>
    <s v="Cash"/>
    <s v="No Promo"/>
    <n v="0"/>
    <s v="REG100226"/>
    <s v="Cust 5398"/>
    <x v="220"/>
    <x v="195"/>
    <x v="1"/>
    <x v="0"/>
    <x v="6"/>
    <x v="6"/>
    <x v="0"/>
    <n v="5733.1"/>
    <n v="3"/>
    <s v="Completed"/>
    <s v="No Discount"/>
  </r>
  <r>
    <d v="2024-11-22T00:00:00"/>
    <x v="1"/>
    <x v="6"/>
    <n v="19"/>
    <n v="364.32"/>
    <s v="Store B"/>
    <x v="1"/>
    <n v="0.15"/>
    <x v="2"/>
    <n v="5883.768"/>
    <s v="Debit Card"/>
    <s v="No Promo"/>
    <n v="1"/>
    <s v="REG100227"/>
    <s v="Cust 3247"/>
    <x v="221"/>
    <x v="196"/>
    <x v="1"/>
    <x v="1"/>
    <x v="9"/>
    <x v="9"/>
    <x v="1"/>
    <n v="5844.0079999999998"/>
    <n v="3"/>
    <s v="Returned"/>
    <s v="High"/>
  </r>
  <r>
    <d v="2023-07-07T00:00:00"/>
    <x v="0"/>
    <x v="5"/>
    <n v="3"/>
    <n v="71.91"/>
    <s v="Store B"/>
    <x v="0"/>
    <n v="0"/>
    <x v="1"/>
    <n v="215.73"/>
    <s v="Gift Card"/>
    <s v="WINTER15"/>
    <n v="1"/>
    <s v="REG100228"/>
    <s v="Cust 7137"/>
    <x v="222"/>
    <x v="161"/>
    <x v="0"/>
    <x v="0"/>
    <x v="8"/>
    <x v="8"/>
    <x v="3"/>
    <n v="169.48"/>
    <n v="10"/>
    <s v="Returned"/>
    <s v="No Discount"/>
  </r>
  <r>
    <d v="2024-10-05T00:00:00"/>
    <x v="0"/>
    <x v="5"/>
    <n v="20"/>
    <n v="576.29999999999995"/>
    <s v="Store D"/>
    <x v="0"/>
    <n v="0.05"/>
    <x v="0"/>
    <n v="10949.7"/>
    <s v="Credit Card"/>
    <s v="No Promo"/>
    <n v="0"/>
    <s v="REG100229"/>
    <s v="Cust 4627"/>
    <x v="223"/>
    <x v="197"/>
    <x v="0"/>
    <x v="1"/>
    <x v="5"/>
    <x v="5"/>
    <x v="1"/>
    <n v="10924.480000000001"/>
    <n v="4"/>
    <s v="Completed"/>
    <s v="Low"/>
  </r>
  <r>
    <d v="2024-03-31T00:00:00"/>
    <x v="4"/>
    <x v="0"/>
    <n v="7"/>
    <n v="120.6"/>
    <s v="Store B"/>
    <x v="0"/>
    <n v="0"/>
    <x v="4"/>
    <n v="844.19999999999993"/>
    <s v="Online"/>
    <s v="WINTER15"/>
    <n v="0"/>
    <s v="REG100230"/>
    <s v="Cust 4878"/>
    <x v="224"/>
    <x v="198"/>
    <x v="4"/>
    <x v="1"/>
    <x v="6"/>
    <x v="6"/>
    <x v="0"/>
    <n v="800.4"/>
    <n v="8"/>
    <s v="Completed"/>
    <s v="No Discount"/>
  </r>
  <r>
    <d v="2025-04-01T00:00:00"/>
    <x v="4"/>
    <x v="6"/>
    <n v="8"/>
    <n v="96.19"/>
    <s v="Store A"/>
    <x v="0"/>
    <n v="0.05"/>
    <x v="3"/>
    <n v="731.04399999999998"/>
    <s v="Debit Card"/>
    <s v="SAVE10"/>
    <n v="0"/>
    <s v="REG100231"/>
    <s v="Cust 2779"/>
    <x v="225"/>
    <x v="159"/>
    <x v="4"/>
    <x v="2"/>
    <x v="7"/>
    <x v="7"/>
    <x v="2"/>
    <n v="696.97399999999993"/>
    <n v="3"/>
    <s v="Completed"/>
    <s v="Low"/>
  </r>
  <r>
    <d v="2023-08-23T00:00:00"/>
    <x v="4"/>
    <x v="6"/>
    <n v="14"/>
    <n v="471.17"/>
    <s v="Store A"/>
    <x v="0"/>
    <n v="0.05"/>
    <x v="3"/>
    <n v="6266.5609999999997"/>
    <s v="Gift Card"/>
    <s v="FREESHIP"/>
    <n v="0"/>
    <s v="REG100232"/>
    <s v="Cust 8606"/>
    <x v="226"/>
    <x v="199"/>
    <x v="4"/>
    <x v="0"/>
    <x v="10"/>
    <x v="10"/>
    <x v="3"/>
    <n v="6240.1809999999996"/>
    <n v="3"/>
    <s v="Completed"/>
    <s v="Low"/>
  </r>
  <r>
    <d v="2024-08-14T00:00:00"/>
    <x v="1"/>
    <x v="1"/>
    <n v="20"/>
    <n v="14.33"/>
    <s v="Store D"/>
    <x v="0"/>
    <n v="0.1"/>
    <x v="3"/>
    <n v="257.94000000000011"/>
    <s v="Debit Card"/>
    <s v="No Promo"/>
    <n v="0"/>
    <s v="REG100233"/>
    <s v="Cust 9599"/>
    <x v="227"/>
    <x v="200"/>
    <x v="1"/>
    <x v="1"/>
    <x v="10"/>
    <x v="10"/>
    <x v="3"/>
    <n v="251.72000000000011"/>
    <n v="7"/>
    <s v="Completed"/>
    <s v="Medium"/>
  </r>
  <r>
    <d v="2025-02-14T00:00:00"/>
    <x v="3"/>
    <x v="5"/>
    <n v="18"/>
    <n v="499.61"/>
    <s v="Store B"/>
    <x v="1"/>
    <n v="0.15"/>
    <x v="1"/>
    <n v="7644.0329999999994"/>
    <s v="Debit Card"/>
    <s v="No Promo"/>
    <n v="0"/>
    <s v="REG100234"/>
    <s v="Cust 4500"/>
    <x v="228"/>
    <x v="148"/>
    <x v="3"/>
    <x v="2"/>
    <x v="0"/>
    <x v="0"/>
    <x v="0"/>
    <n v="7634.3929999999991"/>
    <n v="5"/>
    <s v="Completed"/>
    <s v="High"/>
  </r>
  <r>
    <d v="2023-11-11T00:00:00"/>
    <x v="4"/>
    <x v="4"/>
    <n v="14"/>
    <n v="16.329999999999998"/>
    <s v="Store B"/>
    <x v="0"/>
    <n v="0.1"/>
    <x v="4"/>
    <n v="205.75800000000001"/>
    <s v="Debit Card"/>
    <s v="WINTER15"/>
    <n v="0"/>
    <s v="REG100235"/>
    <s v="Cust 4173"/>
    <x v="229"/>
    <x v="201"/>
    <x v="4"/>
    <x v="0"/>
    <x v="9"/>
    <x v="9"/>
    <x v="1"/>
    <n v="183.03800000000001"/>
    <n v="5"/>
    <s v="Completed"/>
    <s v="Medium"/>
  </r>
  <r>
    <d v="2024-04-01T00:00:00"/>
    <x v="3"/>
    <x v="2"/>
    <n v="17"/>
    <n v="480.62"/>
    <s v="Store C"/>
    <x v="0"/>
    <n v="0.15"/>
    <x v="3"/>
    <n v="6944.9589999999998"/>
    <s v="Online"/>
    <s v="FREESHIP"/>
    <n v="0"/>
    <s v="REG100236"/>
    <s v="Cust 7607"/>
    <x v="230"/>
    <x v="202"/>
    <x v="3"/>
    <x v="1"/>
    <x v="7"/>
    <x v="7"/>
    <x v="2"/>
    <n v="6907.8689999999997"/>
    <n v="8"/>
    <s v="Completed"/>
    <s v="High"/>
  </r>
  <r>
    <d v="2024-06-13T00:00:00"/>
    <x v="1"/>
    <x v="3"/>
    <n v="5"/>
    <n v="555.84"/>
    <s v="Store C"/>
    <x v="1"/>
    <n v="0.05"/>
    <x v="4"/>
    <n v="2640.24"/>
    <s v="Credit Card"/>
    <s v="No Promo"/>
    <n v="0"/>
    <s v="REG100237"/>
    <s v="Cust 4768"/>
    <x v="231"/>
    <x v="203"/>
    <x v="1"/>
    <x v="1"/>
    <x v="3"/>
    <x v="3"/>
    <x v="2"/>
    <n v="2610.8399999999997"/>
    <n v="7"/>
    <s v="Completed"/>
    <s v="Low"/>
  </r>
  <r>
    <d v="2023-11-28T00:00:00"/>
    <x v="2"/>
    <x v="3"/>
    <n v="18"/>
    <n v="174.03"/>
    <s v="Store B"/>
    <x v="0"/>
    <n v="0.1"/>
    <x v="2"/>
    <n v="2819.2860000000001"/>
    <s v="Online"/>
    <s v="SAVE10"/>
    <n v="0"/>
    <s v="REG100238"/>
    <s v="Cust 5746"/>
    <x v="232"/>
    <x v="204"/>
    <x v="2"/>
    <x v="0"/>
    <x v="9"/>
    <x v="9"/>
    <x v="1"/>
    <n v="2787.096"/>
    <n v="5"/>
    <s v="Completed"/>
    <s v="Medium"/>
  </r>
  <r>
    <d v="2024-11-11T00:00:00"/>
    <x v="3"/>
    <x v="2"/>
    <n v="11"/>
    <n v="286.05"/>
    <s v="Store A"/>
    <x v="1"/>
    <n v="0.1"/>
    <x v="5"/>
    <n v="2831.895"/>
    <s v="Debit Card"/>
    <s v="No Promo"/>
    <n v="1"/>
    <s v="REG100239"/>
    <s v="Cust 3002"/>
    <x v="233"/>
    <x v="205"/>
    <x v="3"/>
    <x v="1"/>
    <x v="9"/>
    <x v="9"/>
    <x v="1"/>
    <n v="2823.3049999999998"/>
    <n v="5"/>
    <s v="Returned"/>
    <s v="Medium"/>
  </r>
  <r>
    <d v="2024-11-04T00:00:00"/>
    <x v="2"/>
    <x v="2"/>
    <n v="16"/>
    <n v="40.729999999999997"/>
    <s v="Store D"/>
    <x v="1"/>
    <n v="0"/>
    <x v="1"/>
    <n v="651.67999999999995"/>
    <s v="Credit Card"/>
    <s v="No Promo"/>
    <n v="0"/>
    <s v="REG100240"/>
    <s v="Cust 3237"/>
    <x v="234"/>
    <x v="206"/>
    <x v="2"/>
    <x v="1"/>
    <x v="9"/>
    <x v="9"/>
    <x v="1"/>
    <n v="626.95999999999992"/>
    <n v="4"/>
    <s v="Completed"/>
    <s v="No Discount"/>
  </r>
  <r>
    <d v="2023-01-01T00:00:00"/>
    <x v="3"/>
    <x v="3"/>
    <n v="11"/>
    <n v="468.22"/>
    <s v="Store D"/>
    <x v="1"/>
    <n v="0"/>
    <x v="3"/>
    <n v="5150.42"/>
    <s v="Debit Card"/>
    <s v="WINTER15"/>
    <n v="0"/>
    <s v="REG100241"/>
    <s v="Cust 6437"/>
    <x v="235"/>
    <x v="7"/>
    <x v="3"/>
    <x v="0"/>
    <x v="4"/>
    <x v="4"/>
    <x v="0"/>
    <n v="5130.5"/>
    <n v="10"/>
    <s v="Completed"/>
    <s v="No Discount"/>
  </r>
  <r>
    <d v="2025-01-18T00:00:00"/>
    <x v="2"/>
    <x v="5"/>
    <n v="1"/>
    <n v="411.54"/>
    <s v="Store C"/>
    <x v="1"/>
    <n v="0.1"/>
    <x v="0"/>
    <n v="370.38600000000002"/>
    <s v="Gift Card"/>
    <s v="WINTER15"/>
    <n v="0"/>
    <s v="REG100242"/>
    <s v="Cust 8806"/>
    <x v="236"/>
    <x v="207"/>
    <x v="2"/>
    <x v="2"/>
    <x v="4"/>
    <x v="4"/>
    <x v="0"/>
    <n v="362.92600000000004"/>
    <n v="2"/>
    <s v="Completed"/>
    <s v="Medium"/>
  </r>
  <r>
    <d v="2023-05-02T00:00:00"/>
    <x v="3"/>
    <x v="6"/>
    <n v="13"/>
    <n v="134.19999999999999"/>
    <s v="Store A"/>
    <x v="0"/>
    <n v="0.05"/>
    <x v="0"/>
    <n v="1657.37"/>
    <s v="Credit Card"/>
    <s v="WINTER15"/>
    <n v="0"/>
    <s v="REG100243"/>
    <s v="Cust 8678"/>
    <x v="237"/>
    <x v="208"/>
    <x v="3"/>
    <x v="0"/>
    <x v="2"/>
    <x v="2"/>
    <x v="2"/>
    <n v="1647.77"/>
    <n v="8"/>
    <s v="Completed"/>
    <s v="Low"/>
  </r>
  <r>
    <d v="2025-05-27T00:00:00"/>
    <x v="4"/>
    <x v="6"/>
    <n v="10"/>
    <n v="351.23"/>
    <s v="Store B"/>
    <x v="1"/>
    <n v="0.15"/>
    <x v="2"/>
    <n v="2985.4549999999999"/>
    <s v="Online"/>
    <s v="No Promo"/>
    <n v="0"/>
    <s v="REG100244"/>
    <s v="Cust 9649"/>
    <x v="238"/>
    <x v="209"/>
    <x v="4"/>
    <x v="2"/>
    <x v="2"/>
    <x v="2"/>
    <x v="2"/>
    <n v="2942.7150000000001"/>
    <n v="6"/>
    <s v="Completed"/>
    <s v="High"/>
  </r>
  <r>
    <d v="2024-12-27T00:00:00"/>
    <x v="1"/>
    <x v="4"/>
    <n v="14"/>
    <n v="551.14"/>
    <s v="Store C"/>
    <x v="0"/>
    <n v="0.1"/>
    <x v="4"/>
    <n v="6944.3639999999996"/>
    <s v="Online"/>
    <s v="FREESHIP"/>
    <n v="1"/>
    <s v="REG100245"/>
    <s v="Cust 1960"/>
    <x v="31"/>
    <x v="210"/>
    <x v="1"/>
    <x v="1"/>
    <x v="1"/>
    <x v="1"/>
    <x v="1"/>
    <n v="6932.0139999999992"/>
    <n v="9"/>
    <s v="Returned"/>
    <s v="Medium"/>
  </r>
  <r>
    <d v="2025-03-18T00:00:00"/>
    <x v="4"/>
    <x v="3"/>
    <n v="2"/>
    <n v="131.13"/>
    <s v="Store B"/>
    <x v="1"/>
    <n v="0.1"/>
    <x v="0"/>
    <n v="236.03399999999999"/>
    <s v="Debit Card"/>
    <s v="No Promo"/>
    <n v="0"/>
    <s v="REG100246"/>
    <s v="Cust 3910"/>
    <x v="239"/>
    <x v="211"/>
    <x v="4"/>
    <x v="2"/>
    <x v="6"/>
    <x v="6"/>
    <x v="0"/>
    <n v="221.29399999999998"/>
    <n v="6"/>
    <s v="Completed"/>
    <s v="Medium"/>
  </r>
  <r>
    <d v="2024-03-24T00:00:00"/>
    <x v="0"/>
    <x v="0"/>
    <n v="6"/>
    <n v="595.11"/>
    <s v="Store C"/>
    <x v="0"/>
    <n v="0"/>
    <x v="4"/>
    <n v="3570.66"/>
    <s v="Cash"/>
    <s v="SAVE10"/>
    <n v="1"/>
    <s v="REG100247"/>
    <s v="Cust 4944"/>
    <x v="240"/>
    <x v="122"/>
    <x v="0"/>
    <x v="1"/>
    <x v="6"/>
    <x v="6"/>
    <x v="0"/>
    <n v="3541.74"/>
    <n v="7"/>
    <s v="Returned"/>
    <s v="No Discount"/>
  </r>
  <r>
    <d v="2024-12-26T00:00:00"/>
    <x v="0"/>
    <x v="0"/>
    <n v="6"/>
    <n v="516.66"/>
    <s v="Store C"/>
    <x v="0"/>
    <n v="0.05"/>
    <x v="5"/>
    <n v="2944.962"/>
    <s v="Online"/>
    <s v="No Promo"/>
    <n v="1"/>
    <s v="REG100248"/>
    <s v="Cust 9618"/>
    <x v="241"/>
    <x v="212"/>
    <x v="0"/>
    <x v="1"/>
    <x v="1"/>
    <x v="1"/>
    <x v="1"/>
    <n v="2939.8119999999999"/>
    <n v="8"/>
    <s v="Returned"/>
    <s v="Low"/>
  </r>
  <r>
    <d v="2023-01-11T00:00:00"/>
    <x v="2"/>
    <x v="2"/>
    <n v="6"/>
    <n v="202.57"/>
    <s v="Store D"/>
    <x v="1"/>
    <n v="0.05"/>
    <x v="0"/>
    <n v="1154.6489999999999"/>
    <s v="Gift Card"/>
    <s v="FREESHIP"/>
    <n v="0"/>
    <s v="REG100249"/>
    <s v="Cust 2279"/>
    <x v="242"/>
    <x v="6"/>
    <x v="2"/>
    <x v="0"/>
    <x v="4"/>
    <x v="4"/>
    <x v="0"/>
    <n v="1130.2589999999998"/>
    <n v="3"/>
    <s v="Completed"/>
    <s v="Low"/>
  </r>
  <r>
    <d v="2025-06-01T00:00:00"/>
    <x v="1"/>
    <x v="0"/>
    <n v="13"/>
    <n v="306.16000000000003"/>
    <s v="Store A"/>
    <x v="0"/>
    <n v="0.15"/>
    <x v="2"/>
    <n v="3383.0680000000002"/>
    <s v="Cash"/>
    <s v="SAVE10"/>
    <n v="0"/>
    <s v="REG100250"/>
    <s v="Cust 4689"/>
    <x v="243"/>
    <x v="213"/>
    <x v="1"/>
    <x v="2"/>
    <x v="3"/>
    <x v="3"/>
    <x v="2"/>
    <n v="3357.9080000000004"/>
    <n v="9"/>
    <s v="Completed"/>
    <s v="High"/>
  </r>
  <r>
    <d v="2024-09-26T00:00:00"/>
    <x v="0"/>
    <x v="2"/>
    <n v="11"/>
    <n v="472.74"/>
    <s v="Store D"/>
    <x v="1"/>
    <n v="0.15"/>
    <x v="3"/>
    <n v="4420.1190000000006"/>
    <s v="Credit Card"/>
    <s v="No Promo"/>
    <n v="1"/>
    <s v="REG100251"/>
    <s v="Cust 7381"/>
    <x v="244"/>
    <x v="214"/>
    <x v="0"/>
    <x v="1"/>
    <x v="11"/>
    <x v="11"/>
    <x v="3"/>
    <n v="4403.3190000000004"/>
    <n v="5"/>
    <s v="Returned"/>
    <s v="High"/>
  </r>
  <r>
    <d v="2024-08-10T00:00:00"/>
    <x v="0"/>
    <x v="1"/>
    <n v="20"/>
    <n v="337.37"/>
    <s v="Store C"/>
    <x v="1"/>
    <n v="0.1"/>
    <x v="4"/>
    <n v="6072.66"/>
    <s v="Gift Card"/>
    <s v="No Promo"/>
    <n v="0"/>
    <s v="REG100252"/>
    <s v="Cust 2724"/>
    <x v="245"/>
    <x v="181"/>
    <x v="0"/>
    <x v="1"/>
    <x v="10"/>
    <x v="10"/>
    <x v="3"/>
    <n v="6029.49"/>
    <n v="7"/>
    <s v="Completed"/>
    <s v="Medium"/>
  </r>
  <r>
    <d v="2025-03-02T00:00:00"/>
    <x v="1"/>
    <x v="1"/>
    <n v="12"/>
    <n v="34.24"/>
    <s v="Store C"/>
    <x v="1"/>
    <n v="0.1"/>
    <x v="2"/>
    <n v="369.79199999999997"/>
    <s v="Cash"/>
    <s v="No Promo"/>
    <n v="0"/>
    <s v="REG100253"/>
    <s v="Cust 2823"/>
    <x v="246"/>
    <x v="154"/>
    <x v="1"/>
    <x v="2"/>
    <x v="6"/>
    <x v="6"/>
    <x v="0"/>
    <n v="352.15199999999999"/>
    <n v="8"/>
    <s v="Completed"/>
    <s v="Medium"/>
  </r>
  <r>
    <d v="2023-02-21T00:00:00"/>
    <x v="0"/>
    <x v="5"/>
    <n v="4"/>
    <n v="477.05"/>
    <s v="Store B"/>
    <x v="0"/>
    <n v="0"/>
    <x v="3"/>
    <n v="1908.2"/>
    <s v="Credit Card"/>
    <s v="WINTER15"/>
    <n v="0"/>
    <s v="REG100254"/>
    <s v="Cust 9402"/>
    <x v="247"/>
    <x v="215"/>
    <x v="0"/>
    <x v="0"/>
    <x v="0"/>
    <x v="0"/>
    <x v="0"/>
    <n v="1862.66"/>
    <n v="9"/>
    <s v="Completed"/>
    <s v="No Discount"/>
  </r>
  <r>
    <d v="2024-11-20T00:00:00"/>
    <x v="0"/>
    <x v="0"/>
    <n v="6"/>
    <n v="562.92999999999995"/>
    <s v="Store C"/>
    <x v="1"/>
    <n v="0"/>
    <x v="1"/>
    <n v="3377.58"/>
    <s v="Credit Card"/>
    <s v="WINTER15"/>
    <n v="0"/>
    <s v="REG100255"/>
    <s v="Cust 6561"/>
    <x v="248"/>
    <x v="216"/>
    <x v="0"/>
    <x v="1"/>
    <x v="9"/>
    <x v="9"/>
    <x v="1"/>
    <n v="3333.85"/>
    <n v="7"/>
    <s v="Completed"/>
    <s v="No Discount"/>
  </r>
  <r>
    <d v="2023-08-26T00:00:00"/>
    <x v="0"/>
    <x v="3"/>
    <n v="20"/>
    <n v="18.29"/>
    <s v="Store B"/>
    <x v="1"/>
    <n v="0"/>
    <x v="4"/>
    <n v="365.8"/>
    <s v="Debit Card"/>
    <s v="FREESHIP"/>
    <n v="1"/>
    <s v="REG100256"/>
    <s v="Cust 3116"/>
    <x v="249"/>
    <x v="217"/>
    <x v="0"/>
    <x v="0"/>
    <x v="10"/>
    <x v="10"/>
    <x v="3"/>
    <n v="330.43"/>
    <n v="3"/>
    <s v="Returned"/>
    <s v="No Discount"/>
  </r>
  <r>
    <d v="2024-01-01T00:00:00"/>
    <x v="1"/>
    <x v="4"/>
    <n v="7"/>
    <n v="208.86"/>
    <s v="Store B"/>
    <x v="1"/>
    <n v="0"/>
    <x v="2"/>
    <n v="1462.02"/>
    <s v="Cash"/>
    <s v="FREESHIP"/>
    <n v="0"/>
    <s v="REG100257"/>
    <s v="Cust 1015"/>
    <x v="250"/>
    <x v="218"/>
    <x v="1"/>
    <x v="1"/>
    <x v="4"/>
    <x v="4"/>
    <x v="0"/>
    <n v="1441.3799999999999"/>
    <n v="7"/>
    <s v="Completed"/>
    <s v="No Discount"/>
  </r>
  <r>
    <d v="2024-11-24T00:00:00"/>
    <x v="1"/>
    <x v="6"/>
    <n v="12"/>
    <n v="330.36"/>
    <s v="Store D"/>
    <x v="1"/>
    <n v="0.05"/>
    <x v="4"/>
    <n v="3766.1039999999998"/>
    <s v="Cash"/>
    <s v="WINTER15"/>
    <n v="0"/>
    <s v="REG100258"/>
    <s v="Cust 1207"/>
    <x v="251"/>
    <x v="219"/>
    <x v="1"/>
    <x v="1"/>
    <x v="9"/>
    <x v="9"/>
    <x v="1"/>
    <n v="3717.7739999999999"/>
    <n v="6"/>
    <s v="Completed"/>
    <s v="Low"/>
  </r>
  <r>
    <d v="2024-08-25T00:00:00"/>
    <x v="1"/>
    <x v="5"/>
    <n v="7"/>
    <n v="50.26"/>
    <s v="Store C"/>
    <x v="1"/>
    <n v="0.15"/>
    <x v="4"/>
    <n v="299.04700000000003"/>
    <s v="Cash"/>
    <s v="No Promo"/>
    <n v="0"/>
    <s v="REG100259"/>
    <s v="Cust 2501"/>
    <x v="252"/>
    <x v="93"/>
    <x v="1"/>
    <x v="1"/>
    <x v="10"/>
    <x v="10"/>
    <x v="3"/>
    <n v="281.92700000000002"/>
    <n v="7"/>
    <s v="Completed"/>
    <s v="High"/>
  </r>
  <r>
    <d v="2023-06-10T00:00:00"/>
    <x v="1"/>
    <x v="0"/>
    <n v="2"/>
    <n v="374.59"/>
    <s v="Store C"/>
    <x v="0"/>
    <n v="0.15"/>
    <x v="3"/>
    <n v="636.803"/>
    <s v="Online"/>
    <s v="SAVE10"/>
    <n v="0"/>
    <s v="REG100260"/>
    <s v="Cust 2330"/>
    <x v="253"/>
    <x v="220"/>
    <x v="1"/>
    <x v="0"/>
    <x v="3"/>
    <x v="3"/>
    <x v="2"/>
    <n v="602.16300000000001"/>
    <n v="8"/>
    <s v="Completed"/>
    <s v="High"/>
  </r>
  <r>
    <d v="2024-12-18T00:00:00"/>
    <x v="2"/>
    <x v="6"/>
    <n v="7"/>
    <n v="467.6"/>
    <s v="Store A"/>
    <x v="1"/>
    <n v="0.1"/>
    <x v="3"/>
    <n v="2945.88"/>
    <s v="Debit Card"/>
    <s v="No Promo"/>
    <n v="0"/>
    <s v="REG100261"/>
    <s v="Cust 7436"/>
    <x v="254"/>
    <x v="221"/>
    <x v="2"/>
    <x v="1"/>
    <x v="1"/>
    <x v="1"/>
    <x v="1"/>
    <n v="2930.2400000000002"/>
    <n v="8"/>
    <s v="Completed"/>
    <s v="Medium"/>
  </r>
  <r>
    <d v="2023-08-28T00:00:00"/>
    <x v="0"/>
    <x v="3"/>
    <n v="3"/>
    <n v="376.24"/>
    <s v="Store A"/>
    <x v="1"/>
    <n v="0.05"/>
    <x v="2"/>
    <n v="1072.2840000000001"/>
    <s v="Debit Card"/>
    <s v="FREESHIP"/>
    <n v="1"/>
    <s v="REG100262"/>
    <s v="Cust 2762"/>
    <x v="255"/>
    <x v="138"/>
    <x v="0"/>
    <x v="0"/>
    <x v="10"/>
    <x v="10"/>
    <x v="3"/>
    <n v="1066.134"/>
    <n v="4"/>
    <s v="Returned"/>
    <s v="Low"/>
  </r>
  <r>
    <d v="2023-01-22T00:00:00"/>
    <x v="4"/>
    <x v="1"/>
    <n v="13"/>
    <n v="140.49"/>
    <s v="Store A"/>
    <x v="1"/>
    <n v="0"/>
    <x v="0"/>
    <n v="1826.37"/>
    <s v="Debit Card"/>
    <s v="SAVE10"/>
    <n v="0"/>
    <s v="REG100263"/>
    <s v="Cust 3599"/>
    <x v="256"/>
    <x v="222"/>
    <x v="4"/>
    <x v="0"/>
    <x v="4"/>
    <x v="4"/>
    <x v="0"/>
    <n v="1808.6799999999998"/>
    <n v="9"/>
    <s v="Completed"/>
    <s v="No Discount"/>
  </r>
  <r>
    <d v="2023-02-07T00:00:00"/>
    <x v="2"/>
    <x v="4"/>
    <n v="3"/>
    <n v="506.33"/>
    <s v="Store B"/>
    <x v="1"/>
    <n v="0.15"/>
    <x v="2"/>
    <n v="1291.1415"/>
    <s v="Debit Card"/>
    <s v="FREESHIP"/>
    <n v="0"/>
    <s v="REG100264"/>
    <s v="Cust 4127"/>
    <x v="257"/>
    <x v="68"/>
    <x v="2"/>
    <x v="0"/>
    <x v="0"/>
    <x v="0"/>
    <x v="0"/>
    <n v="1265.4314999999999"/>
    <n v="7"/>
    <s v="Completed"/>
    <s v="High"/>
  </r>
  <r>
    <d v="2023-11-22T00:00:00"/>
    <x v="1"/>
    <x v="4"/>
    <n v="8"/>
    <n v="138.72999999999999"/>
    <s v="Store A"/>
    <x v="0"/>
    <n v="0.05"/>
    <x v="2"/>
    <n v="1054.348"/>
    <s v="Online"/>
    <s v="WINTER15"/>
    <n v="1"/>
    <s v="REG100265"/>
    <s v="Cust 6855"/>
    <x v="89"/>
    <x v="223"/>
    <x v="1"/>
    <x v="0"/>
    <x v="9"/>
    <x v="9"/>
    <x v="1"/>
    <n v="1005.838"/>
    <n v="7"/>
    <s v="Returned"/>
    <s v="Low"/>
  </r>
  <r>
    <d v="2023-01-25T00:00:00"/>
    <x v="4"/>
    <x v="2"/>
    <n v="6"/>
    <n v="134.53"/>
    <s v="Store C"/>
    <x v="1"/>
    <n v="0.15"/>
    <x v="3"/>
    <n v="686.10300000000007"/>
    <s v="Debit Card"/>
    <s v="FREESHIP"/>
    <n v="1"/>
    <s v="REG100266"/>
    <s v="Cust 7017"/>
    <x v="258"/>
    <x v="224"/>
    <x v="4"/>
    <x v="0"/>
    <x v="4"/>
    <x v="4"/>
    <x v="0"/>
    <n v="652.60300000000007"/>
    <n v="4"/>
    <s v="Returned"/>
    <s v="High"/>
  </r>
  <r>
    <d v="2025-03-05T00:00:00"/>
    <x v="1"/>
    <x v="5"/>
    <n v="18"/>
    <n v="375.96"/>
    <s v="Store D"/>
    <x v="0"/>
    <n v="0.05"/>
    <x v="4"/>
    <n v="6428.9159999999993"/>
    <s v="Debit Card"/>
    <s v="SAVE10"/>
    <n v="0"/>
    <s v="REG100267"/>
    <s v="Cust 6957"/>
    <x v="259"/>
    <x v="225"/>
    <x v="1"/>
    <x v="2"/>
    <x v="6"/>
    <x v="6"/>
    <x v="0"/>
    <n v="6402.1359999999995"/>
    <n v="4"/>
    <s v="Completed"/>
    <s v="Low"/>
  </r>
  <r>
    <d v="2023-02-02T00:00:00"/>
    <x v="2"/>
    <x v="6"/>
    <n v="10"/>
    <n v="538.47"/>
    <s v="Store D"/>
    <x v="1"/>
    <n v="0.1"/>
    <x v="5"/>
    <n v="4846.2299999999996"/>
    <s v="Gift Card"/>
    <s v="WINTER15"/>
    <n v="1"/>
    <s v="REG100268"/>
    <s v="Cust 9822"/>
    <x v="260"/>
    <x v="226"/>
    <x v="2"/>
    <x v="0"/>
    <x v="0"/>
    <x v="0"/>
    <x v="0"/>
    <n v="4828.9799999999996"/>
    <n v="10"/>
    <s v="Returned"/>
    <s v="Medium"/>
  </r>
  <r>
    <d v="2023-05-24T00:00:00"/>
    <x v="2"/>
    <x v="5"/>
    <n v="15"/>
    <n v="505.44"/>
    <s v="Store A"/>
    <x v="0"/>
    <n v="0.1"/>
    <x v="1"/>
    <n v="6823.4400000000014"/>
    <s v="Online"/>
    <s v="SAVE10"/>
    <n v="0"/>
    <s v="REG100269"/>
    <s v="Cust 7425"/>
    <x v="261"/>
    <x v="227"/>
    <x v="2"/>
    <x v="0"/>
    <x v="2"/>
    <x v="2"/>
    <x v="2"/>
    <n v="6785.9400000000014"/>
    <n v="8"/>
    <s v="Completed"/>
    <s v="Medium"/>
  </r>
  <r>
    <d v="2024-05-30T00:00:00"/>
    <x v="1"/>
    <x v="6"/>
    <n v="4"/>
    <n v="312.08999999999997"/>
    <s v="Store C"/>
    <x v="0"/>
    <n v="0.15"/>
    <x v="4"/>
    <n v="1061.106"/>
    <s v="Debit Card"/>
    <s v="SAVE10"/>
    <n v="1"/>
    <s v="REG100270"/>
    <s v="Cust 6468"/>
    <x v="262"/>
    <x v="228"/>
    <x v="1"/>
    <x v="1"/>
    <x v="2"/>
    <x v="2"/>
    <x v="2"/>
    <n v="1043.116"/>
    <n v="7"/>
    <s v="Returned"/>
    <s v="High"/>
  </r>
  <r>
    <d v="2024-01-23T00:00:00"/>
    <x v="4"/>
    <x v="2"/>
    <n v="15"/>
    <n v="579.58000000000004"/>
    <s v="Store C"/>
    <x v="1"/>
    <n v="0.15"/>
    <x v="0"/>
    <n v="7389.6450000000004"/>
    <s v="Credit Card"/>
    <s v="No Promo"/>
    <n v="0"/>
    <s v="REG100271"/>
    <s v="Cust 8897"/>
    <x v="263"/>
    <x v="110"/>
    <x v="4"/>
    <x v="1"/>
    <x v="4"/>
    <x v="4"/>
    <x v="0"/>
    <n v="7358.4250000000002"/>
    <n v="8"/>
    <s v="Completed"/>
    <s v="High"/>
  </r>
  <r>
    <d v="2023-02-06T00:00:00"/>
    <x v="2"/>
    <x v="3"/>
    <n v="10"/>
    <n v="217.43"/>
    <s v="Store A"/>
    <x v="1"/>
    <n v="0.15"/>
    <x v="5"/>
    <n v="1848.155"/>
    <s v="Credit Card"/>
    <s v="FREESHIP"/>
    <n v="0"/>
    <s v="REG100272"/>
    <s v="Cust 9816"/>
    <x v="264"/>
    <x v="229"/>
    <x v="2"/>
    <x v="0"/>
    <x v="0"/>
    <x v="0"/>
    <x v="0"/>
    <n v="1815.0149999999999"/>
    <n v="9"/>
    <s v="Completed"/>
    <s v="High"/>
  </r>
  <r>
    <d v="2024-07-15T00:00:00"/>
    <x v="4"/>
    <x v="1"/>
    <n v="15"/>
    <n v="476.15"/>
    <s v="Store B"/>
    <x v="0"/>
    <n v="0.05"/>
    <x v="3"/>
    <n v="6785.1374999999998"/>
    <s v="Online"/>
    <s v="SAVE10"/>
    <n v="0"/>
    <s v="REG100273"/>
    <s v="Cust 8227"/>
    <x v="265"/>
    <x v="230"/>
    <x v="4"/>
    <x v="1"/>
    <x v="8"/>
    <x v="8"/>
    <x v="3"/>
    <n v="6760.6575000000003"/>
    <n v="4"/>
    <s v="Completed"/>
    <s v="Low"/>
  </r>
  <r>
    <d v="2025-03-06T00:00:00"/>
    <x v="0"/>
    <x v="3"/>
    <n v="5"/>
    <n v="89.03"/>
    <s v="Store C"/>
    <x v="0"/>
    <n v="0.1"/>
    <x v="2"/>
    <n v="400.63499999999999"/>
    <s v="Debit Card"/>
    <s v="WINTER15"/>
    <n v="0"/>
    <s v="REG100274"/>
    <s v="Cust 4990"/>
    <x v="266"/>
    <x v="231"/>
    <x v="0"/>
    <x v="2"/>
    <x v="6"/>
    <x v="6"/>
    <x v="0"/>
    <n v="378.21499999999997"/>
    <n v="10"/>
    <s v="Completed"/>
    <s v="Medium"/>
  </r>
  <r>
    <d v="2023-07-29T00:00:00"/>
    <x v="3"/>
    <x v="1"/>
    <n v="17"/>
    <n v="6.88"/>
    <s v="Store A"/>
    <x v="1"/>
    <n v="0.1"/>
    <x v="2"/>
    <n v="105.264"/>
    <s v="Gift Card"/>
    <s v="No Promo"/>
    <n v="0"/>
    <s v="REG100275"/>
    <s v="Cust 5834"/>
    <x v="267"/>
    <x v="232"/>
    <x v="3"/>
    <x v="0"/>
    <x v="8"/>
    <x v="8"/>
    <x v="3"/>
    <n v="62.893999999999998"/>
    <n v="10"/>
    <s v="Completed"/>
    <s v="Medium"/>
  </r>
  <r>
    <d v="2023-07-26T00:00:00"/>
    <x v="2"/>
    <x v="6"/>
    <n v="6"/>
    <n v="355.26"/>
    <s v="Store D"/>
    <x v="1"/>
    <n v="0.1"/>
    <x v="5"/>
    <n v="1918.404"/>
    <s v="Online"/>
    <s v="WINTER15"/>
    <n v="0"/>
    <s v="REG100276"/>
    <s v="Cust 7330"/>
    <x v="268"/>
    <x v="233"/>
    <x v="2"/>
    <x v="0"/>
    <x v="8"/>
    <x v="8"/>
    <x v="3"/>
    <n v="1887.914"/>
    <n v="3"/>
    <s v="Completed"/>
    <s v="Medium"/>
  </r>
  <r>
    <d v="2024-04-10T00:00:00"/>
    <x v="4"/>
    <x v="5"/>
    <n v="8"/>
    <n v="294.76"/>
    <s v="Store C"/>
    <x v="1"/>
    <n v="0.1"/>
    <x v="4"/>
    <n v="2122.2719999999999"/>
    <s v="Online"/>
    <s v="SAVE10"/>
    <n v="0"/>
    <s v="REG100277"/>
    <s v="Cust 5273"/>
    <x v="269"/>
    <x v="234"/>
    <x v="4"/>
    <x v="1"/>
    <x v="7"/>
    <x v="7"/>
    <x v="2"/>
    <n v="2086.232"/>
    <n v="3"/>
    <s v="Completed"/>
    <s v="Medium"/>
  </r>
  <r>
    <d v="2025-01-24T00:00:00"/>
    <x v="2"/>
    <x v="2"/>
    <n v="16"/>
    <n v="60.69"/>
    <s v="Store A"/>
    <x v="0"/>
    <n v="0"/>
    <x v="3"/>
    <n v="971.04"/>
    <s v="Credit Card"/>
    <s v="WINTER15"/>
    <n v="0"/>
    <s v="REG100278"/>
    <s v="Cust 6138"/>
    <x v="270"/>
    <x v="187"/>
    <x v="2"/>
    <x v="2"/>
    <x v="4"/>
    <x v="4"/>
    <x v="0"/>
    <n v="964.01"/>
    <n v="3"/>
    <s v="Completed"/>
    <s v="No Discount"/>
  </r>
  <r>
    <d v="2025-04-27T00:00:00"/>
    <x v="4"/>
    <x v="0"/>
    <n v="2"/>
    <n v="559.63"/>
    <s v="Store B"/>
    <x v="0"/>
    <n v="0.1"/>
    <x v="4"/>
    <n v="1007.3339999999999"/>
    <s v="Credit Card"/>
    <s v="WINTER15"/>
    <n v="1"/>
    <s v="REG100279"/>
    <s v="Cust 2084"/>
    <x v="271"/>
    <x v="235"/>
    <x v="4"/>
    <x v="2"/>
    <x v="7"/>
    <x v="7"/>
    <x v="2"/>
    <n v="964.99399999999991"/>
    <n v="6"/>
    <s v="Returned"/>
    <s v="Medium"/>
  </r>
  <r>
    <d v="2025-02-20T00:00:00"/>
    <x v="0"/>
    <x v="1"/>
    <n v="4"/>
    <n v="232.66"/>
    <s v="Store B"/>
    <x v="0"/>
    <n v="0.1"/>
    <x v="2"/>
    <n v="837.57600000000002"/>
    <s v="Online"/>
    <s v="WINTER15"/>
    <n v="0"/>
    <s v="REG100280"/>
    <s v="Cust 2799"/>
    <x v="272"/>
    <x v="236"/>
    <x v="0"/>
    <x v="2"/>
    <x v="0"/>
    <x v="0"/>
    <x v="0"/>
    <n v="825.69600000000003"/>
    <n v="3"/>
    <s v="Completed"/>
    <s v="Medium"/>
  </r>
  <r>
    <d v="2023-09-14T00:00:00"/>
    <x v="2"/>
    <x v="6"/>
    <n v="10"/>
    <n v="230.87"/>
    <s v="Store A"/>
    <x v="1"/>
    <n v="0.15"/>
    <x v="5"/>
    <n v="1962.395"/>
    <s v="Debit Card"/>
    <s v="SAVE10"/>
    <n v="0"/>
    <s v="REG100281"/>
    <s v="Cust 5234"/>
    <x v="273"/>
    <x v="237"/>
    <x v="2"/>
    <x v="0"/>
    <x v="11"/>
    <x v="11"/>
    <x v="3"/>
    <n v="1934.0650000000001"/>
    <n v="5"/>
    <s v="Completed"/>
    <s v="High"/>
  </r>
  <r>
    <d v="2024-04-17T00:00:00"/>
    <x v="4"/>
    <x v="5"/>
    <n v="7"/>
    <n v="353.9"/>
    <s v="Store C"/>
    <x v="0"/>
    <n v="0.15"/>
    <x v="1"/>
    <n v="2105.7049999999999"/>
    <s v="Debit Card"/>
    <s v="SAVE10"/>
    <n v="1"/>
    <s v="REG100282"/>
    <s v="Cust 3051"/>
    <x v="274"/>
    <x v="87"/>
    <x v="4"/>
    <x v="1"/>
    <x v="7"/>
    <x v="7"/>
    <x v="2"/>
    <n v="2089.9650000000001"/>
    <n v="10"/>
    <s v="Returned"/>
    <s v="High"/>
  </r>
  <r>
    <d v="2024-11-14T00:00:00"/>
    <x v="3"/>
    <x v="5"/>
    <n v="12"/>
    <n v="561.07000000000005"/>
    <s v="Store A"/>
    <x v="1"/>
    <n v="0"/>
    <x v="1"/>
    <n v="6732.84"/>
    <s v="Gift Card"/>
    <s v="No Promo"/>
    <n v="0"/>
    <s v="REG100283"/>
    <s v="Cust 5456"/>
    <x v="275"/>
    <x v="238"/>
    <x v="3"/>
    <x v="1"/>
    <x v="9"/>
    <x v="9"/>
    <x v="1"/>
    <n v="6697.82"/>
    <n v="4"/>
    <s v="Completed"/>
    <s v="No Discount"/>
  </r>
  <r>
    <d v="2024-07-25T00:00:00"/>
    <x v="2"/>
    <x v="3"/>
    <n v="15"/>
    <n v="247.21"/>
    <s v="Store D"/>
    <x v="0"/>
    <n v="0.1"/>
    <x v="5"/>
    <n v="3337.335"/>
    <s v="Gift Card"/>
    <s v="No Promo"/>
    <n v="0"/>
    <s v="REG100284"/>
    <s v="Cust 6029"/>
    <x v="276"/>
    <x v="116"/>
    <x v="2"/>
    <x v="1"/>
    <x v="8"/>
    <x v="8"/>
    <x v="3"/>
    <n v="3291.915"/>
    <n v="2"/>
    <s v="Completed"/>
    <s v="Medium"/>
  </r>
  <r>
    <d v="2024-08-05T00:00:00"/>
    <x v="0"/>
    <x v="1"/>
    <n v="19"/>
    <n v="271.22000000000003"/>
    <s v="Store A"/>
    <x v="0"/>
    <n v="0.1"/>
    <x v="1"/>
    <n v="4637.8620000000001"/>
    <s v="Credit Card"/>
    <s v="WINTER15"/>
    <n v="0"/>
    <s v="REG100285"/>
    <s v="Cust 4002"/>
    <x v="277"/>
    <x v="239"/>
    <x v="0"/>
    <x v="1"/>
    <x v="10"/>
    <x v="10"/>
    <x v="3"/>
    <n v="4602.5320000000002"/>
    <n v="10"/>
    <s v="Completed"/>
    <s v="Medium"/>
  </r>
  <r>
    <d v="2025-01-23T00:00:00"/>
    <x v="4"/>
    <x v="0"/>
    <n v="6"/>
    <n v="532.54"/>
    <s v="Store A"/>
    <x v="0"/>
    <n v="0"/>
    <x v="4"/>
    <n v="3195.24"/>
    <s v="Debit Card"/>
    <s v="No Promo"/>
    <n v="1"/>
    <s v="REG100286"/>
    <s v="Cust 5830"/>
    <x v="278"/>
    <x v="240"/>
    <x v="4"/>
    <x v="2"/>
    <x v="4"/>
    <x v="4"/>
    <x v="0"/>
    <n v="3170.1499999999996"/>
    <n v="10"/>
    <s v="Returned"/>
    <s v="No Discount"/>
  </r>
  <r>
    <d v="2025-04-27T00:00:00"/>
    <x v="4"/>
    <x v="6"/>
    <n v="16"/>
    <n v="329.54"/>
    <s v="Store A"/>
    <x v="0"/>
    <n v="0.15"/>
    <x v="5"/>
    <n v="4481.7440000000006"/>
    <s v="Debit Card"/>
    <s v="FREESHIP"/>
    <n v="1"/>
    <s v="REG100287"/>
    <s v="Cust 8088"/>
    <x v="279"/>
    <x v="235"/>
    <x v="4"/>
    <x v="2"/>
    <x v="7"/>
    <x v="7"/>
    <x v="2"/>
    <n v="4442.3540000000003"/>
    <n v="6"/>
    <s v="Returned"/>
    <s v="High"/>
  </r>
  <r>
    <d v="2024-09-20T00:00:00"/>
    <x v="1"/>
    <x v="1"/>
    <n v="6"/>
    <n v="170.1"/>
    <s v="Store A"/>
    <x v="1"/>
    <n v="0"/>
    <x v="0"/>
    <n v="1020.6"/>
    <s v="Gift Card"/>
    <s v="FREESHIP"/>
    <n v="0"/>
    <s v="REG100288"/>
    <s v="Cust 6455"/>
    <x v="280"/>
    <x v="241"/>
    <x v="1"/>
    <x v="1"/>
    <x v="11"/>
    <x v="11"/>
    <x v="3"/>
    <n v="981.99"/>
    <n v="3"/>
    <s v="Completed"/>
    <s v="No Discount"/>
  </r>
  <r>
    <d v="2023-09-08T00:00:00"/>
    <x v="4"/>
    <x v="0"/>
    <n v="19"/>
    <n v="212.83"/>
    <s v="Store D"/>
    <x v="0"/>
    <n v="0.15"/>
    <x v="3"/>
    <n v="3437.2044999999998"/>
    <s v="Online"/>
    <s v="WINTER15"/>
    <n v="0"/>
    <s v="REG100289"/>
    <s v="Cust 4117"/>
    <x v="281"/>
    <x v="242"/>
    <x v="4"/>
    <x v="0"/>
    <x v="11"/>
    <x v="11"/>
    <x v="3"/>
    <n v="3394.3244999999997"/>
    <n v="7"/>
    <s v="Completed"/>
    <s v="High"/>
  </r>
  <r>
    <d v="2025-04-20T00:00:00"/>
    <x v="1"/>
    <x v="0"/>
    <n v="5"/>
    <n v="578.91999999999996"/>
    <s v="Store A"/>
    <x v="0"/>
    <n v="0"/>
    <x v="5"/>
    <n v="2894.6"/>
    <s v="Credit Card"/>
    <s v="No Promo"/>
    <n v="1"/>
    <s v="REG100290"/>
    <s v="Cust 1385"/>
    <x v="282"/>
    <x v="243"/>
    <x v="1"/>
    <x v="2"/>
    <x v="7"/>
    <x v="7"/>
    <x v="2"/>
    <n v="2850.5099999999998"/>
    <n v="8"/>
    <s v="Returned"/>
    <s v="No Discount"/>
  </r>
  <r>
    <d v="2024-06-20T00:00:00"/>
    <x v="2"/>
    <x v="1"/>
    <n v="3"/>
    <n v="456.92"/>
    <s v="Store C"/>
    <x v="1"/>
    <n v="0.1"/>
    <x v="2"/>
    <n v="1233.684"/>
    <s v="Gift Card"/>
    <s v="FREESHIP"/>
    <n v="0"/>
    <s v="REG100291"/>
    <s v="Cust 5185"/>
    <x v="283"/>
    <x v="244"/>
    <x v="2"/>
    <x v="1"/>
    <x v="3"/>
    <x v="3"/>
    <x v="2"/>
    <n v="1216.114"/>
    <n v="7"/>
    <s v="Completed"/>
    <s v="Medium"/>
  </r>
  <r>
    <d v="2023-01-11T00:00:00"/>
    <x v="0"/>
    <x v="5"/>
    <n v="12"/>
    <n v="521.53"/>
    <s v="Store D"/>
    <x v="1"/>
    <n v="0"/>
    <x v="0"/>
    <n v="6258.36"/>
    <s v="Credit Card"/>
    <s v="SAVE10"/>
    <n v="1"/>
    <s v="REG100292"/>
    <s v="Cust 8704"/>
    <x v="284"/>
    <x v="245"/>
    <x v="0"/>
    <x v="0"/>
    <x v="4"/>
    <x v="4"/>
    <x v="0"/>
    <n v="6208.7699999999995"/>
    <n v="9"/>
    <s v="Returned"/>
    <s v="No Discount"/>
  </r>
  <r>
    <d v="2023-07-04T00:00:00"/>
    <x v="2"/>
    <x v="2"/>
    <n v="17"/>
    <n v="468.19"/>
    <s v="Store D"/>
    <x v="1"/>
    <n v="0.05"/>
    <x v="4"/>
    <n v="7561.2684999999992"/>
    <s v="Cash"/>
    <s v="No Promo"/>
    <n v="0"/>
    <s v="REG100293"/>
    <s v="Cust 3528"/>
    <x v="285"/>
    <x v="246"/>
    <x v="2"/>
    <x v="0"/>
    <x v="8"/>
    <x v="8"/>
    <x v="3"/>
    <n v="7547.4284999999991"/>
    <n v="3"/>
    <s v="Completed"/>
    <s v="Low"/>
  </r>
  <r>
    <d v="2025-03-08T00:00:00"/>
    <x v="3"/>
    <x v="4"/>
    <n v="9"/>
    <n v="8.81"/>
    <s v="Store D"/>
    <x v="1"/>
    <n v="0.15"/>
    <x v="1"/>
    <n v="67.396500000000003"/>
    <s v="Online"/>
    <s v="SAVE10"/>
    <n v="0"/>
    <s v="REG100294"/>
    <s v="Cust 3907"/>
    <x v="286"/>
    <x v="247"/>
    <x v="3"/>
    <x v="2"/>
    <x v="6"/>
    <x v="6"/>
    <x v="0"/>
    <n v="24.6965"/>
    <n v="10"/>
    <s v="Completed"/>
    <s v="High"/>
  </r>
  <r>
    <d v="2025-02-10T00:00:00"/>
    <x v="1"/>
    <x v="3"/>
    <n v="6"/>
    <n v="521.1"/>
    <s v="Store A"/>
    <x v="0"/>
    <n v="0.15"/>
    <x v="2"/>
    <n v="2657.61"/>
    <s v="Cash"/>
    <s v="No Promo"/>
    <n v="0"/>
    <s v="REG100295"/>
    <s v="Cust 9005"/>
    <x v="287"/>
    <x v="248"/>
    <x v="1"/>
    <x v="2"/>
    <x v="0"/>
    <x v="0"/>
    <x v="0"/>
    <n v="2626.4700000000003"/>
    <n v="2"/>
    <s v="Completed"/>
    <s v="High"/>
  </r>
  <r>
    <d v="2025-03-17T00:00:00"/>
    <x v="4"/>
    <x v="4"/>
    <n v="10"/>
    <n v="289.91000000000003"/>
    <s v="Store C"/>
    <x v="1"/>
    <n v="0.1"/>
    <x v="4"/>
    <n v="2609.190000000001"/>
    <s v="Cash"/>
    <s v="SAVE10"/>
    <n v="0"/>
    <s v="REG100296"/>
    <s v="Cust 3635"/>
    <x v="288"/>
    <x v="249"/>
    <x v="4"/>
    <x v="2"/>
    <x v="6"/>
    <x v="6"/>
    <x v="0"/>
    <n v="2576.2300000000009"/>
    <n v="4"/>
    <s v="Completed"/>
    <s v="Medium"/>
  </r>
  <r>
    <d v="2023-11-09T00:00:00"/>
    <x v="0"/>
    <x v="6"/>
    <n v="3"/>
    <n v="142.27000000000001"/>
    <s v="Store D"/>
    <x v="1"/>
    <n v="0.05"/>
    <x v="5"/>
    <n v="405.46949999999998"/>
    <s v="Online"/>
    <s v="SAVE10"/>
    <n v="0"/>
    <s v="REG100297"/>
    <s v="Cust 2122"/>
    <x v="289"/>
    <x v="191"/>
    <x v="0"/>
    <x v="0"/>
    <x v="9"/>
    <x v="9"/>
    <x v="1"/>
    <n v="372.66949999999997"/>
    <n v="6"/>
    <s v="Completed"/>
    <s v="Low"/>
  </r>
  <r>
    <d v="2023-11-30T00:00:00"/>
    <x v="3"/>
    <x v="6"/>
    <n v="15"/>
    <n v="354.09"/>
    <s v="Store B"/>
    <x v="1"/>
    <n v="0.05"/>
    <x v="3"/>
    <n v="5045.7824999999993"/>
    <s v="Online"/>
    <s v="No Promo"/>
    <n v="1"/>
    <s v="REG100298"/>
    <s v="Cust 4467"/>
    <x v="290"/>
    <x v="18"/>
    <x v="3"/>
    <x v="0"/>
    <x v="9"/>
    <x v="9"/>
    <x v="1"/>
    <n v="5020.4824999999992"/>
    <n v="8"/>
    <s v="Returned"/>
    <s v="Low"/>
  </r>
  <r>
    <d v="2024-08-15T00:00:00"/>
    <x v="1"/>
    <x v="5"/>
    <n v="20"/>
    <n v="358.57"/>
    <s v="Store B"/>
    <x v="0"/>
    <n v="0"/>
    <x v="1"/>
    <n v="7171.4"/>
    <s v="Debit Card"/>
    <s v="FREESHIP"/>
    <n v="1"/>
    <s v="REG100299"/>
    <s v="Cust 6146"/>
    <x v="291"/>
    <x v="156"/>
    <x v="1"/>
    <x v="1"/>
    <x v="10"/>
    <x v="10"/>
    <x v="3"/>
    <n v="7150.29"/>
    <n v="5"/>
    <s v="Returned"/>
    <s v="No Discount"/>
  </r>
  <r>
    <d v="2023-03-21T00:00:00"/>
    <x v="4"/>
    <x v="5"/>
    <n v="16"/>
    <n v="33.18"/>
    <s v="Store C"/>
    <x v="1"/>
    <n v="0.05"/>
    <x v="0"/>
    <n v="504.33600000000001"/>
    <s v="Online"/>
    <s v="SAVE10"/>
    <n v="0"/>
    <s v="REG100300"/>
    <s v="Cust 4001"/>
    <x v="292"/>
    <x v="250"/>
    <x v="4"/>
    <x v="0"/>
    <x v="6"/>
    <x v="6"/>
    <x v="0"/>
    <n v="481.39600000000002"/>
    <n v="5"/>
    <s v="Completed"/>
    <s v="Low"/>
  </r>
  <r>
    <d v="2023-10-26T00:00:00"/>
    <x v="4"/>
    <x v="4"/>
    <n v="2"/>
    <n v="124.4"/>
    <s v="Store B"/>
    <x v="1"/>
    <n v="0"/>
    <x v="0"/>
    <n v="248.8"/>
    <s v="Online"/>
    <s v="No Promo"/>
    <n v="0"/>
    <s v="REG100301"/>
    <s v="Cust 3365"/>
    <x v="293"/>
    <x v="251"/>
    <x v="4"/>
    <x v="0"/>
    <x v="5"/>
    <x v="5"/>
    <x v="1"/>
    <n v="211.75"/>
    <n v="5"/>
    <s v="Completed"/>
    <s v="No Discount"/>
  </r>
  <r>
    <d v="2023-11-03T00:00:00"/>
    <x v="4"/>
    <x v="1"/>
    <n v="12"/>
    <n v="17.760000000000002"/>
    <s v="Store D"/>
    <x v="1"/>
    <n v="0.1"/>
    <x v="3"/>
    <n v="191.80799999999999"/>
    <s v="Online"/>
    <s v="FREESHIP"/>
    <n v="0"/>
    <s v="REG100302"/>
    <s v="Cust 2194"/>
    <x v="294"/>
    <x v="252"/>
    <x v="4"/>
    <x v="0"/>
    <x v="9"/>
    <x v="9"/>
    <x v="1"/>
    <n v="179.62799999999999"/>
    <n v="8"/>
    <s v="Completed"/>
    <s v="Medium"/>
  </r>
  <r>
    <d v="2025-01-30T00:00:00"/>
    <x v="2"/>
    <x v="3"/>
    <n v="16"/>
    <n v="345.53"/>
    <s v="Store C"/>
    <x v="1"/>
    <n v="0.15"/>
    <x v="2"/>
    <n v="4699.2079999999996"/>
    <s v="Gift Card"/>
    <s v="SAVE10"/>
    <n v="0"/>
    <s v="REG100303"/>
    <s v="Cust 7942"/>
    <x v="295"/>
    <x v="44"/>
    <x v="2"/>
    <x v="2"/>
    <x v="4"/>
    <x v="4"/>
    <x v="0"/>
    <n v="4685.7779999999993"/>
    <n v="6"/>
    <s v="Completed"/>
    <s v="High"/>
  </r>
  <r>
    <d v="2024-01-25T00:00:00"/>
    <x v="4"/>
    <x v="0"/>
    <n v="13"/>
    <n v="453.48"/>
    <s v="Store A"/>
    <x v="0"/>
    <n v="0.05"/>
    <x v="1"/>
    <n v="5600.4779999999992"/>
    <s v="Gift Card"/>
    <s v="SAVE10"/>
    <n v="0"/>
    <s v="REG100304"/>
    <s v="Cust 8451"/>
    <x v="296"/>
    <x v="253"/>
    <x v="4"/>
    <x v="1"/>
    <x v="4"/>
    <x v="4"/>
    <x v="0"/>
    <n v="5554.1979999999994"/>
    <n v="9"/>
    <s v="Completed"/>
    <s v="Low"/>
  </r>
  <r>
    <d v="2025-03-29T00:00:00"/>
    <x v="1"/>
    <x v="0"/>
    <n v="10"/>
    <n v="277.74"/>
    <s v="Store B"/>
    <x v="1"/>
    <n v="0.15"/>
    <x v="3"/>
    <n v="2360.79"/>
    <s v="Gift Card"/>
    <s v="SAVE10"/>
    <n v="1"/>
    <s v="REG100305"/>
    <s v="Cust 4238"/>
    <x v="275"/>
    <x v="254"/>
    <x v="1"/>
    <x v="2"/>
    <x v="6"/>
    <x v="6"/>
    <x v="0"/>
    <n v="2325.77"/>
    <n v="4"/>
    <s v="Returned"/>
    <s v="High"/>
  </r>
  <r>
    <d v="2024-11-02T00:00:00"/>
    <x v="3"/>
    <x v="3"/>
    <n v="16"/>
    <n v="89.76"/>
    <s v="Store A"/>
    <x v="0"/>
    <n v="0"/>
    <x v="1"/>
    <n v="1436.16"/>
    <s v="Debit Card"/>
    <s v="WINTER15"/>
    <n v="1"/>
    <s v="REG100306"/>
    <s v="Cust 2529"/>
    <x v="297"/>
    <x v="255"/>
    <x v="3"/>
    <x v="1"/>
    <x v="9"/>
    <x v="9"/>
    <x v="1"/>
    <n v="1391.47"/>
    <n v="7"/>
    <s v="Returned"/>
    <s v="No Discount"/>
  </r>
  <r>
    <d v="2024-06-30T00:00:00"/>
    <x v="3"/>
    <x v="3"/>
    <n v="11"/>
    <n v="535.37"/>
    <s v="Store D"/>
    <x v="0"/>
    <n v="0"/>
    <x v="2"/>
    <n v="5889.07"/>
    <s v="Cash"/>
    <s v="No Promo"/>
    <n v="0"/>
    <s v="REG100307"/>
    <s v="Cust 7057"/>
    <x v="298"/>
    <x v="256"/>
    <x v="3"/>
    <x v="1"/>
    <x v="3"/>
    <x v="3"/>
    <x v="2"/>
    <n v="5853.11"/>
    <n v="9"/>
    <s v="Completed"/>
    <s v="No Discount"/>
  </r>
  <r>
    <d v="2023-01-11T00:00:00"/>
    <x v="1"/>
    <x v="5"/>
    <n v="9"/>
    <n v="15.58"/>
    <s v="Store D"/>
    <x v="1"/>
    <n v="0.1"/>
    <x v="2"/>
    <n v="126.19799999999999"/>
    <s v="Gift Card"/>
    <s v="FREESHIP"/>
    <n v="1"/>
    <s v="REG100308"/>
    <s v="Cust 9069"/>
    <x v="299"/>
    <x v="257"/>
    <x v="1"/>
    <x v="0"/>
    <x v="4"/>
    <x v="4"/>
    <x v="0"/>
    <n v="98.387999999999991"/>
    <n v="8"/>
    <s v="Returned"/>
    <s v="Medium"/>
  </r>
  <r>
    <d v="2025-06-05T00:00:00"/>
    <x v="2"/>
    <x v="2"/>
    <n v="13"/>
    <n v="466.54"/>
    <s v="Store C"/>
    <x v="0"/>
    <n v="0"/>
    <x v="0"/>
    <n v="6065.02"/>
    <s v="Cash"/>
    <s v="FREESHIP"/>
    <n v="0"/>
    <s v="REG100309"/>
    <s v="Cust 5858"/>
    <x v="300"/>
    <x v="98"/>
    <x v="2"/>
    <x v="2"/>
    <x v="3"/>
    <x v="3"/>
    <x v="2"/>
    <n v="6046.39"/>
    <n v="9"/>
    <s v="Completed"/>
    <s v="No Discount"/>
  </r>
  <r>
    <d v="2024-03-21T00:00:00"/>
    <x v="2"/>
    <x v="4"/>
    <n v="16"/>
    <n v="593"/>
    <s v="Store D"/>
    <x v="1"/>
    <n v="0.1"/>
    <x v="0"/>
    <n v="8539.2000000000007"/>
    <s v="Gift Card"/>
    <s v="SAVE10"/>
    <n v="0"/>
    <s v="REG100310"/>
    <s v="Cust 2712"/>
    <x v="301"/>
    <x v="258"/>
    <x v="2"/>
    <x v="1"/>
    <x v="6"/>
    <x v="6"/>
    <x v="0"/>
    <n v="8520.43"/>
    <n v="3"/>
    <s v="Completed"/>
    <s v="Medium"/>
  </r>
  <r>
    <d v="2023-08-31T00:00:00"/>
    <x v="1"/>
    <x v="2"/>
    <n v="6"/>
    <n v="567.36"/>
    <s v="Store C"/>
    <x v="0"/>
    <n v="0.05"/>
    <x v="1"/>
    <n v="3233.9520000000002"/>
    <s v="Gift Card"/>
    <s v="WINTER15"/>
    <n v="0"/>
    <s v="REG100311"/>
    <s v="Cust 7052"/>
    <x v="302"/>
    <x v="259"/>
    <x v="1"/>
    <x v="0"/>
    <x v="10"/>
    <x v="10"/>
    <x v="3"/>
    <n v="3187.9720000000002"/>
    <n v="8"/>
    <s v="Completed"/>
    <s v="Low"/>
  </r>
  <r>
    <d v="2024-10-07T00:00:00"/>
    <x v="1"/>
    <x v="1"/>
    <n v="17"/>
    <n v="523.04"/>
    <s v="Store A"/>
    <x v="1"/>
    <n v="0.05"/>
    <x v="0"/>
    <n v="8447.0959999999995"/>
    <s v="Debit Card"/>
    <s v="FREESHIP"/>
    <n v="0"/>
    <s v="REG100312"/>
    <s v="Cust 9397"/>
    <x v="30"/>
    <x v="260"/>
    <x v="1"/>
    <x v="1"/>
    <x v="5"/>
    <x v="5"/>
    <x v="1"/>
    <n v="8409.7160000000003"/>
    <n v="10"/>
    <s v="Completed"/>
    <s v="Low"/>
  </r>
  <r>
    <d v="2023-04-12T00:00:00"/>
    <x v="2"/>
    <x v="0"/>
    <n v="17"/>
    <n v="376.4"/>
    <s v="Store C"/>
    <x v="0"/>
    <n v="0"/>
    <x v="1"/>
    <n v="6398.7999999999993"/>
    <s v="Debit Card"/>
    <s v="FREESHIP"/>
    <n v="0"/>
    <s v="REG100313"/>
    <s v="Cust 4614"/>
    <x v="303"/>
    <x v="261"/>
    <x v="2"/>
    <x v="0"/>
    <x v="7"/>
    <x v="7"/>
    <x v="2"/>
    <n v="6365.4199999999992"/>
    <n v="3"/>
    <s v="Completed"/>
    <s v="No Discount"/>
  </r>
  <r>
    <d v="2023-11-06T00:00:00"/>
    <x v="1"/>
    <x v="6"/>
    <n v="5"/>
    <n v="95.19"/>
    <s v="Store A"/>
    <x v="1"/>
    <n v="0.15"/>
    <x v="2"/>
    <n v="404.5575"/>
    <s v="Credit Card"/>
    <s v="WINTER15"/>
    <n v="0"/>
    <s v="REG100314"/>
    <s v="Cust 1573"/>
    <x v="304"/>
    <x v="201"/>
    <x v="1"/>
    <x v="0"/>
    <x v="9"/>
    <x v="9"/>
    <x v="1"/>
    <n v="356.00749999999999"/>
    <n v="10"/>
    <s v="Completed"/>
    <s v="High"/>
  </r>
  <r>
    <d v="2023-04-28T00:00:00"/>
    <x v="4"/>
    <x v="2"/>
    <n v="2"/>
    <n v="210.71"/>
    <s v="Store D"/>
    <x v="0"/>
    <n v="0.15"/>
    <x v="4"/>
    <n v="358.20699999999999"/>
    <s v="Credit Card"/>
    <s v="SAVE10"/>
    <n v="0"/>
    <s v="REG100315"/>
    <s v="Cust 5660"/>
    <x v="305"/>
    <x v="262"/>
    <x v="4"/>
    <x v="0"/>
    <x v="7"/>
    <x v="7"/>
    <x v="2"/>
    <n v="350.42700000000002"/>
    <n v="10"/>
    <s v="Completed"/>
    <s v="High"/>
  </r>
  <r>
    <d v="2023-12-18T00:00:00"/>
    <x v="4"/>
    <x v="6"/>
    <n v="7"/>
    <n v="393.39"/>
    <s v="Store B"/>
    <x v="1"/>
    <n v="0.1"/>
    <x v="1"/>
    <n v="2478.357"/>
    <s v="Cash"/>
    <s v="SAVE10"/>
    <n v="0"/>
    <s v="REG100316"/>
    <s v="Cust 3952"/>
    <x v="306"/>
    <x v="263"/>
    <x v="4"/>
    <x v="0"/>
    <x v="1"/>
    <x v="1"/>
    <x v="1"/>
    <n v="2444.0070000000001"/>
    <n v="3"/>
    <s v="Completed"/>
    <s v="Medium"/>
  </r>
  <r>
    <d v="2024-10-10T00:00:00"/>
    <x v="1"/>
    <x v="1"/>
    <n v="13"/>
    <n v="114.03"/>
    <s v="Store A"/>
    <x v="1"/>
    <n v="0"/>
    <x v="5"/>
    <n v="1482.39"/>
    <s v="Cash"/>
    <s v="No Promo"/>
    <n v="0"/>
    <s v="REG100317"/>
    <s v="Cust 5407"/>
    <x v="307"/>
    <x v="264"/>
    <x v="1"/>
    <x v="1"/>
    <x v="5"/>
    <x v="5"/>
    <x v="1"/>
    <n v="1438.5800000000002"/>
    <n v="6"/>
    <s v="Completed"/>
    <s v="No Discount"/>
  </r>
  <r>
    <d v="2023-02-05T00:00:00"/>
    <x v="2"/>
    <x v="5"/>
    <n v="18"/>
    <n v="336.48"/>
    <s v="Store B"/>
    <x v="1"/>
    <n v="0"/>
    <x v="2"/>
    <n v="6056.64"/>
    <s v="Online"/>
    <s v="WINTER15"/>
    <n v="0"/>
    <s v="REG100318"/>
    <s v="Cust 9595"/>
    <x v="308"/>
    <x v="265"/>
    <x v="2"/>
    <x v="0"/>
    <x v="0"/>
    <x v="0"/>
    <x v="0"/>
    <n v="6038.05"/>
    <n v="2"/>
    <s v="Completed"/>
    <s v="No Discount"/>
  </r>
  <r>
    <d v="2024-08-04T00:00:00"/>
    <x v="3"/>
    <x v="4"/>
    <n v="9"/>
    <n v="24.44"/>
    <s v="Store C"/>
    <x v="0"/>
    <n v="0.15"/>
    <x v="0"/>
    <n v="186.96600000000001"/>
    <s v="Gift Card"/>
    <s v="SAVE10"/>
    <n v="1"/>
    <s v="REG100319"/>
    <s v="Cust 3245"/>
    <x v="309"/>
    <x v="266"/>
    <x v="3"/>
    <x v="1"/>
    <x v="10"/>
    <x v="10"/>
    <x v="3"/>
    <n v="164.90600000000001"/>
    <n v="10"/>
    <s v="Returned"/>
    <s v="High"/>
  </r>
  <r>
    <d v="2024-10-23T00:00:00"/>
    <x v="3"/>
    <x v="5"/>
    <n v="12"/>
    <n v="352.2"/>
    <s v="Store A"/>
    <x v="1"/>
    <n v="0.05"/>
    <x v="0"/>
    <n v="4015.079999999999"/>
    <s v="Credit Card"/>
    <s v="WINTER15"/>
    <n v="0"/>
    <s v="REG100320"/>
    <s v="Cust 7180"/>
    <x v="310"/>
    <x v="267"/>
    <x v="3"/>
    <x v="1"/>
    <x v="5"/>
    <x v="5"/>
    <x v="1"/>
    <n v="3996.6899999999991"/>
    <n v="9"/>
    <s v="Completed"/>
    <s v="Low"/>
  </r>
  <r>
    <d v="2024-02-13T00:00:00"/>
    <x v="4"/>
    <x v="4"/>
    <n v="7"/>
    <n v="353.99"/>
    <s v="Store C"/>
    <x v="0"/>
    <n v="0.05"/>
    <x v="3"/>
    <n v="2354.0335"/>
    <s v="Gift Card"/>
    <s v="FREESHIP"/>
    <n v="0"/>
    <s v="REG100321"/>
    <s v="Cust 5973"/>
    <x v="311"/>
    <x v="104"/>
    <x v="4"/>
    <x v="1"/>
    <x v="0"/>
    <x v="0"/>
    <x v="0"/>
    <n v="2348.1035000000002"/>
    <n v="7"/>
    <s v="Completed"/>
    <s v="Low"/>
  </r>
  <r>
    <d v="2024-06-03T00:00:00"/>
    <x v="1"/>
    <x v="5"/>
    <n v="15"/>
    <n v="10.220000000000001"/>
    <s v="Store C"/>
    <x v="1"/>
    <n v="0"/>
    <x v="1"/>
    <n v="153.30000000000001"/>
    <s v="Gift Card"/>
    <s v="FREESHIP"/>
    <n v="0"/>
    <s v="REG100322"/>
    <s v="Cust 4310"/>
    <x v="312"/>
    <x v="268"/>
    <x v="1"/>
    <x v="1"/>
    <x v="3"/>
    <x v="3"/>
    <x v="2"/>
    <n v="117.03"/>
    <n v="4"/>
    <s v="Completed"/>
    <s v="No Discount"/>
  </r>
  <r>
    <d v="2023-04-14T00:00:00"/>
    <x v="1"/>
    <x v="6"/>
    <n v="17"/>
    <n v="464.16"/>
    <s v="Store A"/>
    <x v="1"/>
    <n v="0.15"/>
    <x v="3"/>
    <n v="6707.1120000000001"/>
    <s v="Debit Card"/>
    <s v="FREESHIP"/>
    <n v="1"/>
    <s v="REG100323"/>
    <s v="Cust 6243"/>
    <x v="21"/>
    <x v="269"/>
    <x v="1"/>
    <x v="0"/>
    <x v="7"/>
    <x v="7"/>
    <x v="2"/>
    <n v="6660.2820000000002"/>
    <n v="4"/>
    <s v="Returned"/>
    <s v="High"/>
  </r>
  <r>
    <d v="2024-10-19T00:00:00"/>
    <x v="3"/>
    <x v="0"/>
    <n v="16"/>
    <n v="436.31"/>
    <s v="Store C"/>
    <x v="1"/>
    <n v="0.05"/>
    <x v="4"/>
    <n v="6631.9119999999994"/>
    <s v="Online"/>
    <s v="No Promo"/>
    <n v="0"/>
    <s v="REG100324"/>
    <s v="Cust 2448"/>
    <x v="313"/>
    <x v="270"/>
    <x v="3"/>
    <x v="1"/>
    <x v="5"/>
    <x v="5"/>
    <x v="1"/>
    <n v="6584.3019999999997"/>
    <n v="4"/>
    <s v="Completed"/>
    <s v="Low"/>
  </r>
  <r>
    <d v="2023-12-18T00:00:00"/>
    <x v="1"/>
    <x v="0"/>
    <n v="9"/>
    <n v="219.93"/>
    <s v="Store B"/>
    <x v="0"/>
    <n v="0.05"/>
    <x v="5"/>
    <n v="1880.4014999999999"/>
    <s v="Gift Card"/>
    <s v="FREESHIP"/>
    <n v="0"/>
    <s v="REG100325"/>
    <s v="Cust 9386"/>
    <x v="314"/>
    <x v="271"/>
    <x v="1"/>
    <x v="0"/>
    <x v="1"/>
    <x v="1"/>
    <x v="1"/>
    <n v="1835.6215"/>
    <n v="4"/>
    <s v="Completed"/>
    <s v="Low"/>
  </r>
  <r>
    <d v="2023-08-31T00:00:00"/>
    <x v="2"/>
    <x v="0"/>
    <n v="5"/>
    <n v="311.22000000000003"/>
    <s v="Store A"/>
    <x v="0"/>
    <n v="0.15"/>
    <x v="4"/>
    <n v="1322.6849999999999"/>
    <s v="Cash"/>
    <s v="FREESHIP"/>
    <n v="0"/>
    <s v="REG100326"/>
    <s v="Cust 2227"/>
    <x v="315"/>
    <x v="272"/>
    <x v="2"/>
    <x v="0"/>
    <x v="10"/>
    <x v="10"/>
    <x v="3"/>
    <n v="1285.7049999999999"/>
    <n v="6"/>
    <s v="Completed"/>
    <s v="High"/>
  </r>
  <r>
    <d v="2023-09-19T00:00:00"/>
    <x v="1"/>
    <x v="0"/>
    <n v="4"/>
    <n v="547.55999999999995"/>
    <s v="Store D"/>
    <x v="1"/>
    <n v="0.15"/>
    <x v="2"/>
    <n v="1861.704"/>
    <s v="Gift Card"/>
    <s v="No Promo"/>
    <n v="0"/>
    <s v="REG100327"/>
    <s v="Cust 3803"/>
    <x v="316"/>
    <x v="119"/>
    <x v="1"/>
    <x v="0"/>
    <x v="11"/>
    <x v="11"/>
    <x v="3"/>
    <n v="1835.8239999999998"/>
    <n v="7"/>
    <s v="Completed"/>
    <s v="High"/>
  </r>
  <r>
    <d v="2023-02-27T00:00:00"/>
    <x v="3"/>
    <x v="0"/>
    <n v="9"/>
    <n v="52.69"/>
    <s v="Store D"/>
    <x v="1"/>
    <n v="0.15"/>
    <x v="4"/>
    <n v="403.07850000000002"/>
    <s v="Online"/>
    <s v="SAVE10"/>
    <n v="0"/>
    <s v="REG100328"/>
    <s v="Cust 1236"/>
    <x v="317"/>
    <x v="16"/>
    <x v="3"/>
    <x v="0"/>
    <x v="0"/>
    <x v="0"/>
    <x v="0"/>
    <n v="388.48850000000004"/>
    <n v="5"/>
    <s v="Completed"/>
    <s v="High"/>
  </r>
  <r>
    <d v="2024-01-28T00:00:00"/>
    <x v="1"/>
    <x v="5"/>
    <n v="9"/>
    <n v="434.74"/>
    <s v="Store D"/>
    <x v="0"/>
    <n v="0.1"/>
    <x v="5"/>
    <n v="3521.3939999999998"/>
    <s v="Online"/>
    <s v="SAVE10"/>
    <n v="0"/>
    <s v="REG100329"/>
    <s v="Cust 2669"/>
    <x v="318"/>
    <x v="110"/>
    <x v="1"/>
    <x v="1"/>
    <x v="4"/>
    <x v="4"/>
    <x v="0"/>
    <n v="3501.2839999999997"/>
    <n v="3"/>
    <s v="Completed"/>
    <s v="Medium"/>
  </r>
  <r>
    <d v="2025-05-06T00:00:00"/>
    <x v="1"/>
    <x v="4"/>
    <n v="9"/>
    <n v="124.17"/>
    <s v="Store C"/>
    <x v="0"/>
    <n v="0"/>
    <x v="0"/>
    <n v="1117.53"/>
    <s v="Debit Card"/>
    <s v="WINTER15"/>
    <n v="0"/>
    <s v="REG100330"/>
    <s v="Cust 3746"/>
    <x v="319"/>
    <x v="273"/>
    <x v="1"/>
    <x v="2"/>
    <x v="2"/>
    <x v="2"/>
    <x v="2"/>
    <n v="1104.22"/>
    <n v="4"/>
    <s v="Completed"/>
    <s v="No Discount"/>
  </r>
  <r>
    <d v="2024-09-13T00:00:00"/>
    <x v="0"/>
    <x v="4"/>
    <n v="2"/>
    <n v="375.48"/>
    <s v="Store D"/>
    <x v="1"/>
    <n v="0.05"/>
    <x v="4"/>
    <n v="713.41200000000003"/>
    <s v="Credit Card"/>
    <s v="FREESHIP"/>
    <n v="0"/>
    <s v="REG100331"/>
    <s v="Cust 9694"/>
    <x v="320"/>
    <x v="274"/>
    <x v="0"/>
    <x v="1"/>
    <x v="11"/>
    <x v="11"/>
    <x v="3"/>
    <n v="687.02200000000005"/>
    <n v="2"/>
    <s v="Completed"/>
    <s v="Low"/>
  </r>
  <r>
    <d v="2023-05-25T00:00:00"/>
    <x v="0"/>
    <x v="6"/>
    <n v="13"/>
    <n v="211.06"/>
    <s v="Store B"/>
    <x v="1"/>
    <n v="0.1"/>
    <x v="5"/>
    <n v="2469.402"/>
    <s v="Gift Card"/>
    <s v="No Promo"/>
    <n v="1"/>
    <s v="REG100332"/>
    <s v="Cust 4993"/>
    <x v="321"/>
    <x v="275"/>
    <x v="0"/>
    <x v="0"/>
    <x v="2"/>
    <x v="2"/>
    <x v="2"/>
    <n v="2449.8220000000001"/>
    <n v="4"/>
    <s v="Returned"/>
    <s v="Medium"/>
  </r>
  <r>
    <d v="2024-09-26T00:00:00"/>
    <x v="1"/>
    <x v="5"/>
    <n v="7"/>
    <n v="88.87"/>
    <s v="Store C"/>
    <x v="1"/>
    <n v="0"/>
    <x v="1"/>
    <n v="622.09"/>
    <s v="Online"/>
    <s v="SAVE10"/>
    <n v="0"/>
    <s v="REG100333"/>
    <s v="Cust 1271"/>
    <x v="322"/>
    <x v="214"/>
    <x v="1"/>
    <x v="1"/>
    <x v="11"/>
    <x v="11"/>
    <x v="3"/>
    <n v="613.73"/>
    <n v="5"/>
    <s v="Completed"/>
    <s v="No Discount"/>
  </r>
  <r>
    <d v="2023-02-13T00:00:00"/>
    <x v="1"/>
    <x v="1"/>
    <n v="5"/>
    <n v="254.24"/>
    <s v="Store B"/>
    <x v="0"/>
    <n v="0.05"/>
    <x v="5"/>
    <n v="1207.6400000000001"/>
    <s v="Online"/>
    <s v="No Promo"/>
    <n v="0"/>
    <s v="REG100334"/>
    <s v="Cust 3042"/>
    <x v="323"/>
    <x v="171"/>
    <x v="1"/>
    <x v="0"/>
    <x v="0"/>
    <x v="0"/>
    <x v="0"/>
    <n v="1197.67"/>
    <n v="5"/>
    <s v="Completed"/>
    <s v="Low"/>
  </r>
  <r>
    <d v="2024-06-20T00:00:00"/>
    <x v="3"/>
    <x v="3"/>
    <n v="5"/>
    <n v="432.35"/>
    <s v="Store C"/>
    <x v="0"/>
    <n v="0.1"/>
    <x v="5"/>
    <n v="1945.575"/>
    <s v="Gift Card"/>
    <s v="No Promo"/>
    <n v="1"/>
    <s v="REG100335"/>
    <s v="Cust 6424"/>
    <x v="324"/>
    <x v="244"/>
    <x v="3"/>
    <x v="1"/>
    <x v="3"/>
    <x v="3"/>
    <x v="2"/>
    <n v="1904.095"/>
    <n v="7"/>
    <s v="Returned"/>
    <s v="Medium"/>
  </r>
  <r>
    <d v="2024-03-22T00:00:00"/>
    <x v="4"/>
    <x v="0"/>
    <n v="19"/>
    <n v="590"/>
    <s v="Store D"/>
    <x v="1"/>
    <n v="0.05"/>
    <x v="1"/>
    <n v="10649.5"/>
    <s v="Online"/>
    <s v="FREESHIP"/>
    <n v="0"/>
    <s v="REG100336"/>
    <s v="Cust 1422"/>
    <x v="325"/>
    <x v="102"/>
    <x v="4"/>
    <x v="1"/>
    <x v="6"/>
    <x v="6"/>
    <x v="0"/>
    <n v="10643.59"/>
    <n v="3"/>
    <s v="Completed"/>
    <s v="Low"/>
  </r>
  <r>
    <d v="2024-02-08T00:00:00"/>
    <x v="4"/>
    <x v="4"/>
    <n v="11"/>
    <n v="151.25"/>
    <s v="Store B"/>
    <x v="0"/>
    <n v="0.1"/>
    <x v="2"/>
    <n v="1497.375"/>
    <s v="Credit Card"/>
    <s v="No Promo"/>
    <n v="1"/>
    <s v="REG100337"/>
    <s v="Cust 5857"/>
    <x v="326"/>
    <x v="276"/>
    <x v="4"/>
    <x v="1"/>
    <x v="0"/>
    <x v="0"/>
    <x v="0"/>
    <n v="1474.7249999999999"/>
    <n v="3"/>
    <s v="Returned"/>
    <s v="Medium"/>
  </r>
  <r>
    <d v="2024-06-01T00:00:00"/>
    <x v="0"/>
    <x v="2"/>
    <n v="3"/>
    <n v="204.79"/>
    <s v="Store B"/>
    <x v="1"/>
    <n v="0.1"/>
    <x v="2"/>
    <n v="552.93299999999999"/>
    <s v="Online"/>
    <s v="FREESHIP"/>
    <n v="1"/>
    <s v="REG100338"/>
    <s v="Cust 6953"/>
    <x v="327"/>
    <x v="277"/>
    <x v="0"/>
    <x v="1"/>
    <x v="3"/>
    <x v="3"/>
    <x v="2"/>
    <n v="545.21299999999997"/>
    <n v="3"/>
    <s v="Returned"/>
    <s v="Medium"/>
  </r>
  <r>
    <d v="2024-05-26T00:00:00"/>
    <x v="2"/>
    <x v="0"/>
    <n v="16"/>
    <n v="586.52"/>
    <s v="Store C"/>
    <x v="0"/>
    <n v="0"/>
    <x v="4"/>
    <n v="9384.32"/>
    <s v="Credit Card"/>
    <s v="WINTER15"/>
    <n v="1"/>
    <s v="REG100339"/>
    <s v="Cust 2916"/>
    <x v="328"/>
    <x v="17"/>
    <x v="2"/>
    <x v="1"/>
    <x v="2"/>
    <x v="2"/>
    <x v="2"/>
    <n v="9367.26"/>
    <n v="6"/>
    <s v="Returned"/>
    <s v="No Discount"/>
  </r>
  <r>
    <d v="2024-06-25T00:00:00"/>
    <x v="0"/>
    <x v="6"/>
    <n v="16"/>
    <n v="104.83"/>
    <s v="Store A"/>
    <x v="0"/>
    <n v="0"/>
    <x v="3"/>
    <n v="1677.28"/>
    <s v="Gift Card"/>
    <s v="FREESHIP"/>
    <n v="0"/>
    <s v="REG100340"/>
    <s v="Cust 6855"/>
    <x v="329"/>
    <x v="278"/>
    <x v="0"/>
    <x v="1"/>
    <x v="3"/>
    <x v="3"/>
    <x v="2"/>
    <n v="1643.29"/>
    <n v="5"/>
    <s v="Completed"/>
    <s v="No Discount"/>
  </r>
  <r>
    <d v="2024-01-29T00:00:00"/>
    <x v="3"/>
    <x v="6"/>
    <n v="16"/>
    <n v="598.48"/>
    <s v="Store A"/>
    <x v="1"/>
    <n v="0.1"/>
    <x v="2"/>
    <n v="8618.112000000001"/>
    <s v="Cash"/>
    <s v="No Promo"/>
    <n v="0"/>
    <s v="REG100341"/>
    <s v="Cust 8464"/>
    <x v="330"/>
    <x v="279"/>
    <x v="3"/>
    <x v="1"/>
    <x v="4"/>
    <x v="4"/>
    <x v="0"/>
    <n v="8570.2520000000004"/>
    <n v="9"/>
    <s v="Completed"/>
    <s v="Medium"/>
  </r>
  <r>
    <d v="2024-12-07T00:00:00"/>
    <x v="1"/>
    <x v="3"/>
    <n v="8"/>
    <n v="367.89"/>
    <s v="Store B"/>
    <x v="1"/>
    <n v="0.05"/>
    <x v="1"/>
    <n v="2795.9639999999999"/>
    <s v="Cash"/>
    <s v="FREESHIP"/>
    <n v="0"/>
    <s v="REG100342"/>
    <s v="Cust 9700"/>
    <x v="331"/>
    <x v="280"/>
    <x v="1"/>
    <x v="1"/>
    <x v="1"/>
    <x v="1"/>
    <x v="1"/>
    <n v="2777.864"/>
    <n v="2"/>
    <s v="Completed"/>
    <s v="Low"/>
  </r>
  <r>
    <d v="2023-11-21T00:00:00"/>
    <x v="4"/>
    <x v="3"/>
    <n v="10"/>
    <n v="333.35"/>
    <s v="Store A"/>
    <x v="1"/>
    <n v="0.15"/>
    <x v="1"/>
    <n v="2833.4749999999999"/>
    <s v="Debit Card"/>
    <s v="FREESHIP"/>
    <n v="0"/>
    <s v="REG100343"/>
    <s v="Cust 7765"/>
    <x v="332"/>
    <x v="281"/>
    <x v="4"/>
    <x v="0"/>
    <x v="9"/>
    <x v="9"/>
    <x v="1"/>
    <n v="2794.125"/>
    <n v="5"/>
    <s v="Completed"/>
    <s v="High"/>
  </r>
  <r>
    <d v="2024-12-16T00:00:00"/>
    <x v="2"/>
    <x v="3"/>
    <n v="8"/>
    <n v="378.88"/>
    <s v="Store A"/>
    <x v="0"/>
    <n v="0.1"/>
    <x v="2"/>
    <n v="2727.9360000000001"/>
    <s v="Debit Card"/>
    <s v="WINTER15"/>
    <n v="1"/>
    <s v="REG100344"/>
    <s v="Cust 8246"/>
    <x v="333"/>
    <x v="282"/>
    <x v="2"/>
    <x v="1"/>
    <x v="1"/>
    <x v="1"/>
    <x v="1"/>
    <n v="2722.7160000000003"/>
    <n v="8"/>
    <s v="Returned"/>
    <s v="Medium"/>
  </r>
  <r>
    <d v="2023-08-05T00:00:00"/>
    <x v="3"/>
    <x v="4"/>
    <n v="12"/>
    <n v="169.2"/>
    <s v="Store C"/>
    <x v="1"/>
    <n v="0.05"/>
    <x v="4"/>
    <n v="1928.88"/>
    <s v="Gift Card"/>
    <s v="SAVE10"/>
    <n v="0"/>
    <s v="REG100345"/>
    <s v="Cust 6500"/>
    <x v="334"/>
    <x v="183"/>
    <x v="3"/>
    <x v="0"/>
    <x v="10"/>
    <x v="10"/>
    <x v="3"/>
    <n v="1900.23"/>
    <n v="10"/>
    <s v="Completed"/>
    <s v="Low"/>
  </r>
  <r>
    <d v="2023-08-30T00:00:00"/>
    <x v="3"/>
    <x v="3"/>
    <n v="7"/>
    <n v="103.03"/>
    <s v="Store D"/>
    <x v="1"/>
    <n v="0.1"/>
    <x v="5"/>
    <n v="649.08900000000006"/>
    <s v="Online"/>
    <s v="FREESHIP"/>
    <n v="1"/>
    <s v="REG100346"/>
    <s v="Cust 1150"/>
    <x v="335"/>
    <x v="272"/>
    <x v="3"/>
    <x v="0"/>
    <x v="10"/>
    <x v="10"/>
    <x v="3"/>
    <n v="643.79900000000009"/>
    <n v="7"/>
    <s v="Returned"/>
    <s v="Medium"/>
  </r>
  <r>
    <d v="2025-03-25T00:00:00"/>
    <x v="0"/>
    <x v="6"/>
    <n v="3"/>
    <n v="378.74"/>
    <s v="Store D"/>
    <x v="0"/>
    <n v="0.15"/>
    <x v="2"/>
    <n v="965.78700000000003"/>
    <s v="Online"/>
    <s v="SAVE10"/>
    <n v="0"/>
    <s v="REG100347"/>
    <s v="Cust 7449"/>
    <x v="336"/>
    <x v="283"/>
    <x v="0"/>
    <x v="2"/>
    <x v="6"/>
    <x v="6"/>
    <x v="0"/>
    <n v="957.56700000000001"/>
    <n v="2"/>
    <s v="Completed"/>
    <s v="High"/>
  </r>
  <r>
    <d v="2024-12-13T00:00:00"/>
    <x v="2"/>
    <x v="1"/>
    <n v="15"/>
    <n v="27.21"/>
    <s v="Store C"/>
    <x v="0"/>
    <n v="0"/>
    <x v="1"/>
    <n v="408.15"/>
    <s v="Online"/>
    <s v="WINTER15"/>
    <n v="0"/>
    <s v="REG100348"/>
    <s v="Cust 1957"/>
    <x v="112"/>
    <x v="168"/>
    <x v="2"/>
    <x v="1"/>
    <x v="1"/>
    <x v="1"/>
    <x v="1"/>
    <n v="364.46"/>
    <n v="9"/>
    <s v="Completed"/>
    <s v="No Discount"/>
  </r>
  <r>
    <d v="2023-09-07T00:00:00"/>
    <x v="3"/>
    <x v="1"/>
    <n v="14"/>
    <n v="52.09"/>
    <s v="Store A"/>
    <x v="1"/>
    <n v="0"/>
    <x v="5"/>
    <n v="729.26"/>
    <s v="Gift Card"/>
    <s v="No Promo"/>
    <n v="1"/>
    <s v="REG100349"/>
    <s v="Cust 3467"/>
    <x v="337"/>
    <x v="284"/>
    <x v="3"/>
    <x v="0"/>
    <x v="11"/>
    <x v="11"/>
    <x v="3"/>
    <n v="681.24"/>
    <n v="7"/>
    <s v="Returned"/>
    <s v="No Discount"/>
  </r>
  <r>
    <d v="2023-12-12T00:00:00"/>
    <x v="2"/>
    <x v="4"/>
    <n v="7"/>
    <n v="570.01"/>
    <s v="Store C"/>
    <x v="0"/>
    <n v="0"/>
    <x v="3"/>
    <n v="3990.07"/>
    <s v="Credit Card"/>
    <s v="WINTER15"/>
    <n v="0"/>
    <s v="REG100350"/>
    <s v="Cust 5212"/>
    <x v="338"/>
    <x v="263"/>
    <x v="2"/>
    <x v="0"/>
    <x v="1"/>
    <x v="1"/>
    <x v="1"/>
    <n v="3947.7400000000002"/>
    <n v="9"/>
    <s v="Completed"/>
    <s v="No Discount"/>
  </r>
  <r>
    <d v="2024-04-25T00:00:00"/>
    <x v="0"/>
    <x v="4"/>
    <n v="19"/>
    <n v="526.23"/>
    <s v="Store B"/>
    <x v="1"/>
    <n v="0"/>
    <x v="5"/>
    <n v="9998.3700000000008"/>
    <s v="Credit Card"/>
    <s v="WINTER15"/>
    <n v="0"/>
    <s v="REG100351"/>
    <s v="Cust 3509"/>
    <x v="339"/>
    <x v="285"/>
    <x v="0"/>
    <x v="1"/>
    <x v="7"/>
    <x v="7"/>
    <x v="2"/>
    <n v="9965.6"/>
    <n v="10"/>
    <s v="Completed"/>
    <s v="No Discount"/>
  </r>
  <r>
    <d v="2025-05-04T00:00:00"/>
    <x v="2"/>
    <x v="0"/>
    <n v="8"/>
    <n v="294.51"/>
    <s v="Store A"/>
    <x v="0"/>
    <n v="0.15"/>
    <x v="4"/>
    <n v="2002.6679999999999"/>
    <s v="Gift Card"/>
    <s v="No Promo"/>
    <n v="0"/>
    <s v="REG100352"/>
    <s v="Cust 5316"/>
    <x v="340"/>
    <x v="286"/>
    <x v="2"/>
    <x v="2"/>
    <x v="2"/>
    <x v="2"/>
    <x v="2"/>
    <n v="1992.2079999999999"/>
    <n v="3"/>
    <s v="Completed"/>
    <s v="High"/>
  </r>
  <r>
    <d v="2023-09-16T00:00:00"/>
    <x v="1"/>
    <x v="4"/>
    <n v="18"/>
    <n v="448.27"/>
    <s v="Store C"/>
    <x v="0"/>
    <n v="0.05"/>
    <x v="4"/>
    <n v="7665.4169999999986"/>
    <s v="Credit Card"/>
    <s v="SAVE10"/>
    <n v="0"/>
    <s v="REG100353"/>
    <s v="Cust 9919"/>
    <x v="341"/>
    <x v="287"/>
    <x v="1"/>
    <x v="0"/>
    <x v="11"/>
    <x v="11"/>
    <x v="3"/>
    <n v="7617.8569999999982"/>
    <n v="4"/>
    <s v="Completed"/>
    <s v="Low"/>
  </r>
  <r>
    <d v="2024-10-23T00:00:00"/>
    <x v="4"/>
    <x v="2"/>
    <n v="17"/>
    <n v="583.88"/>
    <s v="Store D"/>
    <x v="1"/>
    <n v="0.1"/>
    <x v="1"/>
    <n v="8933.3639999999996"/>
    <s v="Credit Card"/>
    <s v="WINTER15"/>
    <n v="0"/>
    <s v="REG100354"/>
    <s v="Cust 7129"/>
    <x v="342"/>
    <x v="288"/>
    <x v="4"/>
    <x v="1"/>
    <x v="5"/>
    <x v="5"/>
    <x v="1"/>
    <n v="8895.8339999999989"/>
    <n v="3"/>
    <s v="Completed"/>
    <s v="Medium"/>
  </r>
  <r>
    <d v="2023-05-03T00:00:00"/>
    <x v="2"/>
    <x v="2"/>
    <n v="2"/>
    <n v="97.5"/>
    <s v="Store D"/>
    <x v="1"/>
    <n v="0.1"/>
    <x v="1"/>
    <n v="175.5"/>
    <s v="Cash"/>
    <s v="No Promo"/>
    <n v="1"/>
    <s v="REG100355"/>
    <s v="Cust 9841"/>
    <x v="343"/>
    <x v="289"/>
    <x v="2"/>
    <x v="0"/>
    <x v="2"/>
    <x v="2"/>
    <x v="2"/>
    <n v="129.13"/>
    <n v="3"/>
    <s v="Returned"/>
    <s v="Medium"/>
  </r>
  <r>
    <d v="2025-03-18T00:00:00"/>
    <x v="2"/>
    <x v="6"/>
    <n v="16"/>
    <n v="420.79"/>
    <s v="Store B"/>
    <x v="0"/>
    <n v="0.15"/>
    <x v="3"/>
    <n v="5722.7439999999997"/>
    <s v="Cash"/>
    <s v="FREESHIP"/>
    <n v="1"/>
    <s v="REG100356"/>
    <s v="Cust 6362"/>
    <x v="344"/>
    <x v="290"/>
    <x v="2"/>
    <x v="2"/>
    <x v="6"/>
    <x v="6"/>
    <x v="0"/>
    <n v="5700.6139999999996"/>
    <n v="7"/>
    <s v="Returned"/>
    <s v="High"/>
  </r>
  <r>
    <d v="2023-08-25T00:00:00"/>
    <x v="4"/>
    <x v="3"/>
    <n v="13"/>
    <n v="513.17999999999995"/>
    <s v="Store B"/>
    <x v="1"/>
    <n v="0"/>
    <x v="0"/>
    <n v="6671.3399999999992"/>
    <s v="Credit Card"/>
    <s v="FREESHIP"/>
    <n v="0"/>
    <s v="REG100357"/>
    <s v="Cust 4142"/>
    <x v="345"/>
    <x v="291"/>
    <x v="4"/>
    <x v="0"/>
    <x v="10"/>
    <x v="10"/>
    <x v="3"/>
    <n v="6660.7699999999995"/>
    <n v="2"/>
    <s v="Completed"/>
    <s v="No Discount"/>
  </r>
  <r>
    <d v="2023-07-13T00:00:00"/>
    <x v="2"/>
    <x v="4"/>
    <n v="19"/>
    <n v="475.64"/>
    <s v="Store C"/>
    <x v="1"/>
    <n v="0.1"/>
    <x v="2"/>
    <n v="8133.4440000000004"/>
    <s v="Cash"/>
    <s v="WINTER15"/>
    <n v="1"/>
    <s v="REG100358"/>
    <s v="Cust 9584"/>
    <x v="346"/>
    <x v="161"/>
    <x v="2"/>
    <x v="0"/>
    <x v="8"/>
    <x v="8"/>
    <x v="3"/>
    <n v="8122.2740000000003"/>
    <n v="4"/>
    <s v="Returned"/>
    <s v="Medium"/>
  </r>
  <r>
    <d v="2025-02-25T00:00:00"/>
    <x v="2"/>
    <x v="5"/>
    <n v="13"/>
    <n v="238.34"/>
    <s v="Store C"/>
    <x v="1"/>
    <n v="0.1"/>
    <x v="3"/>
    <n v="2788.578"/>
    <s v="Credit Card"/>
    <s v="SAVE10"/>
    <n v="1"/>
    <s v="REG100359"/>
    <s v="Cust 2553"/>
    <x v="347"/>
    <x v="292"/>
    <x v="2"/>
    <x v="2"/>
    <x v="0"/>
    <x v="0"/>
    <x v="0"/>
    <n v="2780.6779999999999"/>
    <n v="9"/>
    <s v="Returned"/>
    <s v="Medium"/>
  </r>
  <r>
    <d v="2025-04-14T00:00:00"/>
    <x v="3"/>
    <x v="0"/>
    <n v="14"/>
    <n v="285.02999999999997"/>
    <s v="Store B"/>
    <x v="0"/>
    <n v="0.1"/>
    <x v="0"/>
    <n v="3591.3780000000002"/>
    <s v="Credit Card"/>
    <s v="SAVE10"/>
    <n v="0"/>
    <s v="REG100360"/>
    <s v="Cust 1347"/>
    <x v="348"/>
    <x v="293"/>
    <x v="3"/>
    <x v="2"/>
    <x v="7"/>
    <x v="7"/>
    <x v="2"/>
    <n v="3549.8780000000002"/>
    <n v="3"/>
    <s v="Completed"/>
    <s v="Medium"/>
  </r>
  <r>
    <d v="2025-06-15T00:00:00"/>
    <x v="3"/>
    <x v="2"/>
    <n v="5"/>
    <n v="5.52"/>
    <s v="Store C"/>
    <x v="1"/>
    <n v="0.05"/>
    <x v="1"/>
    <n v="26.22"/>
    <s v="Credit Card"/>
    <s v="FREESHIP"/>
    <n v="0"/>
    <s v="REG100361"/>
    <s v="Cust 8305"/>
    <x v="349"/>
    <x v="194"/>
    <x v="3"/>
    <x v="2"/>
    <x v="3"/>
    <x v="3"/>
    <x v="2"/>
    <n v="15.639999999999999"/>
    <n v="3"/>
    <s v="Completed"/>
    <s v="Low"/>
  </r>
  <r>
    <d v="2024-10-22T00:00:00"/>
    <x v="2"/>
    <x v="4"/>
    <n v="18"/>
    <n v="396.25"/>
    <s v="Store D"/>
    <x v="1"/>
    <n v="0.1"/>
    <x v="2"/>
    <n v="6419.25"/>
    <s v="Credit Card"/>
    <s v="FREESHIP"/>
    <n v="0"/>
    <s v="REG100362"/>
    <s v="Cust 7015"/>
    <x v="350"/>
    <x v="294"/>
    <x v="2"/>
    <x v="1"/>
    <x v="5"/>
    <x v="5"/>
    <x v="1"/>
    <n v="6398.86"/>
    <n v="5"/>
    <s v="Completed"/>
    <s v="Medium"/>
  </r>
  <r>
    <d v="2023-06-20T00:00:00"/>
    <x v="1"/>
    <x v="0"/>
    <n v="9"/>
    <n v="282.8"/>
    <s v="Store D"/>
    <x v="0"/>
    <n v="0.05"/>
    <x v="0"/>
    <n v="2417.94"/>
    <s v="Online"/>
    <s v="No Promo"/>
    <n v="0"/>
    <s v="REG100363"/>
    <s v="Cust 4394"/>
    <x v="351"/>
    <x v="295"/>
    <x v="1"/>
    <x v="0"/>
    <x v="3"/>
    <x v="3"/>
    <x v="2"/>
    <n v="2368.15"/>
    <n v="5"/>
    <s v="Completed"/>
    <s v="Low"/>
  </r>
  <r>
    <d v="2025-03-05T00:00:00"/>
    <x v="1"/>
    <x v="1"/>
    <n v="6"/>
    <n v="525.42999999999995"/>
    <s v="Store C"/>
    <x v="0"/>
    <n v="0.05"/>
    <x v="1"/>
    <n v="2994.951"/>
    <s v="Credit Card"/>
    <s v="No Promo"/>
    <n v="0"/>
    <s v="REG100364"/>
    <s v="Cust 3323"/>
    <x v="352"/>
    <x v="296"/>
    <x v="1"/>
    <x v="2"/>
    <x v="6"/>
    <x v="6"/>
    <x v="0"/>
    <n v="2955.6709999999998"/>
    <n v="6"/>
    <s v="Completed"/>
    <s v="Low"/>
  </r>
  <r>
    <d v="2023-10-28T00:00:00"/>
    <x v="4"/>
    <x v="5"/>
    <n v="15"/>
    <n v="127.67"/>
    <s v="Store D"/>
    <x v="1"/>
    <n v="0.1"/>
    <x v="1"/>
    <n v="1723.5450000000001"/>
    <s v="Debit Card"/>
    <s v="No Promo"/>
    <n v="0"/>
    <s v="REG100365"/>
    <s v="Cust 4029"/>
    <x v="353"/>
    <x v="297"/>
    <x v="4"/>
    <x v="0"/>
    <x v="5"/>
    <x v="5"/>
    <x v="1"/>
    <n v="1674.7750000000001"/>
    <n v="2"/>
    <s v="Completed"/>
    <s v="Medium"/>
  </r>
  <r>
    <d v="2025-03-19T00:00:00"/>
    <x v="3"/>
    <x v="0"/>
    <n v="17"/>
    <n v="511.8"/>
    <s v="Store B"/>
    <x v="1"/>
    <n v="0.05"/>
    <x v="3"/>
    <n v="8265.57"/>
    <s v="Credit Card"/>
    <s v="WINTER15"/>
    <n v="1"/>
    <s v="REG100366"/>
    <s v="Cust 1400"/>
    <x v="354"/>
    <x v="59"/>
    <x v="3"/>
    <x v="2"/>
    <x v="6"/>
    <x v="6"/>
    <x v="0"/>
    <n v="8252.24"/>
    <n v="7"/>
    <s v="Returned"/>
    <s v="Low"/>
  </r>
  <r>
    <d v="2023-08-06T00:00:00"/>
    <x v="4"/>
    <x v="5"/>
    <n v="4"/>
    <n v="555.86"/>
    <s v="Store C"/>
    <x v="1"/>
    <n v="0.05"/>
    <x v="5"/>
    <n v="2112.268"/>
    <s v="Cash"/>
    <s v="FREESHIP"/>
    <n v="0"/>
    <s v="REG100367"/>
    <s v="Cust 6361"/>
    <x v="240"/>
    <x v="232"/>
    <x v="4"/>
    <x v="0"/>
    <x v="10"/>
    <x v="10"/>
    <x v="3"/>
    <n v="2083.348"/>
    <n v="2"/>
    <s v="Completed"/>
    <s v="Low"/>
  </r>
  <r>
    <d v="2024-09-11T00:00:00"/>
    <x v="3"/>
    <x v="4"/>
    <n v="15"/>
    <n v="202.72"/>
    <s v="Store D"/>
    <x v="1"/>
    <n v="0.05"/>
    <x v="0"/>
    <n v="2888.76"/>
    <s v="Debit Card"/>
    <s v="WINTER15"/>
    <n v="1"/>
    <s v="REG100368"/>
    <s v="Cust 5267"/>
    <x v="355"/>
    <x v="298"/>
    <x v="3"/>
    <x v="1"/>
    <x v="11"/>
    <x v="11"/>
    <x v="3"/>
    <n v="2847.15"/>
    <n v="8"/>
    <s v="Returned"/>
    <s v="Low"/>
  </r>
  <r>
    <d v="2025-01-08T00:00:00"/>
    <x v="3"/>
    <x v="3"/>
    <n v="4"/>
    <n v="353.7"/>
    <s v="Store A"/>
    <x v="0"/>
    <n v="0"/>
    <x v="2"/>
    <n v="1414.8"/>
    <s v="Credit Card"/>
    <s v="FREESHIP"/>
    <n v="0"/>
    <s v="REG100369"/>
    <s v="Cust 9354"/>
    <x v="356"/>
    <x v="299"/>
    <x v="3"/>
    <x v="2"/>
    <x v="4"/>
    <x v="4"/>
    <x v="0"/>
    <n v="1372.82"/>
    <n v="4"/>
    <s v="Completed"/>
    <s v="No Discount"/>
  </r>
  <r>
    <d v="2024-08-12T00:00:00"/>
    <x v="3"/>
    <x v="3"/>
    <n v="3"/>
    <n v="149.25"/>
    <s v="Store D"/>
    <x v="0"/>
    <n v="0"/>
    <x v="3"/>
    <n v="447.75"/>
    <s v="Debit Card"/>
    <s v="No Promo"/>
    <n v="1"/>
    <s v="REG100370"/>
    <s v="Cust 9443"/>
    <x v="357"/>
    <x v="266"/>
    <x v="3"/>
    <x v="1"/>
    <x v="10"/>
    <x v="10"/>
    <x v="3"/>
    <n v="434.58"/>
    <n v="2"/>
    <s v="Returned"/>
    <s v="No Discount"/>
  </r>
  <r>
    <d v="2023-03-30T00:00:00"/>
    <x v="2"/>
    <x v="4"/>
    <n v="19"/>
    <n v="156.44"/>
    <s v="Store C"/>
    <x v="0"/>
    <n v="0.1"/>
    <x v="1"/>
    <n v="2675.1239999999998"/>
    <s v="Online"/>
    <s v="WINTER15"/>
    <n v="0"/>
    <s v="REG100371"/>
    <s v="Cust 2252"/>
    <x v="358"/>
    <x v="300"/>
    <x v="2"/>
    <x v="0"/>
    <x v="6"/>
    <x v="6"/>
    <x v="0"/>
    <n v="2655.6839999999997"/>
    <n v="5"/>
    <s v="Completed"/>
    <s v="Medium"/>
  </r>
  <r>
    <d v="2023-02-01T00:00:00"/>
    <x v="3"/>
    <x v="1"/>
    <n v="7"/>
    <n v="241.76"/>
    <s v="Store D"/>
    <x v="0"/>
    <n v="0"/>
    <x v="3"/>
    <n v="1692.32"/>
    <s v="Online"/>
    <s v="SAVE10"/>
    <n v="0"/>
    <s v="REG100372"/>
    <s v="Cust 1031"/>
    <x v="359"/>
    <x v="301"/>
    <x v="3"/>
    <x v="0"/>
    <x v="0"/>
    <x v="0"/>
    <x v="0"/>
    <n v="1644.1899999999998"/>
    <n v="8"/>
    <s v="Completed"/>
    <s v="No Discount"/>
  </r>
  <r>
    <d v="2025-04-18T00:00:00"/>
    <x v="2"/>
    <x v="0"/>
    <n v="20"/>
    <n v="170.49"/>
    <s v="Store A"/>
    <x v="0"/>
    <n v="0"/>
    <x v="4"/>
    <n v="3409.8"/>
    <s v="Online"/>
    <s v="FREESHIP"/>
    <n v="0"/>
    <s v="REG100373"/>
    <s v="Cust 6086"/>
    <x v="360"/>
    <x v="302"/>
    <x v="2"/>
    <x v="2"/>
    <x v="7"/>
    <x v="7"/>
    <x v="2"/>
    <n v="3390.0600000000004"/>
    <n v="9"/>
    <s v="Completed"/>
    <s v="No Discount"/>
  </r>
  <r>
    <d v="2025-03-29T00:00:00"/>
    <x v="3"/>
    <x v="4"/>
    <n v="11"/>
    <n v="149.66999999999999"/>
    <s v="Store C"/>
    <x v="1"/>
    <n v="0.1"/>
    <x v="0"/>
    <n v="1481.7329999999999"/>
    <s v="Credit Card"/>
    <s v="No Promo"/>
    <n v="0"/>
    <s v="REG100374"/>
    <s v="Cust 1672"/>
    <x v="361"/>
    <x v="254"/>
    <x v="3"/>
    <x v="2"/>
    <x v="6"/>
    <x v="6"/>
    <x v="0"/>
    <n v="1447.6029999999998"/>
    <n v="4"/>
    <s v="Completed"/>
    <s v="Medium"/>
  </r>
  <r>
    <d v="2024-04-25T00:00:00"/>
    <x v="0"/>
    <x v="5"/>
    <n v="1"/>
    <n v="173.56"/>
    <s v="Store D"/>
    <x v="1"/>
    <n v="0.1"/>
    <x v="0"/>
    <n v="156.20400000000001"/>
    <s v="Debit Card"/>
    <s v="FREESHIP"/>
    <n v="0"/>
    <s v="REG100375"/>
    <s v="Cust 9313"/>
    <x v="362"/>
    <x v="303"/>
    <x v="0"/>
    <x v="1"/>
    <x v="7"/>
    <x v="7"/>
    <x v="2"/>
    <n v="117.10400000000001"/>
    <n v="3"/>
    <s v="Completed"/>
    <s v="Medium"/>
  </r>
  <r>
    <d v="2024-09-22T00:00:00"/>
    <x v="1"/>
    <x v="4"/>
    <n v="7"/>
    <n v="349.55"/>
    <s v="Store A"/>
    <x v="1"/>
    <n v="0.05"/>
    <x v="3"/>
    <n v="2324.5075000000002"/>
    <s v="Credit Card"/>
    <s v="FREESHIP"/>
    <n v="0"/>
    <s v="REG100376"/>
    <s v="Cust 4405"/>
    <x v="363"/>
    <x v="304"/>
    <x v="1"/>
    <x v="1"/>
    <x v="11"/>
    <x v="11"/>
    <x v="3"/>
    <n v="2300.8075000000003"/>
    <n v="5"/>
    <s v="Completed"/>
    <s v="Low"/>
  </r>
  <r>
    <d v="2023-08-05T00:00:00"/>
    <x v="3"/>
    <x v="5"/>
    <n v="9"/>
    <n v="245.14"/>
    <s v="Store B"/>
    <x v="0"/>
    <n v="0"/>
    <x v="1"/>
    <n v="2206.2600000000002"/>
    <s v="Online"/>
    <s v="SAVE10"/>
    <n v="1"/>
    <s v="REG100377"/>
    <s v="Cust 6453"/>
    <x v="364"/>
    <x v="23"/>
    <x v="3"/>
    <x v="0"/>
    <x v="10"/>
    <x v="10"/>
    <x v="3"/>
    <n v="2161.6600000000003"/>
    <n v="9"/>
    <s v="Returned"/>
    <s v="No Discount"/>
  </r>
  <r>
    <d v="2024-06-07T00:00:00"/>
    <x v="1"/>
    <x v="2"/>
    <n v="1"/>
    <n v="423.08"/>
    <s v="Store B"/>
    <x v="0"/>
    <n v="0.05"/>
    <x v="5"/>
    <n v="401.92599999999999"/>
    <s v="Gift Card"/>
    <s v="WINTER15"/>
    <n v="0"/>
    <s v="REG100378"/>
    <s v="Cust 4772"/>
    <x v="365"/>
    <x v="305"/>
    <x v="1"/>
    <x v="1"/>
    <x v="3"/>
    <x v="3"/>
    <x v="2"/>
    <n v="370.17599999999999"/>
    <n v="4"/>
    <s v="Completed"/>
    <s v="Low"/>
  </r>
  <r>
    <d v="2025-05-24T00:00:00"/>
    <x v="0"/>
    <x v="1"/>
    <n v="19"/>
    <n v="337.82"/>
    <s v="Store B"/>
    <x v="0"/>
    <n v="0.15"/>
    <x v="1"/>
    <n v="5455.7929999999997"/>
    <s v="Online"/>
    <s v="FREESHIP"/>
    <n v="0"/>
    <s v="REG100379"/>
    <s v="Cust 1762"/>
    <x v="366"/>
    <x v="306"/>
    <x v="0"/>
    <x v="2"/>
    <x v="2"/>
    <x v="2"/>
    <x v="2"/>
    <n v="5410.0529999999999"/>
    <n v="6"/>
    <s v="Completed"/>
    <s v="High"/>
  </r>
  <r>
    <d v="2024-07-18T00:00:00"/>
    <x v="1"/>
    <x v="3"/>
    <n v="10"/>
    <n v="252.63"/>
    <s v="Store B"/>
    <x v="1"/>
    <n v="0.15"/>
    <x v="0"/>
    <n v="2147.355"/>
    <s v="Cash"/>
    <s v="FREESHIP"/>
    <n v="0"/>
    <s v="REG100380"/>
    <s v="Cust 1865"/>
    <x v="367"/>
    <x v="307"/>
    <x v="1"/>
    <x v="1"/>
    <x v="8"/>
    <x v="8"/>
    <x v="3"/>
    <n v="2138.4349999999999"/>
    <n v="7"/>
    <s v="Completed"/>
    <s v="High"/>
  </r>
  <r>
    <d v="2024-07-14T00:00:00"/>
    <x v="4"/>
    <x v="5"/>
    <n v="3"/>
    <n v="87.02"/>
    <s v="Store B"/>
    <x v="0"/>
    <n v="0.1"/>
    <x v="2"/>
    <n v="234.95400000000001"/>
    <s v="Cash"/>
    <s v="WINTER15"/>
    <n v="0"/>
    <s v="REG100381"/>
    <s v="Cust 9552"/>
    <x v="368"/>
    <x v="308"/>
    <x v="4"/>
    <x v="1"/>
    <x v="8"/>
    <x v="8"/>
    <x v="3"/>
    <n v="223.82400000000001"/>
    <n v="2"/>
    <s v="Completed"/>
    <s v="Medium"/>
  </r>
  <r>
    <d v="2023-04-14T00:00:00"/>
    <x v="3"/>
    <x v="5"/>
    <n v="11"/>
    <n v="6.72"/>
    <s v="Store D"/>
    <x v="0"/>
    <n v="0.05"/>
    <x v="5"/>
    <n v="70.224000000000004"/>
    <s v="Cash"/>
    <s v="SAVE10"/>
    <n v="0"/>
    <s v="REG100382"/>
    <s v="Cust 4273"/>
    <x v="369"/>
    <x v="309"/>
    <x v="3"/>
    <x v="0"/>
    <x v="7"/>
    <x v="7"/>
    <x v="2"/>
    <n v="35.954000000000001"/>
    <n v="5"/>
    <s v="Completed"/>
    <s v="Low"/>
  </r>
  <r>
    <d v="2023-06-01T00:00:00"/>
    <x v="1"/>
    <x v="6"/>
    <n v="2"/>
    <n v="279.38"/>
    <s v="Store D"/>
    <x v="1"/>
    <n v="0.1"/>
    <x v="3"/>
    <n v="502.88400000000001"/>
    <s v="Online"/>
    <s v="FREESHIP"/>
    <n v="0"/>
    <s v="REG100383"/>
    <s v="Cust 8712"/>
    <x v="370"/>
    <x v="310"/>
    <x v="1"/>
    <x v="0"/>
    <x v="3"/>
    <x v="3"/>
    <x v="2"/>
    <n v="479.93400000000003"/>
    <n v="5"/>
    <s v="Completed"/>
    <s v="Medium"/>
  </r>
  <r>
    <d v="2025-04-17T00:00:00"/>
    <x v="3"/>
    <x v="1"/>
    <n v="9"/>
    <n v="207.8"/>
    <s v="Store D"/>
    <x v="1"/>
    <n v="0.1"/>
    <x v="1"/>
    <n v="1683.18"/>
    <s v="Online"/>
    <s v="WINTER15"/>
    <n v="0"/>
    <s v="REG100384"/>
    <s v="Cust 9048"/>
    <x v="371"/>
    <x v="107"/>
    <x v="3"/>
    <x v="2"/>
    <x v="7"/>
    <x v="7"/>
    <x v="2"/>
    <n v="1666.19"/>
    <n v="3"/>
    <s v="Completed"/>
    <s v="Medium"/>
  </r>
  <r>
    <d v="2025-03-31T00:00:00"/>
    <x v="0"/>
    <x v="6"/>
    <n v="15"/>
    <n v="511.88"/>
    <s v="Store C"/>
    <x v="0"/>
    <n v="0.05"/>
    <x v="5"/>
    <n v="7294.2899999999991"/>
    <s v="Cash"/>
    <s v="SAVE10"/>
    <n v="0"/>
    <s v="REG100385"/>
    <s v="Cust 7714"/>
    <x v="372"/>
    <x v="311"/>
    <x v="0"/>
    <x v="2"/>
    <x v="6"/>
    <x v="6"/>
    <x v="0"/>
    <n v="7284.0699999999988"/>
    <n v="9"/>
    <s v="Completed"/>
    <s v="Low"/>
  </r>
  <r>
    <d v="2024-07-15T00:00:00"/>
    <x v="0"/>
    <x v="6"/>
    <n v="10"/>
    <n v="325.97000000000003"/>
    <s v="Store D"/>
    <x v="1"/>
    <n v="0"/>
    <x v="5"/>
    <n v="3259.7"/>
    <s v="Cash"/>
    <s v="FREESHIP"/>
    <n v="1"/>
    <s v="REG100386"/>
    <s v="Cust 4770"/>
    <x v="373"/>
    <x v="312"/>
    <x v="0"/>
    <x v="1"/>
    <x v="8"/>
    <x v="8"/>
    <x v="3"/>
    <n v="3209.75"/>
    <n v="7"/>
    <s v="Returned"/>
    <s v="No Discount"/>
  </r>
  <r>
    <d v="2024-08-30T00:00:00"/>
    <x v="1"/>
    <x v="0"/>
    <n v="17"/>
    <n v="469.32"/>
    <s v="Store B"/>
    <x v="1"/>
    <n v="0"/>
    <x v="3"/>
    <n v="7978.44"/>
    <s v="Gift Card"/>
    <s v="WINTER15"/>
    <n v="1"/>
    <s v="REG100387"/>
    <s v="Cust 2007"/>
    <x v="374"/>
    <x v="93"/>
    <x v="1"/>
    <x v="1"/>
    <x v="10"/>
    <x v="10"/>
    <x v="3"/>
    <n v="7972.58"/>
    <n v="2"/>
    <s v="Returned"/>
    <s v="No Discount"/>
  </r>
  <r>
    <d v="2025-01-07T00:00:00"/>
    <x v="3"/>
    <x v="1"/>
    <n v="13"/>
    <n v="186.69"/>
    <s v="Store D"/>
    <x v="0"/>
    <n v="0"/>
    <x v="5"/>
    <n v="2426.9699999999998"/>
    <s v="Cash"/>
    <s v="FREESHIP"/>
    <n v="0"/>
    <s v="REG100388"/>
    <s v="Cust 8909"/>
    <x v="235"/>
    <x v="313"/>
    <x v="3"/>
    <x v="2"/>
    <x v="4"/>
    <x v="4"/>
    <x v="0"/>
    <n v="2407.0499999999997"/>
    <n v="3"/>
    <s v="Completed"/>
    <s v="No Discount"/>
  </r>
  <r>
    <d v="2025-02-05T00:00:00"/>
    <x v="1"/>
    <x v="1"/>
    <n v="16"/>
    <n v="34.659999999999997"/>
    <s v="Store C"/>
    <x v="1"/>
    <n v="0.05"/>
    <x v="1"/>
    <n v="526.83199999999988"/>
    <s v="Debit Card"/>
    <s v="No Promo"/>
    <n v="0"/>
    <s v="REG100389"/>
    <s v="Cust 4196"/>
    <x v="375"/>
    <x v="314"/>
    <x v="1"/>
    <x v="2"/>
    <x v="0"/>
    <x v="0"/>
    <x v="0"/>
    <n v="476.9319999999999"/>
    <n v="6"/>
    <s v="Completed"/>
    <s v="Low"/>
  </r>
  <r>
    <d v="2024-04-01T00:00:00"/>
    <x v="2"/>
    <x v="6"/>
    <n v="18"/>
    <n v="155.04"/>
    <s v="Store B"/>
    <x v="0"/>
    <n v="0.15"/>
    <x v="2"/>
    <n v="2372.1120000000001"/>
    <s v="Cash"/>
    <s v="WINTER15"/>
    <n v="0"/>
    <s v="REG100390"/>
    <s v="Cust 4189"/>
    <x v="376"/>
    <x v="315"/>
    <x v="2"/>
    <x v="1"/>
    <x v="7"/>
    <x v="7"/>
    <x v="2"/>
    <n v="2332.1220000000003"/>
    <n v="3"/>
    <s v="Completed"/>
    <s v="High"/>
  </r>
  <r>
    <d v="2025-03-01T00:00:00"/>
    <x v="4"/>
    <x v="4"/>
    <n v="4"/>
    <n v="69.599999999999994"/>
    <s v="Store D"/>
    <x v="0"/>
    <n v="0.05"/>
    <x v="0"/>
    <n v="264.48"/>
    <s v="Gift Card"/>
    <s v="SAVE10"/>
    <n v="0"/>
    <s v="REG100391"/>
    <s v="Cust 7226"/>
    <x v="377"/>
    <x v="225"/>
    <x v="4"/>
    <x v="2"/>
    <x v="6"/>
    <x v="6"/>
    <x v="0"/>
    <n v="246.8"/>
    <n v="8"/>
    <s v="Completed"/>
    <s v="Low"/>
  </r>
  <r>
    <d v="2023-07-03T00:00:00"/>
    <x v="3"/>
    <x v="4"/>
    <n v="13"/>
    <n v="55.09"/>
    <s v="Store A"/>
    <x v="0"/>
    <n v="0.15"/>
    <x v="4"/>
    <n v="608.74450000000002"/>
    <s v="Cash"/>
    <s v="FREESHIP"/>
    <n v="1"/>
    <s v="REG100392"/>
    <s v="Cust 5015"/>
    <x v="378"/>
    <x v="316"/>
    <x v="3"/>
    <x v="0"/>
    <x v="8"/>
    <x v="8"/>
    <x v="3"/>
    <n v="560.96450000000004"/>
    <n v="3"/>
    <s v="Returned"/>
    <s v="High"/>
  </r>
  <r>
    <d v="2023-04-25T00:00:00"/>
    <x v="3"/>
    <x v="0"/>
    <n v="13"/>
    <n v="206.11"/>
    <s v="Store B"/>
    <x v="1"/>
    <n v="0.15"/>
    <x v="5"/>
    <n v="2277.5155"/>
    <s v="Gift Card"/>
    <s v="SAVE10"/>
    <n v="1"/>
    <s v="REG100393"/>
    <s v="Cust 9904"/>
    <x v="379"/>
    <x v="317"/>
    <x v="3"/>
    <x v="0"/>
    <x v="7"/>
    <x v="7"/>
    <x v="2"/>
    <n v="2254.9254999999998"/>
    <n v="6"/>
    <s v="Returned"/>
    <s v="High"/>
  </r>
  <r>
    <d v="2025-04-09T00:00:00"/>
    <x v="4"/>
    <x v="5"/>
    <n v="14"/>
    <n v="484.38"/>
    <s v="Store D"/>
    <x v="1"/>
    <n v="0.05"/>
    <x v="2"/>
    <n v="6442.253999999999"/>
    <s v="Debit Card"/>
    <s v="SAVE10"/>
    <n v="0"/>
    <s v="REG100394"/>
    <s v="Cust 7687"/>
    <x v="380"/>
    <x v="318"/>
    <x v="4"/>
    <x v="2"/>
    <x v="7"/>
    <x v="7"/>
    <x v="2"/>
    <n v="6413.0139999999992"/>
    <n v="10"/>
    <s v="Completed"/>
    <s v="Low"/>
  </r>
  <r>
    <d v="2023-11-05T00:00:00"/>
    <x v="2"/>
    <x v="4"/>
    <n v="6"/>
    <n v="449.57"/>
    <s v="Store D"/>
    <x v="0"/>
    <n v="0"/>
    <x v="2"/>
    <n v="2697.42"/>
    <s v="Gift Card"/>
    <s v="WINTER15"/>
    <n v="0"/>
    <s v="REG100395"/>
    <s v="Cust 6511"/>
    <x v="381"/>
    <x v="319"/>
    <x v="2"/>
    <x v="0"/>
    <x v="9"/>
    <x v="9"/>
    <x v="1"/>
    <n v="2674.33"/>
    <n v="7"/>
    <s v="Completed"/>
    <s v="No Discount"/>
  </r>
  <r>
    <d v="2023-01-13T00:00:00"/>
    <x v="0"/>
    <x v="0"/>
    <n v="9"/>
    <n v="223.01"/>
    <s v="Store C"/>
    <x v="1"/>
    <n v="0"/>
    <x v="4"/>
    <n v="2007.09"/>
    <s v="Cash"/>
    <s v="No Promo"/>
    <n v="1"/>
    <s v="REG100396"/>
    <s v="Cust 2412"/>
    <x v="382"/>
    <x v="257"/>
    <x v="0"/>
    <x v="0"/>
    <x v="4"/>
    <x v="4"/>
    <x v="0"/>
    <n v="1995.1899999999998"/>
    <n v="6"/>
    <s v="Returned"/>
    <s v="No Discount"/>
  </r>
  <r>
    <d v="2025-02-06T00:00:00"/>
    <x v="4"/>
    <x v="3"/>
    <n v="14"/>
    <n v="291.91000000000003"/>
    <s v="Store A"/>
    <x v="1"/>
    <n v="0.15"/>
    <x v="2"/>
    <n v="3473.7289999999998"/>
    <s v="Credit Card"/>
    <s v="No Promo"/>
    <n v="0"/>
    <s v="REG100397"/>
    <s v="Cust 1664"/>
    <x v="383"/>
    <x v="320"/>
    <x v="4"/>
    <x v="2"/>
    <x v="0"/>
    <x v="0"/>
    <x v="0"/>
    <n v="3446.2189999999996"/>
    <n v="4"/>
    <s v="Completed"/>
    <s v="High"/>
  </r>
  <r>
    <d v="2023-05-20T00:00:00"/>
    <x v="1"/>
    <x v="4"/>
    <n v="13"/>
    <n v="90.86"/>
    <s v="Store A"/>
    <x v="0"/>
    <n v="0"/>
    <x v="3"/>
    <n v="1181.18"/>
    <s v="Gift Card"/>
    <s v="SAVE10"/>
    <n v="0"/>
    <s v="REG100398"/>
    <s v="Cust 6033"/>
    <x v="384"/>
    <x v="321"/>
    <x v="1"/>
    <x v="0"/>
    <x v="2"/>
    <x v="2"/>
    <x v="2"/>
    <n v="1164.44"/>
    <n v="5"/>
    <s v="Completed"/>
    <s v="No Discount"/>
  </r>
  <r>
    <d v="2025-06-18T00:00:00"/>
    <x v="0"/>
    <x v="2"/>
    <n v="4"/>
    <n v="109.05"/>
    <s v="Store D"/>
    <x v="0"/>
    <n v="0"/>
    <x v="4"/>
    <n v="436.2"/>
    <s v="Gift Card"/>
    <s v="WINTER15"/>
    <n v="0"/>
    <s v="REG100399"/>
    <s v="Cust 4019"/>
    <x v="385"/>
    <x v="322"/>
    <x v="0"/>
    <x v="2"/>
    <x v="3"/>
    <x v="3"/>
    <x v="2"/>
    <n v="415.18"/>
    <n v="6"/>
    <s v="Completed"/>
    <s v="No Discount"/>
  </r>
  <r>
    <d v="2023-02-23T00:00:00"/>
    <x v="4"/>
    <x v="5"/>
    <n v="12"/>
    <n v="245.6"/>
    <s v="Store D"/>
    <x v="1"/>
    <n v="0"/>
    <x v="5"/>
    <n v="2947.2"/>
    <s v="Cash"/>
    <s v="FREESHIP"/>
    <n v="1"/>
    <s v="REG100400"/>
    <s v="Cust 4515"/>
    <x v="386"/>
    <x v="0"/>
    <x v="4"/>
    <x v="0"/>
    <x v="0"/>
    <x v="0"/>
    <x v="0"/>
    <n v="2903.2799999999997"/>
    <n v="4"/>
    <s v="Returned"/>
    <s v="No Discount"/>
  </r>
  <r>
    <d v="2024-11-09T00:00:00"/>
    <x v="0"/>
    <x v="6"/>
    <n v="15"/>
    <n v="380.03"/>
    <s v="Store A"/>
    <x v="1"/>
    <n v="0"/>
    <x v="5"/>
    <n v="5700.45"/>
    <s v="Online"/>
    <s v="No Promo"/>
    <n v="0"/>
    <s v="REG100401"/>
    <s v="Cust 7532"/>
    <x v="387"/>
    <x v="323"/>
    <x v="0"/>
    <x v="1"/>
    <x v="9"/>
    <x v="9"/>
    <x v="1"/>
    <n v="5674.73"/>
    <n v="3"/>
    <s v="Completed"/>
    <s v="No Discount"/>
  </r>
  <r>
    <d v="2024-07-25T00:00:00"/>
    <x v="1"/>
    <x v="5"/>
    <n v="3"/>
    <n v="417.58"/>
    <s v="Store D"/>
    <x v="1"/>
    <n v="0.05"/>
    <x v="2"/>
    <n v="1190.1030000000001"/>
    <s v="Gift Card"/>
    <s v="SAVE10"/>
    <n v="0"/>
    <s v="REG100402"/>
    <s v="Cust 8756"/>
    <x v="388"/>
    <x v="324"/>
    <x v="1"/>
    <x v="1"/>
    <x v="8"/>
    <x v="8"/>
    <x v="3"/>
    <n v="1146.683"/>
    <n v="6"/>
    <s v="Completed"/>
    <s v="Low"/>
  </r>
  <r>
    <d v="2023-08-19T00:00:00"/>
    <x v="4"/>
    <x v="0"/>
    <n v="15"/>
    <n v="432.17"/>
    <s v="Store D"/>
    <x v="0"/>
    <n v="0.15"/>
    <x v="2"/>
    <n v="5510.1674999999996"/>
    <s v="Debit Card"/>
    <s v="WINTER15"/>
    <n v="0"/>
    <s v="REG100403"/>
    <s v="Cust 7620"/>
    <x v="389"/>
    <x v="325"/>
    <x v="4"/>
    <x v="0"/>
    <x v="10"/>
    <x v="10"/>
    <x v="3"/>
    <n v="5465.2874999999995"/>
    <n v="4"/>
    <s v="Completed"/>
    <s v="High"/>
  </r>
  <r>
    <d v="2023-11-13T00:00:00"/>
    <x v="1"/>
    <x v="4"/>
    <n v="13"/>
    <n v="531.77"/>
    <s v="Store C"/>
    <x v="1"/>
    <n v="0.1"/>
    <x v="5"/>
    <n v="6221.7090000000007"/>
    <s v="Online"/>
    <s v="SAVE10"/>
    <n v="0"/>
    <s v="REG100404"/>
    <s v="Cust 7368"/>
    <x v="390"/>
    <x v="191"/>
    <x v="1"/>
    <x v="0"/>
    <x v="9"/>
    <x v="9"/>
    <x v="1"/>
    <n v="6183.7990000000009"/>
    <n v="2"/>
    <s v="Completed"/>
    <s v="Medium"/>
  </r>
  <r>
    <d v="2024-09-10T00:00:00"/>
    <x v="4"/>
    <x v="5"/>
    <n v="13"/>
    <n v="442.99"/>
    <s v="Store A"/>
    <x v="0"/>
    <n v="0.05"/>
    <x v="1"/>
    <n v="5470.9264999999996"/>
    <s v="Gift Card"/>
    <s v="SAVE10"/>
    <n v="0"/>
    <s v="REG100405"/>
    <s v="Cust 1319"/>
    <x v="391"/>
    <x v="50"/>
    <x v="4"/>
    <x v="1"/>
    <x v="11"/>
    <x v="11"/>
    <x v="3"/>
    <n v="5433.8064999999997"/>
    <n v="8"/>
    <s v="Completed"/>
    <s v="Low"/>
  </r>
  <r>
    <d v="2024-08-30T00:00:00"/>
    <x v="3"/>
    <x v="3"/>
    <n v="13"/>
    <n v="567.5"/>
    <s v="Store A"/>
    <x v="1"/>
    <n v="0"/>
    <x v="0"/>
    <n v="7377.5"/>
    <s v="Credit Card"/>
    <s v="No Promo"/>
    <n v="0"/>
    <s v="REG100406"/>
    <s v="Cust 9597"/>
    <x v="392"/>
    <x v="326"/>
    <x v="3"/>
    <x v="1"/>
    <x v="10"/>
    <x v="10"/>
    <x v="3"/>
    <n v="7349.09"/>
    <n v="3"/>
    <s v="Completed"/>
    <s v="No Discount"/>
  </r>
  <r>
    <d v="2024-11-10T00:00:00"/>
    <x v="0"/>
    <x v="5"/>
    <n v="15"/>
    <n v="469.52"/>
    <s v="Store C"/>
    <x v="0"/>
    <n v="0"/>
    <x v="1"/>
    <n v="7042.7999999999993"/>
    <s v="Credit Card"/>
    <s v="FREESHIP"/>
    <n v="0"/>
    <s v="REG100407"/>
    <s v="Cust 7369"/>
    <x v="393"/>
    <x v="327"/>
    <x v="0"/>
    <x v="1"/>
    <x v="9"/>
    <x v="9"/>
    <x v="1"/>
    <n v="7007.1999999999989"/>
    <n v="7"/>
    <s v="Completed"/>
    <s v="No Discount"/>
  </r>
  <r>
    <d v="2023-04-13T00:00:00"/>
    <x v="0"/>
    <x v="6"/>
    <n v="1"/>
    <n v="396.09"/>
    <s v="Store D"/>
    <x v="0"/>
    <n v="0.15"/>
    <x v="2"/>
    <n v="336.67649999999998"/>
    <s v="Credit Card"/>
    <s v="WINTER15"/>
    <n v="0"/>
    <s v="REG100408"/>
    <s v="Cust 8592"/>
    <x v="394"/>
    <x v="309"/>
    <x v="0"/>
    <x v="0"/>
    <x v="7"/>
    <x v="7"/>
    <x v="2"/>
    <n v="297.29649999999998"/>
    <n v="6"/>
    <s v="Completed"/>
    <s v="High"/>
  </r>
  <r>
    <d v="2023-11-20T00:00:00"/>
    <x v="0"/>
    <x v="0"/>
    <n v="12"/>
    <n v="195.73"/>
    <s v="Store C"/>
    <x v="0"/>
    <n v="0.05"/>
    <x v="1"/>
    <n v="2231.3220000000001"/>
    <s v="Cash"/>
    <s v="SAVE10"/>
    <n v="0"/>
    <s v="REG100409"/>
    <s v="Cust 2337"/>
    <x v="230"/>
    <x v="328"/>
    <x v="0"/>
    <x v="0"/>
    <x v="9"/>
    <x v="9"/>
    <x v="1"/>
    <n v="2194.232"/>
    <n v="7"/>
    <s v="Completed"/>
    <s v="Low"/>
  </r>
  <r>
    <d v="2025-04-14T00:00:00"/>
    <x v="2"/>
    <x v="6"/>
    <n v="5"/>
    <n v="412.24"/>
    <s v="Store B"/>
    <x v="0"/>
    <n v="0.15"/>
    <x v="3"/>
    <n v="1752.02"/>
    <s v="Cash"/>
    <s v="FREESHIP"/>
    <n v="0"/>
    <s v="REG100410"/>
    <s v="Cust 9697"/>
    <x v="395"/>
    <x v="318"/>
    <x v="2"/>
    <x v="2"/>
    <x v="7"/>
    <x v="7"/>
    <x v="2"/>
    <n v="1722.71"/>
    <n v="5"/>
    <s v="Completed"/>
    <s v="High"/>
  </r>
  <r>
    <d v="2023-03-04T00:00:00"/>
    <x v="3"/>
    <x v="4"/>
    <n v="11"/>
    <n v="558.5"/>
    <s v="Store B"/>
    <x v="1"/>
    <n v="0.15"/>
    <x v="3"/>
    <n v="5221.9749999999995"/>
    <s v="Cash"/>
    <s v="WINTER15"/>
    <n v="0"/>
    <s v="REG100411"/>
    <s v="Cust 5895"/>
    <x v="396"/>
    <x v="329"/>
    <x v="3"/>
    <x v="0"/>
    <x v="6"/>
    <x v="6"/>
    <x v="0"/>
    <n v="5173.8249999999998"/>
    <n v="5"/>
    <s v="Completed"/>
    <s v="High"/>
  </r>
  <r>
    <d v="2024-11-16T00:00:00"/>
    <x v="2"/>
    <x v="0"/>
    <n v="4"/>
    <n v="175.34"/>
    <s v="Store C"/>
    <x v="1"/>
    <n v="0.15"/>
    <x v="0"/>
    <n v="596.15599999999995"/>
    <s v="Cash"/>
    <s v="FREESHIP"/>
    <n v="0"/>
    <s v="REG100412"/>
    <s v="Cust 9097"/>
    <x v="397"/>
    <x v="65"/>
    <x v="2"/>
    <x v="1"/>
    <x v="9"/>
    <x v="9"/>
    <x v="1"/>
    <n v="555.29599999999994"/>
    <n v="3"/>
    <s v="Completed"/>
    <s v="High"/>
  </r>
  <r>
    <d v="2024-05-25T00:00:00"/>
    <x v="1"/>
    <x v="0"/>
    <n v="19"/>
    <n v="478.73"/>
    <s v="Store A"/>
    <x v="1"/>
    <n v="0"/>
    <x v="2"/>
    <n v="9095.8700000000008"/>
    <s v="Debit Card"/>
    <s v="WINTER15"/>
    <n v="1"/>
    <s v="REG100413"/>
    <s v="Cust 5938"/>
    <x v="398"/>
    <x v="330"/>
    <x v="1"/>
    <x v="1"/>
    <x v="2"/>
    <x v="2"/>
    <x v="2"/>
    <n v="9049.4100000000017"/>
    <n v="8"/>
    <s v="Returned"/>
    <s v="No Discount"/>
  </r>
  <r>
    <d v="2023-04-12T00:00:00"/>
    <x v="0"/>
    <x v="2"/>
    <n v="5"/>
    <n v="365.38"/>
    <s v="Store D"/>
    <x v="0"/>
    <n v="0.15"/>
    <x v="1"/>
    <n v="1552.865"/>
    <s v="Debit Card"/>
    <s v="SAVE10"/>
    <n v="1"/>
    <s v="REG100414"/>
    <s v="Cust 6928"/>
    <x v="399"/>
    <x v="261"/>
    <x v="0"/>
    <x v="0"/>
    <x v="7"/>
    <x v="7"/>
    <x v="2"/>
    <n v="1547.2049999999999"/>
    <n v="3"/>
    <s v="Returned"/>
    <s v="High"/>
  </r>
  <r>
    <d v="2023-03-07T00:00:00"/>
    <x v="1"/>
    <x v="2"/>
    <n v="10"/>
    <n v="397.33"/>
    <s v="Store B"/>
    <x v="1"/>
    <n v="0.15"/>
    <x v="1"/>
    <n v="3377.3049999999998"/>
    <s v="Credit Card"/>
    <s v="No Promo"/>
    <n v="0"/>
    <s v="REG100415"/>
    <s v="Cust 6223"/>
    <x v="400"/>
    <x v="331"/>
    <x v="1"/>
    <x v="0"/>
    <x v="6"/>
    <x v="6"/>
    <x v="0"/>
    <n v="3367.105"/>
    <n v="6"/>
    <s v="Completed"/>
    <s v="High"/>
  </r>
  <r>
    <d v="2024-01-05T00:00:00"/>
    <x v="3"/>
    <x v="3"/>
    <n v="17"/>
    <n v="241.01"/>
    <s v="Store A"/>
    <x v="1"/>
    <n v="0.1"/>
    <x v="5"/>
    <n v="3687.453"/>
    <s v="Debit Card"/>
    <s v="WINTER15"/>
    <n v="0"/>
    <s v="REG100416"/>
    <s v="Cust 7614"/>
    <x v="401"/>
    <x v="332"/>
    <x v="3"/>
    <x v="1"/>
    <x v="4"/>
    <x v="4"/>
    <x v="0"/>
    <n v="3662.7629999999999"/>
    <n v="6"/>
    <s v="Completed"/>
    <s v="Medium"/>
  </r>
  <r>
    <d v="2024-10-31T00:00:00"/>
    <x v="4"/>
    <x v="2"/>
    <n v="17"/>
    <n v="82.2"/>
    <s v="Store C"/>
    <x v="0"/>
    <n v="0"/>
    <x v="1"/>
    <n v="1397.4"/>
    <s v="Cash"/>
    <s v="WINTER15"/>
    <n v="0"/>
    <s v="REG100417"/>
    <s v="Cust 3231"/>
    <x v="402"/>
    <x v="333"/>
    <x v="4"/>
    <x v="1"/>
    <x v="5"/>
    <x v="5"/>
    <x v="1"/>
    <n v="1364.9"/>
    <n v="10"/>
    <s v="Completed"/>
    <s v="No Discount"/>
  </r>
  <r>
    <d v="2024-05-08T00:00:00"/>
    <x v="4"/>
    <x v="4"/>
    <n v="16"/>
    <n v="170.77"/>
    <s v="Store C"/>
    <x v="1"/>
    <n v="0.1"/>
    <x v="2"/>
    <n v="2459.0880000000002"/>
    <s v="Online"/>
    <s v="SAVE10"/>
    <n v="1"/>
    <s v="REG100418"/>
    <s v="Cust 9123"/>
    <x v="403"/>
    <x v="334"/>
    <x v="4"/>
    <x v="1"/>
    <x v="2"/>
    <x v="2"/>
    <x v="2"/>
    <n v="2413.1580000000004"/>
    <n v="6"/>
    <s v="Returned"/>
    <s v="Medium"/>
  </r>
  <r>
    <d v="2024-03-05T00:00:00"/>
    <x v="3"/>
    <x v="4"/>
    <n v="1"/>
    <n v="8.1999999999999993"/>
    <s v="Store C"/>
    <x v="0"/>
    <n v="0.15"/>
    <x v="2"/>
    <n v="6.9699999999999989"/>
    <s v="Debit Card"/>
    <s v="No Promo"/>
    <n v="0"/>
    <s v="REG100419"/>
    <s v="Cust 7054"/>
    <x v="404"/>
    <x v="335"/>
    <x v="3"/>
    <x v="1"/>
    <x v="6"/>
    <x v="6"/>
    <x v="0"/>
    <n v="-23.380000000000003"/>
    <n v="10"/>
    <s v="Completed"/>
    <s v="High"/>
  </r>
  <r>
    <d v="2023-07-18T00:00:00"/>
    <x v="2"/>
    <x v="0"/>
    <n v="12"/>
    <n v="425.78"/>
    <s v="Store A"/>
    <x v="1"/>
    <n v="0.1"/>
    <x v="5"/>
    <n v="4598.424"/>
    <s v="Online"/>
    <s v="No Promo"/>
    <n v="1"/>
    <s v="REG100420"/>
    <s v="Cust 4240"/>
    <x v="405"/>
    <x v="336"/>
    <x v="2"/>
    <x v="0"/>
    <x v="8"/>
    <x v="8"/>
    <x v="3"/>
    <n v="4572.9440000000004"/>
    <n v="4"/>
    <s v="Returned"/>
    <s v="Medium"/>
  </r>
  <r>
    <d v="2023-08-05T00:00:00"/>
    <x v="1"/>
    <x v="6"/>
    <n v="20"/>
    <n v="121.14"/>
    <s v="Store C"/>
    <x v="1"/>
    <n v="0.1"/>
    <x v="5"/>
    <n v="2180.52"/>
    <s v="Credit Card"/>
    <s v="FREESHIP"/>
    <n v="0"/>
    <s v="REG100421"/>
    <s v="Cust 1237"/>
    <x v="406"/>
    <x v="23"/>
    <x v="1"/>
    <x v="0"/>
    <x v="10"/>
    <x v="10"/>
    <x v="3"/>
    <n v="2159.0500000000002"/>
    <n v="9"/>
    <s v="Completed"/>
    <s v="Medium"/>
  </r>
  <r>
    <d v="2023-09-18T00:00:00"/>
    <x v="4"/>
    <x v="5"/>
    <n v="19"/>
    <n v="448.13"/>
    <s v="Store D"/>
    <x v="0"/>
    <n v="0"/>
    <x v="1"/>
    <n v="8514.4699999999993"/>
    <s v="Debit Card"/>
    <s v="FREESHIP"/>
    <n v="0"/>
    <s v="REG100422"/>
    <s v="Cust 5513"/>
    <x v="407"/>
    <x v="287"/>
    <x v="4"/>
    <x v="0"/>
    <x v="11"/>
    <x v="11"/>
    <x v="3"/>
    <n v="8486.1799999999985"/>
    <n v="2"/>
    <s v="Completed"/>
    <s v="No Discount"/>
  </r>
  <r>
    <d v="2023-03-27T00:00:00"/>
    <x v="1"/>
    <x v="0"/>
    <n v="8"/>
    <n v="7.81"/>
    <s v="Store D"/>
    <x v="0"/>
    <n v="0.1"/>
    <x v="2"/>
    <n v="56.231999999999999"/>
    <s v="Online"/>
    <s v="SAVE10"/>
    <n v="0"/>
    <s v="REG100423"/>
    <s v="Cust 1835"/>
    <x v="408"/>
    <x v="337"/>
    <x v="1"/>
    <x v="0"/>
    <x v="6"/>
    <x v="6"/>
    <x v="0"/>
    <n v="31.201999999999998"/>
    <n v="2"/>
    <s v="Completed"/>
    <s v="Medium"/>
  </r>
  <r>
    <d v="2023-03-08T00:00:00"/>
    <x v="0"/>
    <x v="3"/>
    <n v="19"/>
    <n v="191.44"/>
    <s v="Store C"/>
    <x v="0"/>
    <n v="0.15"/>
    <x v="3"/>
    <n v="3091.7559999999999"/>
    <s v="Cash"/>
    <s v="WINTER15"/>
    <n v="1"/>
    <s v="REG100424"/>
    <s v="Cust 8492"/>
    <x v="409"/>
    <x v="338"/>
    <x v="0"/>
    <x v="0"/>
    <x v="6"/>
    <x v="6"/>
    <x v="0"/>
    <n v="3056.2159999999999"/>
    <n v="9"/>
    <s v="Returned"/>
    <s v="High"/>
  </r>
  <r>
    <d v="2024-05-02T00:00:00"/>
    <x v="4"/>
    <x v="2"/>
    <n v="5"/>
    <n v="245.2"/>
    <s v="Store B"/>
    <x v="1"/>
    <n v="0.15"/>
    <x v="0"/>
    <n v="1042.0999999999999"/>
    <s v="Online"/>
    <s v="No Promo"/>
    <n v="0"/>
    <s v="REG100425"/>
    <s v="Cust 2451"/>
    <x v="343"/>
    <x v="339"/>
    <x v="4"/>
    <x v="1"/>
    <x v="2"/>
    <x v="2"/>
    <x v="2"/>
    <n v="995.7299999999999"/>
    <n v="4"/>
    <s v="Completed"/>
    <s v="High"/>
  </r>
  <r>
    <d v="2023-09-16T00:00:00"/>
    <x v="2"/>
    <x v="2"/>
    <n v="17"/>
    <n v="163.37"/>
    <s v="Store B"/>
    <x v="0"/>
    <n v="0.15"/>
    <x v="0"/>
    <n v="2360.6965"/>
    <s v="Gift Card"/>
    <s v="SAVE10"/>
    <n v="0"/>
    <s v="REG100426"/>
    <s v="Cust 4509"/>
    <x v="165"/>
    <x v="119"/>
    <x v="2"/>
    <x v="0"/>
    <x v="11"/>
    <x v="11"/>
    <x v="3"/>
    <n v="2355.3364999999999"/>
    <n v="10"/>
    <s v="Completed"/>
    <s v="High"/>
  </r>
  <r>
    <d v="2023-06-13T00:00:00"/>
    <x v="1"/>
    <x v="5"/>
    <n v="14"/>
    <n v="583.96"/>
    <s v="Store C"/>
    <x v="1"/>
    <n v="0"/>
    <x v="4"/>
    <n v="8175.4400000000014"/>
    <s v="Debit Card"/>
    <s v="WINTER15"/>
    <n v="0"/>
    <s v="REG100427"/>
    <s v="Cust 6643"/>
    <x v="410"/>
    <x v="113"/>
    <x v="1"/>
    <x v="0"/>
    <x v="3"/>
    <x v="3"/>
    <x v="2"/>
    <n v="8152.4100000000017"/>
    <n v="9"/>
    <s v="Completed"/>
    <s v="No Discount"/>
  </r>
  <r>
    <d v="2023-11-05T00:00:00"/>
    <x v="2"/>
    <x v="2"/>
    <n v="16"/>
    <n v="181.08"/>
    <s v="Store C"/>
    <x v="1"/>
    <n v="0.1"/>
    <x v="3"/>
    <n v="2607.5520000000001"/>
    <s v="Online"/>
    <s v="WINTER15"/>
    <n v="0"/>
    <s v="REG100428"/>
    <s v="Cust 2559"/>
    <x v="411"/>
    <x v="340"/>
    <x v="2"/>
    <x v="0"/>
    <x v="9"/>
    <x v="9"/>
    <x v="1"/>
    <n v="2567.712"/>
    <n v="3"/>
    <s v="Completed"/>
    <s v="Medium"/>
  </r>
  <r>
    <d v="2024-11-23T00:00:00"/>
    <x v="1"/>
    <x v="5"/>
    <n v="8"/>
    <n v="414.94"/>
    <s v="Store A"/>
    <x v="0"/>
    <n v="0"/>
    <x v="1"/>
    <n v="3319.52"/>
    <s v="Debit Card"/>
    <s v="SAVE10"/>
    <n v="0"/>
    <s v="REG100429"/>
    <s v="Cust 4423"/>
    <x v="412"/>
    <x v="341"/>
    <x v="1"/>
    <x v="1"/>
    <x v="9"/>
    <x v="9"/>
    <x v="1"/>
    <n v="3272.94"/>
    <n v="3"/>
    <s v="Completed"/>
    <s v="No Discount"/>
  </r>
  <r>
    <d v="2024-02-09T00:00:00"/>
    <x v="3"/>
    <x v="1"/>
    <n v="16"/>
    <n v="442.22"/>
    <s v="Store B"/>
    <x v="1"/>
    <n v="0"/>
    <x v="1"/>
    <n v="7075.52"/>
    <s v="Cash"/>
    <s v="FREESHIP"/>
    <n v="0"/>
    <s v="REG100430"/>
    <s v="Cust 9139"/>
    <x v="413"/>
    <x v="342"/>
    <x v="3"/>
    <x v="1"/>
    <x v="0"/>
    <x v="0"/>
    <x v="0"/>
    <n v="7048.1600000000008"/>
    <n v="9"/>
    <s v="Completed"/>
    <s v="No Discount"/>
  </r>
  <r>
    <d v="2023-11-16T00:00:00"/>
    <x v="3"/>
    <x v="6"/>
    <n v="14"/>
    <n v="595.39"/>
    <s v="Store A"/>
    <x v="0"/>
    <n v="0.1"/>
    <x v="5"/>
    <n v="7501.9139999999998"/>
    <s v="Credit Card"/>
    <s v="SAVE10"/>
    <n v="0"/>
    <s v="REG100431"/>
    <s v="Cust 6668"/>
    <x v="414"/>
    <x v="343"/>
    <x v="3"/>
    <x v="0"/>
    <x v="9"/>
    <x v="9"/>
    <x v="1"/>
    <n v="7492.4039999999995"/>
    <n v="6"/>
    <s v="Completed"/>
    <s v="Medium"/>
  </r>
  <r>
    <d v="2025-01-24T00:00:00"/>
    <x v="3"/>
    <x v="4"/>
    <n v="6"/>
    <n v="175.3"/>
    <s v="Store A"/>
    <x v="0"/>
    <n v="0.15"/>
    <x v="1"/>
    <n v="894.03000000000009"/>
    <s v="Cash"/>
    <s v="SAVE10"/>
    <n v="1"/>
    <s v="REG100432"/>
    <s v="Cust 4315"/>
    <x v="415"/>
    <x v="344"/>
    <x v="3"/>
    <x v="2"/>
    <x v="4"/>
    <x v="4"/>
    <x v="0"/>
    <n v="876.11000000000013"/>
    <n v="5"/>
    <s v="Returned"/>
    <s v="High"/>
  </r>
  <r>
    <d v="2025-05-06T00:00:00"/>
    <x v="3"/>
    <x v="5"/>
    <n v="7"/>
    <n v="319.58999999999997"/>
    <s v="Store C"/>
    <x v="0"/>
    <n v="0.15"/>
    <x v="3"/>
    <n v="1901.5605"/>
    <s v="Gift Card"/>
    <s v="WINTER15"/>
    <n v="1"/>
    <s v="REG100433"/>
    <s v="Cust 8000"/>
    <x v="416"/>
    <x v="345"/>
    <x v="3"/>
    <x v="2"/>
    <x v="2"/>
    <x v="2"/>
    <x v="2"/>
    <n v="1893.0905"/>
    <n v="3"/>
    <s v="Returned"/>
    <s v="High"/>
  </r>
  <r>
    <d v="2025-05-17T00:00:00"/>
    <x v="0"/>
    <x v="6"/>
    <n v="15"/>
    <n v="506.81"/>
    <s v="Store A"/>
    <x v="1"/>
    <n v="0.15"/>
    <x v="5"/>
    <n v="6461.8274999999994"/>
    <s v="Cash"/>
    <s v="FREESHIP"/>
    <n v="1"/>
    <s v="REG100434"/>
    <s v="Cust 7585"/>
    <x v="417"/>
    <x v="346"/>
    <x v="0"/>
    <x v="2"/>
    <x v="2"/>
    <x v="2"/>
    <x v="2"/>
    <n v="6420.7974999999997"/>
    <n v="10"/>
    <s v="Returned"/>
    <s v="High"/>
  </r>
  <r>
    <d v="2023-11-29T00:00:00"/>
    <x v="3"/>
    <x v="0"/>
    <n v="17"/>
    <n v="538.08000000000004"/>
    <s v="Store A"/>
    <x v="1"/>
    <n v="0.05"/>
    <x v="0"/>
    <n v="8689.9920000000002"/>
    <s v="Debit Card"/>
    <s v="FREESHIP"/>
    <n v="0"/>
    <s v="REG100435"/>
    <s v="Cust 3127"/>
    <x v="418"/>
    <x v="347"/>
    <x v="3"/>
    <x v="0"/>
    <x v="9"/>
    <x v="9"/>
    <x v="1"/>
    <n v="8670.3819999999996"/>
    <n v="2"/>
    <s v="Completed"/>
    <s v="Low"/>
  </r>
  <r>
    <d v="2023-02-24T00:00:00"/>
    <x v="1"/>
    <x v="3"/>
    <n v="16"/>
    <n v="187.84"/>
    <s v="Store A"/>
    <x v="1"/>
    <n v="0"/>
    <x v="1"/>
    <n v="3005.44"/>
    <s v="Credit Card"/>
    <s v="SAVE10"/>
    <n v="0"/>
    <s v="REG100436"/>
    <s v="Cust 4130"/>
    <x v="419"/>
    <x v="348"/>
    <x v="1"/>
    <x v="0"/>
    <x v="0"/>
    <x v="0"/>
    <x v="0"/>
    <n v="2986.79"/>
    <n v="2"/>
    <s v="Completed"/>
    <s v="No Discount"/>
  </r>
  <r>
    <d v="2023-11-04T00:00:00"/>
    <x v="1"/>
    <x v="0"/>
    <n v="18"/>
    <n v="426.3"/>
    <s v="Store A"/>
    <x v="0"/>
    <n v="0.15"/>
    <x v="3"/>
    <n v="6522.39"/>
    <s v="Credit Card"/>
    <s v="No Promo"/>
    <n v="1"/>
    <s v="REG100437"/>
    <s v="Cust 6956"/>
    <x v="420"/>
    <x v="349"/>
    <x v="1"/>
    <x v="0"/>
    <x v="9"/>
    <x v="9"/>
    <x v="1"/>
    <n v="6492.58"/>
    <n v="6"/>
    <s v="Returned"/>
    <s v="High"/>
  </r>
  <r>
    <d v="2024-06-15T00:00:00"/>
    <x v="0"/>
    <x v="2"/>
    <n v="1"/>
    <n v="498.35"/>
    <s v="Store B"/>
    <x v="1"/>
    <n v="0.1"/>
    <x v="1"/>
    <n v="448.51499999999999"/>
    <s v="Online"/>
    <s v="FREESHIP"/>
    <n v="0"/>
    <s v="REG100438"/>
    <s v="Cust 8155"/>
    <x v="421"/>
    <x v="350"/>
    <x v="0"/>
    <x v="1"/>
    <x v="3"/>
    <x v="3"/>
    <x v="2"/>
    <n v="413.815"/>
    <n v="7"/>
    <s v="Completed"/>
    <s v="Medium"/>
  </r>
  <r>
    <d v="2024-10-02T00:00:00"/>
    <x v="2"/>
    <x v="5"/>
    <n v="19"/>
    <n v="385.72"/>
    <s v="Store A"/>
    <x v="1"/>
    <n v="0.05"/>
    <x v="3"/>
    <n v="6962.2460000000001"/>
    <s v="Cash"/>
    <s v="SAVE10"/>
    <n v="1"/>
    <s v="REG100439"/>
    <s v="Cust 8852"/>
    <x v="422"/>
    <x v="351"/>
    <x v="2"/>
    <x v="1"/>
    <x v="5"/>
    <x v="5"/>
    <x v="1"/>
    <n v="6949.7860000000001"/>
    <n v="4"/>
    <s v="Returned"/>
    <s v="Low"/>
  </r>
  <r>
    <d v="2023-06-03T00:00:00"/>
    <x v="4"/>
    <x v="5"/>
    <n v="3"/>
    <n v="54.37"/>
    <s v="Store B"/>
    <x v="0"/>
    <n v="0.1"/>
    <x v="2"/>
    <n v="146.79900000000001"/>
    <s v="Credit Card"/>
    <s v="WINTER15"/>
    <n v="0"/>
    <s v="REG100440"/>
    <s v="Cust 2850"/>
    <x v="423"/>
    <x v="352"/>
    <x v="4"/>
    <x v="0"/>
    <x v="3"/>
    <x v="3"/>
    <x v="2"/>
    <n v="98.088999999999999"/>
    <n v="10"/>
    <s v="Completed"/>
    <s v="Medium"/>
  </r>
  <r>
    <d v="2023-09-10T00:00:00"/>
    <x v="0"/>
    <x v="1"/>
    <n v="6"/>
    <n v="471.74"/>
    <s v="Store C"/>
    <x v="1"/>
    <n v="0.15"/>
    <x v="3"/>
    <n v="2405.8739999999998"/>
    <s v="Online"/>
    <s v="No Promo"/>
    <n v="0"/>
    <s v="REG100441"/>
    <s v="Cust 9572"/>
    <x v="424"/>
    <x v="353"/>
    <x v="0"/>
    <x v="0"/>
    <x v="11"/>
    <x v="11"/>
    <x v="3"/>
    <n v="2369.0839999999998"/>
    <n v="8"/>
    <s v="Completed"/>
    <s v="High"/>
  </r>
  <r>
    <d v="2025-05-20T00:00:00"/>
    <x v="3"/>
    <x v="6"/>
    <n v="19"/>
    <n v="322.31"/>
    <s v="Store B"/>
    <x v="1"/>
    <n v="0.15"/>
    <x v="5"/>
    <n v="5205.3065000000006"/>
    <s v="Cash"/>
    <s v="FREESHIP"/>
    <n v="0"/>
    <s v="REG100442"/>
    <s v="Cust 6253"/>
    <x v="425"/>
    <x v="354"/>
    <x v="3"/>
    <x v="2"/>
    <x v="2"/>
    <x v="2"/>
    <x v="2"/>
    <n v="5171.3565000000008"/>
    <n v="2"/>
    <s v="Completed"/>
    <s v="High"/>
  </r>
  <r>
    <d v="2023-09-24T00:00:00"/>
    <x v="2"/>
    <x v="5"/>
    <n v="13"/>
    <n v="115.86"/>
    <s v="Store A"/>
    <x v="0"/>
    <n v="0.1"/>
    <x v="4"/>
    <n v="1355.5619999999999"/>
    <s v="Cash"/>
    <s v="No Promo"/>
    <n v="1"/>
    <s v="REG100443"/>
    <s v="Cust 4154"/>
    <x v="426"/>
    <x v="355"/>
    <x v="2"/>
    <x v="0"/>
    <x v="11"/>
    <x v="11"/>
    <x v="3"/>
    <n v="1327.0419999999999"/>
    <n v="9"/>
    <s v="Returned"/>
    <s v="Medium"/>
  </r>
  <r>
    <d v="2025-03-29T00:00:00"/>
    <x v="0"/>
    <x v="5"/>
    <n v="18"/>
    <n v="398.26"/>
    <s v="Store B"/>
    <x v="1"/>
    <n v="0.1"/>
    <x v="5"/>
    <n v="6451.8120000000008"/>
    <s v="Debit Card"/>
    <s v="No Promo"/>
    <n v="0"/>
    <s v="REG100444"/>
    <s v="Cust 2137"/>
    <x v="244"/>
    <x v="159"/>
    <x v="0"/>
    <x v="2"/>
    <x v="6"/>
    <x v="6"/>
    <x v="0"/>
    <n v="6435.0120000000006"/>
    <n v="6"/>
    <s v="Completed"/>
    <s v="Medium"/>
  </r>
  <r>
    <d v="2023-06-17T00:00:00"/>
    <x v="0"/>
    <x v="3"/>
    <n v="4"/>
    <n v="584.79999999999995"/>
    <s v="Store B"/>
    <x v="1"/>
    <n v="0.1"/>
    <x v="0"/>
    <n v="2105.2800000000002"/>
    <s v="Online"/>
    <s v="FREESHIP"/>
    <n v="0"/>
    <s v="REG100445"/>
    <s v="Cust 8157"/>
    <x v="427"/>
    <x v="295"/>
    <x v="0"/>
    <x v="0"/>
    <x v="3"/>
    <x v="3"/>
    <x v="2"/>
    <n v="2088.84"/>
    <n v="8"/>
    <s v="Completed"/>
    <s v="Medium"/>
  </r>
  <r>
    <d v="2024-01-28T00:00:00"/>
    <x v="4"/>
    <x v="6"/>
    <n v="20"/>
    <n v="424.7"/>
    <s v="Store B"/>
    <x v="0"/>
    <n v="0.15"/>
    <x v="5"/>
    <n v="7219.9"/>
    <s v="Online"/>
    <s v="FREESHIP"/>
    <n v="0"/>
    <s v="REG100446"/>
    <s v="Cust 4861"/>
    <x v="428"/>
    <x v="356"/>
    <x v="4"/>
    <x v="1"/>
    <x v="4"/>
    <x v="4"/>
    <x v="0"/>
    <n v="7177.87"/>
    <n v="8"/>
    <s v="Completed"/>
    <s v="High"/>
  </r>
  <r>
    <d v="2023-03-14T00:00:00"/>
    <x v="3"/>
    <x v="3"/>
    <n v="16"/>
    <n v="179.22"/>
    <s v="Store D"/>
    <x v="1"/>
    <n v="0.1"/>
    <x v="1"/>
    <n v="2580.768"/>
    <s v="Online"/>
    <s v="WINTER15"/>
    <n v="0"/>
    <s v="REG100447"/>
    <s v="Cust 7493"/>
    <x v="429"/>
    <x v="338"/>
    <x v="3"/>
    <x v="0"/>
    <x v="6"/>
    <x v="6"/>
    <x v="0"/>
    <n v="2534.7780000000002"/>
    <n v="3"/>
    <s v="Completed"/>
    <s v="Medium"/>
  </r>
  <r>
    <d v="2025-01-09T00:00:00"/>
    <x v="0"/>
    <x v="0"/>
    <n v="12"/>
    <n v="148.66"/>
    <s v="Store A"/>
    <x v="0"/>
    <n v="0"/>
    <x v="4"/>
    <n v="1783.92"/>
    <s v="Online"/>
    <s v="No Promo"/>
    <n v="1"/>
    <s v="REG100448"/>
    <s v="Cust 7073"/>
    <x v="430"/>
    <x v="357"/>
    <x v="0"/>
    <x v="2"/>
    <x v="4"/>
    <x v="4"/>
    <x v="0"/>
    <n v="1756.76"/>
    <n v="8"/>
    <s v="Returned"/>
    <s v="No Discount"/>
  </r>
  <r>
    <d v="2025-03-30T00:00:00"/>
    <x v="3"/>
    <x v="1"/>
    <n v="16"/>
    <n v="460.43"/>
    <s v="Store B"/>
    <x v="0"/>
    <n v="0.15"/>
    <x v="5"/>
    <n v="6261.848"/>
    <s v="Online"/>
    <s v="WINTER15"/>
    <n v="0"/>
    <s v="REG100449"/>
    <s v="Cust 9085"/>
    <x v="431"/>
    <x v="358"/>
    <x v="3"/>
    <x v="2"/>
    <x v="6"/>
    <x v="6"/>
    <x v="0"/>
    <n v="6241.4679999999998"/>
    <n v="7"/>
    <s v="Completed"/>
    <s v="High"/>
  </r>
  <r>
    <d v="2023-10-23T00:00:00"/>
    <x v="0"/>
    <x v="5"/>
    <n v="5"/>
    <n v="334.37"/>
    <s v="Store B"/>
    <x v="1"/>
    <n v="0.05"/>
    <x v="3"/>
    <n v="1588.2574999999999"/>
    <s v="Credit Card"/>
    <s v="No Promo"/>
    <n v="0"/>
    <s v="REG100450"/>
    <s v="Cust 3247"/>
    <x v="432"/>
    <x v="25"/>
    <x v="0"/>
    <x v="0"/>
    <x v="5"/>
    <x v="5"/>
    <x v="1"/>
    <n v="1556.1274999999998"/>
    <n v="5"/>
    <s v="Completed"/>
    <s v="Low"/>
  </r>
  <r>
    <d v="2025-06-08T00:00:00"/>
    <x v="4"/>
    <x v="4"/>
    <n v="3"/>
    <n v="599.72"/>
    <s v="Store D"/>
    <x v="1"/>
    <n v="0.15"/>
    <x v="1"/>
    <n v="1529.2860000000001"/>
    <s v="Online"/>
    <s v="WINTER15"/>
    <n v="1"/>
    <s v="REG100451"/>
    <s v="Cust 8504"/>
    <x v="433"/>
    <x v="98"/>
    <x v="4"/>
    <x v="2"/>
    <x v="3"/>
    <x v="3"/>
    <x v="2"/>
    <n v="1514.356"/>
    <n v="6"/>
    <s v="Returned"/>
    <s v="High"/>
  </r>
  <r>
    <d v="2024-02-26T00:00:00"/>
    <x v="4"/>
    <x v="4"/>
    <n v="11"/>
    <n v="389.84"/>
    <s v="Store D"/>
    <x v="0"/>
    <n v="0"/>
    <x v="1"/>
    <n v="4288.24"/>
    <s v="Gift Card"/>
    <s v="SAVE10"/>
    <n v="1"/>
    <s v="REG100452"/>
    <s v="Cust 4164"/>
    <x v="434"/>
    <x v="359"/>
    <x v="4"/>
    <x v="1"/>
    <x v="0"/>
    <x v="0"/>
    <x v="0"/>
    <n v="4278"/>
    <n v="3"/>
    <s v="Returned"/>
    <s v="No Discount"/>
  </r>
  <r>
    <d v="2024-10-30T00:00:00"/>
    <x v="0"/>
    <x v="3"/>
    <n v="11"/>
    <n v="445.75"/>
    <s v="Store A"/>
    <x v="0"/>
    <n v="0.1"/>
    <x v="2"/>
    <n v="4412.9250000000002"/>
    <s v="Online"/>
    <s v="SAVE10"/>
    <n v="0"/>
    <s v="REG100453"/>
    <s v="Cust 9592"/>
    <x v="435"/>
    <x v="360"/>
    <x v="0"/>
    <x v="1"/>
    <x v="5"/>
    <x v="5"/>
    <x v="1"/>
    <n v="4394.8550000000005"/>
    <n v="8"/>
    <s v="Completed"/>
    <s v="Medium"/>
  </r>
  <r>
    <d v="2024-08-19T00:00:00"/>
    <x v="1"/>
    <x v="0"/>
    <n v="18"/>
    <n v="96.84"/>
    <s v="Store A"/>
    <x v="0"/>
    <n v="0.15"/>
    <x v="2"/>
    <n v="1481.652"/>
    <s v="Cash"/>
    <s v="SAVE10"/>
    <n v="1"/>
    <s v="REG100454"/>
    <s v="Cust 7450"/>
    <x v="436"/>
    <x v="361"/>
    <x v="1"/>
    <x v="1"/>
    <x v="10"/>
    <x v="10"/>
    <x v="3"/>
    <n v="1473.5520000000001"/>
    <n v="4"/>
    <s v="Returned"/>
    <s v="High"/>
  </r>
  <r>
    <d v="2023-07-30T00:00:00"/>
    <x v="3"/>
    <x v="3"/>
    <n v="1"/>
    <n v="528.30999999999995"/>
    <s v="Store C"/>
    <x v="0"/>
    <n v="0.1"/>
    <x v="1"/>
    <n v="475.47899999999998"/>
    <s v="Online"/>
    <s v="FREESHIP"/>
    <n v="0"/>
    <s v="REG100455"/>
    <s v="Cust 4186"/>
    <x v="437"/>
    <x v="362"/>
    <x v="3"/>
    <x v="0"/>
    <x v="8"/>
    <x v="8"/>
    <x v="3"/>
    <n v="450.92899999999997"/>
    <n v="10"/>
    <s v="Completed"/>
    <s v="Medium"/>
  </r>
  <r>
    <d v="2024-08-13T00:00:00"/>
    <x v="2"/>
    <x v="4"/>
    <n v="16"/>
    <n v="64.03"/>
    <s v="Store A"/>
    <x v="0"/>
    <n v="0"/>
    <x v="3"/>
    <n v="1024.48"/>
    <s v="Gift Card"/>
    <s v="WINTER15"/>
    <n v="1"/>
    <s v="REG100456"/>
    <s v="Cust 3305"/>
    <x v="438"/>
    <x v="361"/>
    <x v="2"/>
    <x v="1"/>
    <x v="10"/>
    <x v="10"/>
    <x v="3"/>
    <n v="1007.77"/>
    <n v="10"/>
    <s v="Returned"/>
    <s v="No Discount"/>
  </r>
  <r>
    <d v="2023-11-04T00:00:00"/>
    <x v="2"/>
    <x v="6"/>
    <n v="13"/>
    <n v="179.37"/>
    <s v="Store A"/>
    <x v="1"/>
    <n v="0.05"/>
    <x v="0"/>
    <n v="2215.2195000000002"/>
    <s v="Online"/>
    <s v="FREESHIP"/>
    <n v="0"/>
    <s v="REG100457"/>
    <s v="Cust 9768"/>
    <x v="439"/>
    <x v="319"/>
    <x v="2"/>
    <x v="0"/>
    <x v="9"/>
    <x v="9"/>
    <x v="1"/>
    <n v="2179.9395"/>
    <n v="8"/>
    <s v="Completed"/>
    <s v="Low"/>
  </r>
  <r>
    <d v="2025-06-05T00:00:00"/>
    <x v="0"/>
    <x v="6"/>
    <n v="19"/>
    <n v="491.15"/>
    <s v="Store C"/>
    <x v="1"/>
    <n v="0"/>
    <x v="2"/>
    <n v="9331.85"/>
    <s v="Online"/>
    <s v="No Promo"/>
    <n v="0"/>
    <s v="REG100458"/>
    <s v="Cust 1179"/>
    <x v="440"/>
    <x v="117"/>
    <x v="0"/>
    <x v="2"/>
    <x v="3"/>
    <x v="3"/>
    <x v="2"/>
    <n v="9283.17"/>
    <n v="10"/>
    <s v="Completed"/>
    <s v="No Discount"/>
  </r>
  <r>
    <d v="2023-06-23T00:00:00"/>
    <x v="2"/>
    <x v="6"/>
    <n v="5"/>
    <n v="360.34"/>
    <s v="Store C"/>
    <x v="0"/>
    <n v="0"/>
    <x v="3"/>
    <n v="1801.7"/>
    <s v="Gift Card"/>
    <s v="No Promo"/>
    <n v="0"/>
    <s v="REG100459"/>
    <s v="Cust 2546"/>
    <x v="441"/>
    <x v="184"/>
    <x v="2"/>
    <x v="0"/>
    <x v="3"/>
    <x v="3"/>
    <x v="2"/>
    <n v="1767.94"/>
    <n v="5"/>
    <s v="Completed"/>
    <s v="No Discount"/>
  </r>
  <r>
    <d v="2024-09-21T00:00:00"/>
    <x v="1"/>
    <x v="0"/>
    <n v="20"/>
    <n v="296.8"/>
    <s v="Store A"/>
    <x v="1"/>
    <n v="0.1"/>
    <x v="2"/>
    <n v="5342.4000000000005"/>
    <s v="Gift Card"/>
    <s v="No Promo"/>
    <n v="0"/>
    <s v="REG100460"/>
    <s v="Cust 2672"/>
    <x v="442"/>
    <x v="363"/>
    <x v="1"/>
    <x v="1"/>
    <x v="11"/>
    <x v="11"/>
    <x v="3"/>
    <n v="5322.8300000000008"/>
    <n v="7"/>
    <s v="Completed"/>
    <s v="Medium"/>
  </r>
  <r>
    <d v="2024-01-01T00:00:00"/>
    <x v="1"/>
    <x v="2"/>
    <n v="3"/>
    <n v="599.41999999999996"/>
    <s v="Store A"/>
    <x v="0"/>
    <n v="0.1"/>
    <x v="5"/>
    <n v="1618.434"/>
    <s v="Online"/>
    <s v="SAVE10"/>
    <n v="0"/>
    <s v="REG100461"/>
    <s v="Cust 3394"/>
    <x v="337"/>
    <x v="364"/>
    <x v="1"/>
    <x v="1"/>
    <x v="4"/>
    <x v="4"/>
    <x v="0"/>
    <n v="1570.414"/>
    <n v="2"/>
    <s v="Completed"/>
    <s v="Medium"/>
  </r>
  <r>
    <d v="2025-01-02T00:00:00"/>
    <x v="4"/>
    <x v="0"/>
    <n v="1"/>
    <n v="374.33"/>
    <s v="Store B"/>
    <x v="0"/>
    <n v="0"/>
    <x v="3"/>
    <n v="374.33"/>
    <s v="Credit Card"/>
    <s v="FREESHIP"/>
    <n v="0"/>
    <s v="REG100462"/>
    <s v="Cust 1649"/>
    <x v="443"/>
    <x v="299"/>
    <x v="4"/>
    <x v="2"/>
    <x v="4"/>
    <x v="4"/>
    <x v="0"/>
    <n v="341.02"/>
    <n v="10"/>
    <s v="Completed"/>
    <s v="No Discount"/>
  </r>
  <r>
    <d v="2024-03-14T00:00:00"/>
    <x v="2"/>
    <x v="2"/>
    <n v="13"/>
    <n v="588.79999999999995"/>
    <s v="Store D"/>
    <x v="0"/>
    <n v="0.15"/>
    <x v="2"/>
    <n v="6506.24"/>
    <s v="Cash"/>
    <s v="SAVE10"/>
    <n v="0"/>
    <s v="REG100463"/>
    <s v="Cust 6994"/>
    <x v="444"/>
    <x v="137"/>
    <x v="2"/>
    <x v="1"/>
    <x v="6"/>
    <x v="6"/>
    <x v="0"/>
    <n v="6461.21"/>
    <n v="7"/>
    <s v="Completed"/>
    <s v="High"/>
  </r>
  <r>
    <d v="2024-05-04T00:00:00"/>
    <x v="4"/>
    <x v="4"/>
    <n v="13"/>
    <n v="198.44"/>
    <s v="Store D"/>
    <x v="0"/>
    <n v="0"/>
    <x v="3"/>
    <n v="2579.7199999999998"/>
    <s v="Cash"/>
    <s v="SAVE10"/>
    <n v="1"/>
    <s v="REG100464"/>
    <s v="Cust 9879"/>
    <x v="445"/>
    <x v="365"/>
    <x v="4"/>
    <x v="1"/>
    <x v="2"/>
    <x v="2"/>
    <x v="2"/>
    <n v="2548.2099999999996"/>
    <n v="5"/>
    <s v="Returned"/>
    <s v="No Discount"/>
  </r>
  <r>
    <d v="2025-02-27T00:00:00"/>
    <x v="1"/>
    <x v="6"/>
    <n v="12"/>
    <n v="384.2"/>
    <s v="Store A"/>
    <x v="1"/>
    <n v="0"/>
    <x v="0"/>
    <n v="4610.3999999999996"/>
    <s v="Cash"/>
    <s v="FREESHIP"/>
    <n v="0"/>
    <s v="REG100465"/>
    <s v="Cust 9069"/>
    <x v="446"/>
    <x v="3"/>
    <x v="1"/>
    <x v="2"/>
    <x v="0"/>
    <x v="0"/>
    <x v="0"/>
    <n v="4571.41"/>
    <n v="3"/>
    <s v="Completed"/>
    <s v="No Discount"/>
  </r>
  <r>
    <d v="2024-11-13T00:00:00"/>
    <x v="3"/>
    <x v="1"/>
    <n v="4"/>
    <n v="475.49"/>
    <s v="Store B"/>
    <x v="0"/>
    <n v="0.15"/>
    <x v="2"/>
    <n v="1616.6659999999999"/>
    <s v="Cash"/>
    <s v="WINTER15"/>
    <n v="0"/>
    <s v="REG100466"/>
    <s v="Cust 3712"/>
    <x v="447"/>
    <x v="327"/>
    <x v="3"/>
    <x v="1"/>
    <x v="9"/>
    <x v="9"/>
    <x v="1"/>
    <n v="1605.066"/>
    <n v="4"/>
    <s v="Completed"/>
    <s v="High"/>
  </r>
  <r>
    <d v="2023-10-31T00:00:00"/>
    <x v="4"/>
    <x v="6"/>
    <n v="6"/>
    <n v="202.97"/>
    <s v="Store C"/>
    <x v="1"/>
    <n v="0.1"/>
    <x v="0"/>
    <n v="1096.038"/>
    <s v="Gift Card"/>
    <s v="WINTER15"/>
    <n v="0"/>
    <s v="REG100467"/>
    <s v="Cust 3829"/>
    <x v="448"/>
    <x v="349"/>
    <x v="4"/>
    <x v="0"/>
    <x v="5"/>
    <x v="5"/>
    <x v="1"/>
    <n v="1052.4880000000001"/>
    <n v="10"/>
    <s v="Completed"/>
    <s v="Medium"/>
  </r>
  <r>
    <d v="2023-12-19T00:00:00"/>
    <x v="3"/>
    <x v="5"/>
    <n v="18"/>
    <n v="135.22999999999999"/>
    <s v="Store C"/>
    <x v="0"/>
    <n v="0"/>
    <x v="4"/>
    <n v="2434.14"/>
    <s v="Online"/>
    <s v="WINTER15"/>
    <n v="1"/>
    <s v="REG100468"/>
    <s v="Cust 1623"/>
    <x v="449"/>
    <x v="366"/>
    <x v="3"/>
    <x v="0"/>
    <x v="1"/>
    <x v="1"/>
    <x v="1"/>
    <n v="2388.04"/>
    <n v="5"/>
    <s v="Returned"/>
    <s v="No Discount"/>
  </r>
  <r>
    <d v="2023-11-27T00:00:00"/>
    <x v="1"/>
    <x v="5"/>
    <n v="20"/>
    <n v="356.4"/>
    <s v="Store C"/>
    <x v="0"/>
    <n v="0.05"/>
    <x v="4"/>
    <n v="6771.5999999999995"/>
    <s v="Cash"/>
    <s v="FREESHIP"/>
    <n v="1"/>
    <s v="REG100469"/>
    <s v="Cust 3532"/>
    <x v="450"/>
    <x v="204"/>
    <x v="1"/>
    <x v="0"/>
    <x v="9"/>
    <x v="9"/>
    <x v="1"/>
    <n v="6744.9"/>
    <n v="6"/>
    <s v="Returned"/>
    <s v="Low"/>
  </r>
  <r>
    <d v="2023-08-15T00:00:00"/>
    <x v="0"/>
    <x v="0"/>
    <n v="3"/>
    <n v="294.72000000000003"/>
    <s v="Store C"/>
    <x v="0"/>
    <n v="0.05"/>
    <x v="1"/>
    <n v="839.952"/>
    <s v="Cash"/>
    <s v="SAVE10"/>
    <n v="0"/>
    <s v="REG100470"/>
    <s v="Cust 4712"/>
    <x v="451"/>
    <x v="176"/>
    <x v="0"/>
    <x v="0"/>
    <x v="10"/>
    <x v="10"/>
    <x v="3"/>
    <n v="794.62199999999996"/>
    <n v="3"/>
    <s v="Completed"/>
    <s v="Low"/>
  </r>
  <r>
    <d v="2023-01-16T00:00:00"/>
    <x v="4"/>
    <x v="1"/>
    <n v="20"/>
    <n v="553.85"/>
    <s v="Store A"/>
    <x v="1"/>
    <n v="0"/>
    <x v="2"/>
    <n v="11077"/>
    <s v="Cash"/>
    <s v="WINTER15"/>
    <n v="0"/>
    <s v="REG100471"/>
    <s v="Cust 6211"/>
    <x v="452"/>
    <x v="367"/>
    <x v="4"/>
    <x v="0"/>
    <x v="4"/>
    <x v="4"/>
    <x v="0"/>
    <n v="11043.79"/>
    <n v="8"/>
    <s v="Completed"/>
    <s v="No Discount"/>
  </r>
  <r>
    <d v="2025-02-28T00:00:00"/>
    <x v="3"/>
    <x v="5"/>
    <n v="13"/>
    <n v="81.17"/>
    <s v="Store D"/>
    <x v="1"/>
    <n v="0.1"/>
    <x v="2"/>
    <n v="949.68900000000008"/>
    <s v="Cash"/>
    <s v="SAVE10"/>
    <n v="1"/>
    <s v="REG100472"/>
    <s v="Cust 1222"/>
    <x v="453"/>
    <x v="368"/>
    <x v="3"/>
    <x v="2"/>
    <x v="0"/>
    <x v="0"/>
    <x v="0"/>
    <n v="901.47900000000004"/>
    <n v="8"/>
    <s v="Returned"/>
    <s v="Medium"/>
  </r>
  <r>
    <d v="2023-11-28T00:00:00"/>
    <x v="4"/>
    <x v="1"/>
    <n v="2"/>
    <n v="532.51"/>
    <s v="Store B"/>
    <x v="0"/>
    <n v="0"/>
    <x v="3"/>
    <n v="1065.02"/>
    <s v="Credit Card"/>
    <s v="WINTER15"/>
    <n v="1"/>
    <s v="REG100473"/>
    <s v="Cust 6208"/>
    <x v="454"/>
    <x v="347"/>
    <x v="4"/>
    <x v="0"/>
    <x v="9"/>
    <x v="9"/>
    <x v="1"/>
    <n v="1015.35"/>
    <n v="3"/>
    <s v="Returned"/>
    <s v="No Discount"/>
  </r>
  <r>
    <d v="2023-12-04T00:00:00"/>
    <x v="4"/>
    <x v="6"/>
    <n v="1"/>
    <n v="268.19"/>
    <s v="Store B"/>
    <x v="0"/>
    <n v="0.1"/>
    <x v="3"/>
    <n v="241.37100000000001"/>
    <s v="Gift Card"/>
    <s v="WINTER15"/>
    <n v="0"/>
    <s v="REG100474"/>
    <s v="Cust 5942"/>
    <x v="455"/>
    <x v="369"/>
    <x v="4"/>
    <x v="0"/>
    <x v="1"/>
    <x v="1"/>
    <x v="1"/>
    <n v="231.89100000000002"/>
    <n v="9"/>
    <s v="Completed"/>
    <s v="Medium"/>
  </r>
  <r>
    <d v="2024-06-21T00:00:00"/>
    <x v="1"/>
    <x v="6"/>
    <n v="17"/>
    <n v="432.65"/>
    <s v="Store A"/>
    <x v="1"/>
    <n v="0.15"/>
    <x v="2"/>
    <n v="6251.7924999999996"/>
    <s v="Cash"/>
    <s v="FREESHIP"/>
    <n v="0"/>
    <s v="REG100475"/>
    <s v="Cust 1745"/>
    <x v="456"/>
    <x v="370"/>
    <x v="1"/>
    <x v="1"/>
    <x v="3"/>
    <x v="3"/>
    <x v="2"/>
    <n v="6232.9424999999992"/>
    <n v="8"/>
    <s v="Completed"/>
    <s v="High"/>
  </r>
  <r>
    <d v="2025-03-17T00:00:00"/>
    <x v="0"/>
    <x v="2"/>
    <n v="14"/>
    <n v="123.04"/>
    <s v="Store A"/>
    <x v="0"/>
    <n v="0.1"/>
    <x v="4"/>
    <n v="1550.3040000000001"/>
    <s v="Cash"/>
    <s v="WINTER15"/>
    <n v="1"/>
    <s v="REG100476"/>
    <s v="Cust 2679"/>
    <x v="457"/>
    <x v="59"/>
    <x v="0"/>
    <x v="2"/>
    <x v="6"/>
    <x v="6"/>
    <x v="0"/>
    <n v="1507.0240000000001"/>
    <n v="9"/>
    <s v="Returned"/>
    <s v="Medium"/>
  </r>
  <r>
    <d v="2023-08-17T00:00:00"/>
    <x v="3"/>
    <x v="2"/>
    <n v="16"/>
    <n v="454.54"/>
    <s v="Store B"/>
    <x v="1"/>
    <n v="0.1"/>
    <x v="5"/>
    <n v="6545.3760000000002"/>
    <s v="Online"/>
    <s v="FREESHIP"/>
    <n v="0"/>
    <s v="REG100477"/>
    <s v="Cust 9907"/>
    <x v="458"/>
    <x v="371"/>
    <x v="3"/>
    <x v="0"/>
    <x v="10"/>
    <x v="10"/>
    <x v="3"/>
    <n v="6524.826"/>
    <n v="2"/>
    <s v="Completed"/>
    <s v="Medium"/>
  </r>
  <r>
    <d v="2023-08-30T00:00:00"/>
    <x v="3"/>
    <x v="4"/>
    <n v="11"/>
    <n v="414.58"/>
    <s v="Store D"/>
    <x v="0"/>
    <n v="0.05"/>
    <x v="4"/>
    <n v="4332.3609999999999"/>
    <s v="Cash"/>
    <s v="WINTER15"/>
    <n v="0"/>
    <s v="REG100478"/>
    <s v="Cust 5750"/>
    <x v="459"/>
    <x v="372"/>
    <x v="3"/>
    <x v="0"/>
    <x v="10"/>
    <x v="10"/>
    <x v="3"/>
    <n v="4307.0309999999999"/>
    <n v="6"/>
    <s v="Completed"/>
    <s v="Low"/>
  </r>
  <r>
    <d v="2025-06-16T00:00:00"/>
    <x v="0"/>
    <x v="1"/>
    <n v="9"/>
    <n v="352.91"/>
    <s v="Store B"/>
    <x v="0"/>
    <n v="0.1"/>
    <x v="5"/>
    <n v="2858.5709999999999"/>
    <s v="Cash"/>
    <s v="FREESHIP"/>
    <n v="0"/>
    <s v="REG100479"/>
    <s v="Cust 5717"/>
    <x v="460"/>
    <x v="194"/>
    <x v="0"/>
    <x v="2"/>
    <x v="3"/>
    <x v="3"/>
    <x v="2"/>
    <n v="2828.0009999999997"/>
    <n v="2"/>
    <s v="Completed"/>
    <s v="Medium"/>
  </r>
  <r>
    <d v="2023-06-29T00:00:00"/>
    <x v="2"/>
    <x v="3"/>
    <n v="10"/>
    <n v="126.46"/>
    <s v="Store A"/>
    <x v="1"/>
    <n v="0.1"/>
    <x v="0"/>
    <n v="1138.1400000000001"/>
    <s v="Online"/>
    <s v="WINTER15"/>
    <n v="0"/>
    <s v="REG100480"/>
    <s v="Cust 7995"/>
    <x v="461"/>
    <x v="373"/>
    <x v="2"/>
    <x v="0"/>
    <x v="3"/>
    <x v="3"/>
    <x v="2"/>
    <n v="1111.18"/>
    <n v="10"/>
    <s v="Completed"/>
    <s v="Medium"/>
  </r>
  <r>
    <d v="2023-08-13T00:00:00"/>
    <x v="2"/>
    <x v="4"/>
    <n v="7"/>
    <n v="125.02"/>
    <s v="Store D"/>
    <x v="0"/>
    <n v="0"/>
    <x v="3"/>
    <n v="875.14"/>
    <s v="Credit Card"/>
    <s v="FREESHIP"/>
    <n v="0"/>
    <s v="REG100481"/>
    <s v="Cust 5572"/>
    <x v="462"/>
    <x v="374"/>
    <x v="2"/>
    <x v="0"/>
    <x v="10"/>
    <x v="10"/>
    <x v="3"/>
    <n v="862.68999999999994"/>
    <n v="7"/>
    <s v="Completed"/>
    <s v="No Discount"/>
  </r>
  <r>
    <d v="2024-04-29T00:00:00"/>
    <x v="4"/>
    <x v="5"/>
    <n v="20"/>
    <n v="367.24"/>
    <s v="Store A"/>
    <x v="0"/>
    <n v="0.05"/>
    <x v="3"/>
    <n v="6977.5599999999986"/>
    <s v="Gift Card"/>
    <s v="FREESHIP"/>
    <n v="0"/>
    <s v="REG100482"/>
    <s v="Cust 1721"/>
    <x v="463"/>
    <x v="375"/>
    <x v="4"/>
    <x v="1"/>
    <x v="7"/>
    <x v="7"/>
    <x v="2"/>
    <n v="6931.8899999999985"/>
    <n v="8"/>
    <s v="Completed"/>
    <s v="Low"/>
  </r>
  <r>
    <d v="2023-07-15T00:00:00"/>
    <x v="4"/>
    <x v="4"/>
    <n v="8"/>
    <n v="432.12"/>
    <s v="Store B"/>
    <x v="1"/>
    <n v="0"/>
    <x v="4"/>
    <n v="3456.96"/>
    <s v="Credit Card"/>
    <s v="WINTER15"/>
    <n v="0"/>
    <s v="REG100483"/>
    <s v="Cust 2641"/>
    <x v="464"/>
    <x v="78"/>
    <x v="4"/>
    <x v="0"/>
    <x v="8"/>
    <x v="8"/>
    <x v="3"/>
    <n v="3414.86"/>
    <n v="10"/>
    <s v="Completed"/>
    <s v="No Discount"/>
  </r>
  <r>
    <d v="2025-01-17T00:00:00"/>
    <x v="2"/>
    <x v="5"/>
    <n v="3"/>
    <n v="13.33"/>
    <s v="Store D"/>
    <x v="1"/>
    <n v="0.1"/>
    <x v="0"/>
    <n v="35.991"/>
    <s v="Cash"/>
    <s v="SAVE10"/>
    <n v="0"/>
    <s v="REG100484"/>
    <s v="Cust 9769"/>
    <x v="465"/>
    <x v="376"/>
    <x v="2"/>
    <x v="2"/>
    <x v="4"/>
    <x v="4"/>
    <x v="0"/>
    <n v="18.370999999999999"/>
    <n v="6"/>
    <s v="Completed"/>
    <s v="Medium"/>
  </r>
  <r>
    <d v="2025-02-21T00:00:00"/>
    <x v="0"/>
    <x v="6"/>
    <n v="13"/>
    <n v="105.93"/>
    <s v="Store C"/>
    <x v="1"/>
    <n v="0"/>
    <x v="5"/>
    <n v="1377.09"/>
    <s v="Debit Card"/>
    <s v="FREESHIP"/>
    <n v="0"/>
    <s v="REG100485"/>
    <s v="Cust 1718"/>
    <x v="466"/>
    <x v="377"/>
    <x v="0"/>
    <x v="2"/>
    <x v="0"/>
    <x v="0"/>
    <x v="0"/>
    <n v="1338.1299999999999"/>
    <n v="10"/>
    <s v="Completed"/>
    <s v="No Discount"/>
  </r>
  <r>
    <d v="2023-07-19T00:00:00"/>
    <x v="4"/>
    <x v="4"/>
    <n v="20"/>
    <n v="526.54999999999995"/>
    <s v="Store A"/>
    <x v="0"/>
    <n v="0"/>
    <x v="1"/>
    <n v="10531"/>
    <s v="Debit Card"/>
    <s v="FREESHIP"/>
    <n v="1"/>
    <s v="REG100486"/>
    <s v="Cust 1210"/>
    <x v="467"/>
    <x v="40"/>
    <x v="4"/>
    <x v="0"/>
    <x v="8"/>
    <x v="8"/>
    <x v="3"/>
    <n v="10505.36"/>
    <n v="7"/>
    <s v="Returned"/>
    <s v="No Discount"/>
  </r>
  <r>
    <d v="2024-09-29T00:00:00"/>
    <x v="4"/>
    <x v="1"/>
    <n v="11"/>
    <n v="339.78"/>
    <s v="Store A"/>
    <x v="1"/>
    <n v="0.05"/>
    <x v="4"/>
    <n v="3550.701"/>
    <s v="Debit Card"/>
    <s v="WINTER15"/>
    <n v="1"/>
    <s v="REG100487"/>
    <s v="Cust 7710"/>
    <x v="468"/>
    <x v="351"/>
    <x v="4"/>
    <x v="1"/>
    <x v="11"/>
    <x v="11"/>
    <x v="3"/>
    <n v="3539.1410000000001"/>
    <n v="7"/>
    <s v="Returned"/>
    <s v="Low"/>
  </r>
  <r>
    <d v="2024-10-17T00:00:00"/>
    <x v="0"/>
    <x v="0"/>
    <n v="10"/>
    <n v="91.75"/>
    <s v="Store D"/>
    <x v="0"/>
    <n v="0.15"/>
    <x v="2"/>
    <n v="779.875"/>
    <s v="Cash"/>
    <s v="WINTER15"/>
    <n v="0"/>
    <s v="REG100488"/>
    <s v="Cust 1428"/>
    <x v="469"/>
    <x v="378"/>
    <x v="0"/>
    <x v="1"/>
    <x v="5"/>
    <x v="5"/>
    <x v="1"/>
    <n v="742.60500000000002"/>
    <n v="4"/>
    <s v="Completed"/>
    <s v="High"/>
  </r>
  <r>
    <d v="2025-06-11T00:00:00"/>
    <x v="0"/>
    <x v="1"/>
    <n v="15"/>
    <n v="13.66"/>
    <s v="Store B"/>
    <x v="1"/>
    <n v="0.1"/>
    <x v="1"/>
    <n v="184.41"/>
    <s v="Debit Card"/>
    <s v="FREESHIP"/>
    <n v="0"/>
    <s v="REG100489"/>
    <s v="Cust 2810"/>
    <x v="470"/>
    <x v="379"/>
    <x v="0"/>
    <x v="2"/>
    <x v="3"/>
    <x v="3"/>
    <x v="2"/>
    <n v="146.37"/>
    <n v="6"/>
    <s v="Completed"/>
    <s v="Medium"/>
  </r>
  <r>
    <d v="2024-01-19T00:00:00"/>
    <x v="4"/>
    <x v="2"/>
    <n v="6"/>
    <n v="148.22999999999999"/>
    <s v="Store B"/>
    <x v="1"/>
    <n v="0.1"/>
    <x v="0"/>
    <n v="800.44199999999989"/>
    <s v="Credit Card"/>
    <s v="FREESHIP"/>
    <n v="0"/>
    <s v="REG100490"/>
    <s v="Cust 2234"/>
    <x v="321"/>
    <x v="144"/>
    <x v="4"/>
    <x v="1"/>
    <x v="4"/>
    <x v="4"/>
    <x v="0"/>
    <n v="780.86199999999985"/>
    <n v="10"/>
    <s v="Completed"/>
    <s v="Medium"/>
  </r>
  <r>
    <d v="2023-12-03T00:00:00"/>
    <x v="0"/>
    <x v="3"/>
    <n v="11"/>
    <n v="495.03"/>
    <s v="Store D"/>
    <x v="0"/>
    <n v="0.15"/>
    <x v="2"/>
    <n v="4628.5304999999998"/>
    <s v="Cash"/>
    <s v="WINTER15"/>
    <n v="0"/>
    <s v="REG100491"/>
    <s v="Cust 9602"/>
    <x v="471"/>
    <x v="380"/>
    <x v="0"/>
    <x v="0"/>
    <x v="1"/>
    <x v="1"/>
    <x v="1"/>
    <n v="4601.1605"/>
    <n v="2"/>
    <s v="Completed"/>
    <s v="High"/>
  </r>
  <r>
    <d v="2024-06-19T00:00:00"/>
    <x v="3"/>
    <x v="3"/>
    <n v="6"/>
    <n v="247.2"/>
    <s v="Store A"/>
    <x v="0"/>
    <n v="0.05"/>
    <x v="4"/>
    <n v="1409.04"/>
    <s v="Credit Card"/>
    <s v="FREESHIP"/>
    <n v="0"/>
    <s v="REG100492"/>
    <s v="Cust 2546"/>
    <x v="472"/>
    <x v="244"/>
    <x v="3"/>
    <x v="1"/>
    <x v="3"/>
    <x v="3"/>
    <x v="2"/>
    <n v="1390.29"/>
    <n v="8"/>
    <s v="Completed"/>
    <s v="Low"/>
  </r>
  <r>
    <d v="2024-10-16T00:00:00"/>
    <x v="4"/>
    <x v="5"/>
    <n v="19"/>
    <n v="207.45"/>
    <s v="Store C"/>
    <x v="1"/>
    <n v="0.05"/>
    <x v="5"/>
    <n v="3744.4724999999989"/>
    <s v="Debit Card"/>
    <s v="SAVE10"/>
    <n v="0"/>
    <s v="REG100493"/>
    <s v="Cust 5032"/>
    <x v="473"/>
    <x v="378"/>
    <x v="4"/>
    <x v="1"/>
    <x v="5"/>
    <x v="5"/>
    <x v="1"/>
    <n v="3732.9724999999989"/>
    <n v="5"/>
    <s v="Completed"/>
    <s v="Low"/>
  </r>
  <r>
    <d v="2025-01-23T00:00:00"/>
    <x v="0"/>
    <x v="0"/>
    <n v="2"/>
    <n v="370.78"/>
    <s v="Store D"/>
    <x v="0"/>
    <n v="0.15"/>
    <x v="4"/>
    <n v="630.32599999999991"/>
    <s v="Online"/>
    <s v="FREESHIP"/>
    <n v="0"/>
    <s v="REG100494"/>
    <s v="Cust 4297"/>
    <x v="474"/>
    <x v="187"/>
    <x v="0"/>
    <x v="2"/>
    <x v="4"/>
    <x v="4"/>
    <x v="0"/>
    <n v="609.87599999999986"/>
    <n v="4"/>
    <s v="Completed"/>
    <s v="High"/>
  </r>
  <r>
    <d v="2023-10-02T00:00:00"/>
    <x v="3"/>
    <x v="0"/>
    <n v="9"/>
    <n v="146.72"/>
    <s v="Store A"/>
    <x v="0"/>
    <n v="0.1"/>
    <x v="4"/>
    <n v="1188.432"/>
    <s v="Credit Card"/>
    <s v="No Promo"/>
    <n v="0"/>
    <s v="REG100495"/>
    <s v="Cust 6944"/>
    <x v="475"/>
    <x v="381"/>
    <x v="3"/>
    <x v="0"/>
    <x v="5"/>
    <x v="5"/>
    <x v="1"/>
    <n v="1177.982"/>
    <n v="8"/>
    <s v="Completed"/>
    <s v="Medium"/>
  </r>
  <r>
    <d v="2023-11-05T00:00:00"/>
    <x v="0"/>
    <x v="2"/>
    <n v="12"/>
    <n v="159.85"/>
    <s v="Store D"/>
    <x v="1"/>
    <n v="0.1"/>
    <x v="1"/>
    <n v="1726.38"/>
    <s v="Cash"/>
    <s v="WINTER15"/>
    <n v="0"/>
    <s v="REG100496"/>
    <s v="Cust 4136"/>
    <x v="476"/>
    <x v="382"/>
    <x v="0"/>
    <x v="0"/>
    <x v="9"/>
    <x v="9"/>
    <x v="1"/>
    <n v="1693.7700000000002"/>
    <n v="2"/>
    <s v="Completed"/>
    <s v="Medium"/>
  </r>
  <r>
    <d v="2023-06-18T00:00:00"/>
    <x v="1"/>
    <x v="6"/>
    <n v="13"/>
    <n v="181.68"/>
    <s v="Store C"/>
    <x v="0"/>
    <n v="0.05"/>
    <x v="4"/>
    <n v="2243.748"/>
    <s v="Gift Card"/>
    <s v="SAVE10"/>
    <n v="0"/>
    <s v="REG100497"/>
    <s v="Cust 7460"/>
    <x v="477"/>
    <x v="383"/>
    <x v="1"/>
    <x v="0"/>
    <x v="3"/>
    <x v="3"/>
    <x v="2"/>
    <n v="2229.058"/>
    <n v="5"/>
    <s v="Completed"/>
    <s v="Low"/>
  </r>
  <r>
    <d v="2024-07-15T00:00:00"/>
    <x v="3"/>
    <x v="1"/>
    <n v="16"/>
    <n v="34.159999999999997"/>
    <s v="Store A"/>
    <x v="1"/>
    <n v="0.15"/>
    <x v="5"/>
    <n v="464.57600000000002"/>
    <s v="Cash"/>
    <s v="SAVE10"/>
    <n v="0"/>
    <s v="REG100498"/>
    <s v="Cust 3960"/>
    <x v="55"/>
    <x v="101"/>
    <x v="3"/>
    <x v="1"/>
    <x v="8"/>
    <x v="8"/>
    <x v="3"/>
    <n v="428.24600000000004"/>
    <n v="6"/>
    <s v="Completed"/>
    <s v="High"/>
  </r>
  <r>
    <d v="2024-06-14T00:00:00"/>
    <x v="3"/>
    <x v="0"/>
    <n v="2"/>
    <n v="287.43"/>
    <s v="Store C"/>
    <x v="0"/>
    <n v="0.1"/>
    <x v="4"/>
    <n v="517.37400000000002"/>
    <s v="Cash"/>
    <s v="WINTER15"/>
    <n v="0"/>
    <s v="REG100499"/>
    <s v="Cust 5530"/>
    <x v="478"/>
    <x v="384"/>
    <x v="3"/>
    <x v="1"/>
    <x v="3"/>
    <x v="3"/>
    <x v="2"/>
    <n v="492.03400000000005"/>
    <n v="9"/>
    <s v="Completed"/>
    <s v="Medium"/>
  </r>
  <r>
    <d v="2024-04-05T00:00:00"/>
    <x v="0"/>
    <x v="4"/>
    <n v="15"/>
    <n v="405.95"/>
    <s v="Store D"/>
    <x v="0"/>
    <n v="0.15"/>
    <x v="0"/>
    <n v="5175.8625000000002"/>
    <s v="Gift Card"/>
    <s v="No Promo"/>
    <n v="0"/>
    <s v="REG100500"/>
    <s v="Cust 3160"/>
    <x v="479"/>
    <x v="385"/>
    <x v="0"/>
    <x v="1"/>
    <x v="7"/>
    <x v="7"/>
    <x v="2"/>
    <n v="5143.8225000000002"/>
    <n v="5"/>
    <s v="Completed"/>
    <s v="High"/>
  </r>
  <r>
    <d v="2023-02-27T00:00:00"/>
    <x v="2"/>
    <x v="0"/>
    <n v="1"/>
    <n v="430.61"/>
    <s v="Store B"/>
    <x v="1"/>
    <n v="0"/>
    <x v="1"/>
    <n v="430.61"/>
    <s v="Gift Card"/>
    <s v="WINTER15"/>
    <n v="0"/>
    <s v="REG100501"/>
    <s v="Cust 9641"/>
    <x v="480"/>
    <x v="386"/>
    <x v="2"/>
    <x v="0"/>
    <x v="0"/>
    <x v="0"/>
    <x v="0"/>
    <n v="416.08000000000004"/>
    <n v="8"/>
    <s v="Completed"/>
    <s v="No Discount"/>
  </r>
  <r>
    <d v="2023-07-31T00:00:00"/>
    <x v="4"/>
    <x v="0"/>
    <n v="5"/>
    <n v="508.05"/>
    <s v="Store D"/>
    <x v="1"/>
    <n v="0"/>
    <x v="2"/>
    <n v="2540.25"/>
    <s v="Credit Card"/>
    <s v="WINTER15"/>
    <n v="1"/>
    <s v="REG100502"/>
    <s v="Cust 9742"/>
    <x v="181"/>
    <x v="362"/>
    <x v="4"/>
    <x v="0"/>
    <x v="8"/>
    <x v="8"/>
    <x v="3"/>
    <n v="2504.62"/>
    <n v="9"/>
    <s v="Returned"/>
    <s v="No Discount"/>
  </r>
  <r>
    <d v="2023-03-03T00:00:00"/>
    <x v="4"/>
    <x v="0"/>
    <n v="13"/>
    <n v="522.97"/>
    <s v="Store C"/>
    <x v="1"/>
    <n v="0.15"/>
    <x v="3"/>
    <n v="5778.8185000000003"/>
    <s v="Debit Card"/>
    <s v="FREESHIP"/>
    <n v="0"/>
    <s v="REG100503"/>
    <s v="Cust 1144"/>
    <x v="481"/>
    <x v="387"/>
    <x v="4"/>
    <x v="0"/>
    <x v="6"/>
    <x v="6"/>
    <x v="0"/>
    <n v="5744.9185000000007"/>
    <n v="7"/>
    <s v="Completed"/>
    <s v="High"/>
  </r>
  <r>
    <d v="2023-04-26T00:00:00"/>
    <x v="1"/>
    <x v="0"/>
    <n v="17"/>
    <n v="260.25"/>
    <s v="Store D"/>
    <x v="0"/>
    <n v="0.1"/>
    <x v="2"/>
    <n v="3981.8249999999998"/>
    <s v="Credit Card"/>
    <s v="SAVE10"/>
    <n v="0"/>
    <s v="REG100504"/>
    <s v="Cust 2936"/>
    <x v="482"/>
    <x v="388"/>
    <x v="1"/>
    <x v="0"/>
    <x v="7"/>
    <x v="7"/>
    <x v="2"/>
    <n v="3958.5649999999996"/>
    <n v="2"/>
    <s v="Completed"/>
    <s v="Medium"/>
  </r>
  <r>
    <d v="2024-10-19T00:00:00"/>
    <x v="0"/>
    <x v="1"/>
    <n v="6"/>
    <n v="549.21"/>
    <s v="Store B"/>
    <x v="1"/>
    <n v="0.1"/>
    <x v="0"/>
    <n v="2965.7339999999999"/>
    <s v="Credit Card"/>
    <s v="WINTER15"/>
    <n v="1"/>
    <s v="REG100505"/>
    <s v="Cust 3035"/>
    <x v="483"/>
    <x v="294"/>
    <x v="0"/>
    <x v="1"/>
    <x v="5"/>
    <x v="5"/>
    <x v="1"/>
    <n v="2953.444"/>
    <n v="8"/>
    <s v="Returned"/>
    <s v="Medium"/>
  </r>
  <r>
    <d v="2024-06-30T00:00:00"/>
    <x v="3"/>
    <x v="6"/>
    <n v="17"/>
    <n v="472.33"/>
    <s v="Store C"/>
    <x v="1"/>
    <n v="0.15"/>
    <x v="3"/>
    <n v="6825.1684999999998"/>
    <s v="Debit Card"/>
    <s v="WINTER15"/>
    <n v="0"/>
    <s v="REG100506"/>
    <s v="Cust 1717"/>
    <x v="484"/>
    <x v="389"/>
    <x v="3"/>
    <x v="1"/>
    <x v="3"/>
    <x v="3"/>
    <x v="2"/>
    <n v="6802.5384999999997"/>
    <n v="4"/>
    <s v="Completed"/>
    <s v="High"/>
  </r>
  <r>
    <d v="2024-10-11T00:00:00"/>
    <x v="4"/>
    <x v="0"/>
    <n v="9"/>
    <n v="596.83000000000004"/>
    <s v="Store A"/>
    <x v="1"/>
    <n v="0"/>
    <x v="0"/>
    <n v="5371.47"/>
    <s v="Cash"/>
    <s v="WINTER15"/>
    <n v="0"/>
    <s v="REG100507"/>
    <s v="Cust 4456"/>
    <x v="485"/>
    <x v="390"/>
    <x v="4"/>
    <x v="1"/>
    <x v="5"/>
    <x v="5"/>
    <x v="1"/>
    <n v="5365.04"/>
    <n v="8"/>
    <s v="Completed"/>
    <s v="No Discount"/>
  </r>
  <r>
    <d v="2025-06-14T00:00:00"/>
    <x v="3"/>
    <x v="4"/>
    <n v="15"/>
    <n v="154.04"/>
    <s v="Store D"/>
    <x v="1"/>
    <n v="0.1"/>
    <x v="1"/>
    <n v="2079.54"/>
    <s v="Cash"/>
    <s v="FREESHIP"/>
    <n v="1"/>
    <s v="REG100508"/>
    <s v="Cust 6435"/>
    <x v="486"/>
    <x v="391"/>
    <x v="3"/>
    <x v="2"/>
    <x v="3"/>
    <x v="3"/>
    <x v="2"/>
    <n v="2055.0099999999998"/>
    <n v="9"/>
    <s v="Returned"/>
    <s v="Medium"/>
  </r>
  <r>
    <d v="2024-12-22T00:00:00"/>
    <x v="0"/>
    <x v="0"/>
    <n v="18"/>
    <n v="500.44"/>
    <s v="Store D"/>
    <x v="0"/>
    <n v="0.1"/>
    <x v="5"/>
    <n v="8107.1280000000006"/>
    <s v="Credit Card"/>
    <s v="No Promo"/>
    <n v="0"/>
    <s v="REG100509"/>
    <s v="Cust 9352"/>
    <x v="487"/>
    <x v="392"/>
    <x v="0"/>
    <x v="1"/>
    <x v="1"/>
    <x v="1"/>
    <x v="1"/>
    <n v="8098.2580000000007"/>
    <n v="8"/>
    <s v="Completed"/>
    <s v="Medium"/>
  </r>
  <r>
    <d v="2024-04-22T00:00:00"/>
    <x v="4"/>
    <x v="5"/>
    <n v="5"/>
    <n v="382.17"/>
    <s v="Store C"/>
    <x v="0"/>
    <n v="0"/>
    <x v="4"/>
    <n v="1910.85"/>
    <s v="Credit Card"/>
    <s v="FREESHIP"/>
    <n v="0"/>
    <s v="REG100510"/>
    <s v="Cust 6746"/>
    <x v="488"/>
    <x v="52"/>
    <x v="4"/>
    <x v="1"/>
    <x v="7"/>
    <x v="7"/>
    <x v="2"/>
    <n v="1893.1299999999999"/>
    <n v="3"/>
    <s v="Completed"/>
    <s v="No Discount"/>
  </r>
  <r>
    <d v="2025-01-25T00:00:00"/>
    <x v="2"/>
    <x v="3"/>
    <n v="3"/>
    <n v="365.54"/>
    <s v="Store B"/>
    <x v="1"/>
    <n v="0.15"/>
    <x v="2"/>
    <n v="932.12700000000007"/>
    <s v="Online"/>
    <s v="No Promo"/>
    <n v="0"/>
    <s v="REG100511"/>
    <s v="Cust 8189"/>
    <x v="489"/>
    <x v="344"/>
    <x v="2"/>
    <x v="2"/>
    <x v="4"/>
    <x v="4"/>
    <x v="0"/>
    <n v="886.23700000000008"/>
    <n v="4"/>
    <s v="Completed"/>
    <s v="High"/>
  </r>
  <r>
    <d v="2024-11-13T00:00:00"/>
    <x v="2"/>
    <x v="0"/>
    <n v="5"/>
    <n v="270.13"/>
    <s v="Store C"/>
    <x v="1"/>
    <n v="0.15"/>
    <x v="0"/>
    <n v="1148.0525"/>
    <s v="Credit Card"/>
    <s v="No Promo"/>
    <n v="0"/>
    <s v="REG100512"/>
    <s v="Cust 8470"/>
    <x v="274"/>
    <x v="65"/>
    <x v="2"/>
    <x v="1"/>
    <x v="9"/>
    <x v="9"/>
    <x v="1"/>
    <n v="1132.3125"/>
    <n v="6"/>
    <s v="Completed"/>
    <s v="High"/>
  </r>
  <r>
    <d v="2023-03-16T00:00:00"/>
    <x v="0"/>
    <x v="5"/>
    <n v="2"/>
    <n v="480.15"/>
    <s v="Store D"/>
    <x v="1"/>
    <n v="0.15"/>
    <x v="4"/>
    <n v="816.255"/>
    <s v="Online"/>
    <s v="No Promo"/>
    <n v="0"/>
    <s v="REG100513"/>
    <s v="Cust 1044"/>
    <x v="490"/>
    <x v="393"/>
    <x v="0"/>
    <x v="0"/>
    <x v="6"/>
    <x v="6"/>
    <x v="0"/>
    <n v="774.18499999999995"/>
    <n v="5"/>
    <s v="Completed"/>
    <s v="High"/>
  </r>
  <r>
    <d v="2023-05-06T00:00:00"/>
    <x v="2"/>
    <x v="0"/>
    <n v="18"/>
    <n v="414.77"/>
    <s v="Store C"/>
    <x v="0"/>
    <n v="0.1"/>
    <x v="0"/>
    <n v="6719.2739999999994"/>
    <s v="Credit Card"/>
    <s v="No Promo"/>
    <n v="1"/>
    <s v="REG100514"/>
    <s v="Cust 4010"/>
    <x v="491"/>
    <x v="394"/>
    <x v="2"/>
    <x v="0"/>
    <x v="2"/>
    <x v="2"/>
    <x v="2"/>
    <n v="6690.7239999999993"/>
    <n v="9"/>
    <s v="Returned"/>
    <s v="Medium"/>
  </r>
  <r>
    <d v="2024-11-15T00:00:00"/>
    <x v="0"/>
    <x v="4"/>
    <n v="10"/>
    <n v="98.24"/>
    <s v="Store C"/>
    <x v="0"/>
    <n v="0"/>
    <x v="2"/>
    <n v="982.4"/>
    <s v="Credit Card"/>
    <s v="FREESHIP"/>
    <n v="1"/>
    <s v="REG100515"/>
    <s v="Cust 1385"/>
    <x v="214"/>
    <x v="327"/>
    <x v="0"/>
    <x v="1"/>
    <x v="9"/>
    <x v="9"/>
    <x v="1"/>
    <n v="961.39"/>
    <n v="2"/>
    <s v="Returned"/>
    <s v="No Discount"/>
  </r>
  <r>
    <d v="2024-06-28T00:00:00"/>
    <x v="3"/>
    <x v="0"/>
    <n v="6"/>
    <n v="227.6"/>
    <s v="Store D"/>
    <x v="1"/>
    <n v="0.05"/>
    <x v="3"/>
    <n v="1297.32"/>
    <s v="Debit Card"/>
    <s v="FREESHIP"/>
    <n v="0"/>
    <s v="REG100516"/>
    <s v="Cust 1904"/>
    <x v="492"/>
    <x v="395"/>
    <x v="3"/>
    <x v="1"/>
    <x v="3"/>
    <x v="3"/>
    <x v="2"/>
    <n v="1259.0999999999999"/>
    <n v="7"/>
    <s v="Completed"/>
    <s v="Low"/>
  </r>
  <r>
    <d v="2025-05-11T00:00:00"/>
    <x v="3"/>
    <x v="4"/>
    <n v="5"/>
    <n v="136.13"/>
    <s v="Store C"/>
    <x v="1"/>
    <n v="0.15"/>
    <x v="3"/>
    <n v="578.55250000000001"/>
    <s v="Online"/>
    <s v="No Promo"/>
    <n v="0"/>
    <s v="REG100517"/>
    <s v="Cust 6034"/>
    <x v="493"/>
    <x v="396"/>
    <x v="3"/>
    <x v="2"/>
    <x v="2"/>
    <x v="2"/>
    <x v="2"/>
    <n v="568.53250000000003"/>
    <n v="9"/>
    <s v="Completed"/>
    <s v="High"/>
  </r>
  <r>
    <d v="2023-02-26T00:00:00"/>
    <x v="3"/>
    <x v="5"/>
    <n v="5"/>
    <n v="489.13"/>
    <s v="Store C"/>
    <x v="1"/>
    <n v="0.1"/>
    <x v="4"/>
    <n v="2201.085"/>
    <s v="Gift Card"/>
    <s v="FREESHIP"/>
    <n v="0"/>
    <s v="REG100518"/>
    <s v="Cust 9239"/>
    <x v="494"/>
    <x v="16"/>
    <x v="3"/>
    <x v="0"/>
    <x v="0"/>
    <x v="0"/>
    <x v="0"/>
    <n v="2156.355"/>
    <n v="6"/>
    <s v="Completed"/>
    <s v="Medium"/>
  </r>
  <r>
    <d v="2024-04-30T00:00:00"/>
    <x v="1"/>
    <x v="0"/>
    <n v="4"/>
    <n v="414.36"/>
    <s v="Store A"/>
    <x v="1"/>
    <n v="0"/>
    <x v="5"/>
    <n v="1657.44"/>
    <s v="Debit Card"/>
    <s v="FREESHIP"/>
    <n v="0"/>
    <s v="REG100519"/>
    <s v="Cust 5678"/>
    <x v="111"/>
    <x v="375"/>
    <x v="1"/>
    <x v="1"/>
    <x v="7"/>
    <x v="7"/>
    <x v="2"/>
    <n v="1649.42"/>
    <n v="7"/>
    <s v="Completed"/>
    <s v="No Discount"/>
  </r>
  <r>
    <d v="2025-03-11T00:00:00"/>
    <x v="0"/>
    <x v="0"/>
    <n v="6"/>
    <n v="138.26"/>
    <s v="Store B"/>
    <x v="1"/>
    <n v="0.15"/>
    <x v="0"/>
    <n v="705.12599999999998"/>
    <s v="Online"/>
    <s v="No Promo"/>
    <n v="1"/>
    <s v="REG100520"/>
    <s v="Cust 3696"/>
    <x v="495"/>
    <x v="9"/>
    <x v="0"/>
    <x v="2"/>
    <x v="6"/>
    <x v="6"/>
    <x v="0"/>
    <n v="673.726"/>
    <n v="2"/>
    <s v="Returned"/>
    <s v="High"/>
  </r>
  <r>
    <d v="2025-06-30T00:00:00"/>
    <x v="0"/>
    <x v="1"/>
    <n v="12"/>
    <n v="487.57"/>
    <s v="Store A"/>
    <x v="0"/>
    <n v="0.05"/>
    <x v="0"/>
    <n v="5558.2979999999998"/>
    <s v="Cash"/>
    <s v="No Promo"/>
    <n v="0"/>
    <s v="REG100521"/>
    <s v="Cust 9025"/>
    <x v="496"/>
    <x v="397"/>
    <x v="0"/>
    <x v="2"/>
    <x v="3"/>
    <x v="3"/>
    <x v="2"/>
    <n v="5520.9679999999998"/>
    <n v="10"/>
    <s v="Completed"/>
    <s v="Low"/>
  </r>
  <r>
    <d v="2024-06-02T00:00:00"/>
    <x v="2"/>
    <x v="3"/>
    <n v="20"/>
    <n v="427.3"/>
    <s v="Store C"/>
    <x v="0"/>
    <n v="0.05"/>
    <x v="2"/>
    <n v="8118.7"/>
    <s v="Gift Card"/>
    <s v="FREESHIP"/>
    <n v="1"/>
    <s v="REG100522"/>
    <s v="Cust 9924"/>
    <x v="497"/>
    <x v="398"/>
    <x v="2"/>
    <x v="1"/>
    <x v="3"/>
    <x v="3"/>
    <x v="2"/>
    <n v="8093.51"/>
    <n v="6"/>
    <s v="Returned"/>
    <s v="Low"/>
  </r>
  <r>
    <d v="2024-09-01T00:00:00"/>
    <x v="1"/>
    <x v="0"/>
    <n v="16"/>
    <n v="588.91999999999996"/>
    <s v="Store D"/>
    <x v="0"/>
    <n v="0.15"/>
    <x v="1"/>
    <n v="8009.311999999999"/>
    <s v="Cash"/>
    <s v="FREESHIP"/>
    <n v="0"/>
    <s v="REG100523"/>
    <s v="Cust 3887"/>
    <x v="498"/>
    <x v="399"/>
    <x v="1"/>
    <x v="1"/>
    <x v="11"/>
    <x v="11"/>
    <x v="3"/>
    <n v="8001.4219999999987"/>
    <n v="4"/>
    <s v="Completed"/>
    <s v="High"/>
  </r>
  <r>
    <d v="2025-01-11T00:00:00"/>
    <x v="1"/>
    <x v="0"/>
    <n v="6"/>
    <n v="429.45"/>
    <s v="Store B"/>
    <x v="1"/>
    <n v="0.1"/>
    <x v="1"/>
    <n v="2319.0300000000002"/>
    <s v="Cash"/>
    <s v="No Promo"/>
    <n v="0"/>
    <s v="REG100524"/>
    <s v="Cust 5302"/>
    <x v="499"/>
    <x v="400"/>
    <x v="1"/>
    <x v="2"/>
    <x v="4"/>
    <x v="4"/>
    <x v="0"/>
    <n v="2271.8500000000004"/>
    <n v="7"/>
    <s v="Completed"/>
    <s v="Medium"/>
  </r>
  <r>
    <d v="2025-03-31T00:00:00"/>
    <x v="1"/>
    <x v="1"/>
    <n v="1"/>
    <n v="476"/>
    <s v="Store A"/>
    <x v="0"/>
    <n v="0.15"/>
    <x v="3"/>
    <n v="404.6"/>
    <s v="Cash"/>
    <s v="FREESHIP"/>
    <n v="0"/>
    <s v="REG100525"/>
    <s v="Cust 2290"/>
    <x v="500"/>
    <x v="401"/>
    <x v="1"/>
    <x v="2"/>
    <x v="6"/>
    <x v="6"/>
    <x v="0"/>
    <n v="385.65000000000003"/>
    <n v="3"/>
    <s v="Completed"/>
    <s v="High"/>
  </r>
  <r>
    <d v="2024-11-28T00:00:00"/>
    <x v="1"/>
    <x v="1"/>
    <n v="13"/>
    <n v="141.26"/>
    <s v="Store B"/>
    <x v="1"/>
    <n v="0"/>
    <x v="2"/>
    <n v="1836.38"/>
    <s v="Online"/>
    <s v="No Promo"/>
    <n v="0"/>
    <s v="REG100526"/>
    <s v="Cust 2227"/>
    <x v="501"/>
    <x v="402"/>
    <x v="1"/>
    <x v="1"/>
    <x v="9"/>
    <x v="9"/>
    <x v="1"/>
    <n v="1812.7"/>
    <n v="7"/>
    <s v="Completed"/>
    <s v="No Discount"/>
  </r>
  <r>
    <d v="2023-07-05T00:00:00"/>
    <x v="2"/>
    <x v="3"/>
    <n v="3"/>
    <n v="250.65"/>
    <s v="Store D"/>
    <x v="1"/>
    <n v="0.15"/>
    <x v="0"/>
    <n v="639.15750000000003"/>
    <s v="Credit Card"/>
    <s v="SAVE10"/>
    <n v="0"/>
    <s v="REG100527"/>
    <s v="Cust 1726"/>
    <x v="502"/>
    <x v="246"/>
    <x v="2"/>
    <x v="0"/>
    <x v="8"/>
    <x v="8"/>
    <x v="3"/>
    <n v="594.69749999999999"/>
    <n v="2"/>
    <s v="Completed"/>
    <s v="High"/>
  </r>
  <r>
    <d v="2024-10-24T00:00:00"/>
    <x v="4"/>
    <x v="4"/>
    <n v="19"/>
    <n v="301.17"/>
    <s v="Store D"/>
    <x v="1"/>
    <n v="0.05"/>
    <x v="1"/>
    <n v="5436.1184999999996"/>
    <s v="Debit Card"/>
    <s v="WINTER15"/>
    <n v="0"/>
    <s v="REG100528"/>
    <s v="Cust 9874"/>
    <x v="503"/>
    <x v="403"/>
    <x v="4"/>
    <x v="1"/>
    <x v="5"/>
    <x v="5"/>
    <x v="1"/>
    <n v="5430.4084999999995"/>
    <n v="10"/>
    <s v="Completed"/>
    <s v="Low"/>
  </r>
  <r>
    <d v="2025-04-08T00:00:00"/>
    <x v="2"/>
    <x v="3"/>
    <n v="7"/>
    <n v="30.79"/>
    <s v="Store C"/>
    <x v="1"/>
    <n v="0.1"/>
    <x v="5"/>
    <n v="193.977"/>
    <s v="Cash"/>
    <s v="WINTER15"/>
    <n v="1"/>
    <s v="REG100529"/>
    <s v="Cust 1774"/>
    <x v="504"/>
    <x v="404"/>
    <x v="2"/>
    <x v="2"/>
    <x v="7"/>
    <x v="7"/>
    <x v="2"/>
    <n v="182.58699999999999"/>
    <n v="8"/>
    <s v="Returned"/>
    <s v="Medium"/>
  </r>
  <r>
    <d v="2024-06-05T00:00:00"/>
    <x v="0"/>
    <x v="0"/>
    <n v="1"/>
    <n v="561.6"/>
    <s v="Store A"/>
    <x v="0"/>
    <n v="0.15"/>
    <x v="1"/>
    <n v="477.36"/>
    <s v="Debit Card"/>
    <s v="SAVE10"/>
    <n v="0"/>
    <s v="REG100530"/>
    <s v="Cust 2414"/>
    <x v="505"/>
    <x v="405"/>
    <x v="0"/>
    <x v="1"/>
    <x v="3"/>
    <x v="3"/>
    <x v="2"/>
    <n v="439.34000000000003"/>
    <n v="5"/>
    <s v="Completed"/>
    <s v="High"/>
  </r>
  <r>
    <d v="2025-01-23T00:00:00"/>
    <x v="4"/>
    <x v="1"/>
    <n v="16"/>
    <n v="193.7"/>
    <s v="Store A"/>
    <x v="1"/>
    <n v="0.15"/>
    <x v="5"/>
    <n v="2634.32"/>
    <s v="Credit Card"/>
    <s v="SAVE10"/>
    <n v="0"/>
    <s v="REG100531"/>
    <s v="Cust 6534"/>
    <x v="506"/>
    <x v="344"/>
    <x v="4"/>
    <x v="2"/>
    <x v="4"/>
    <x v="4"/>
    <x v="0"/>
    <n v="2627.4900000000002"/>
    <n v="6"/>
    <s v="Completed"/>
    <s v="High"/>
  </r>
  <r>
    <d v="2024-11-04T00:00:00"/>
    <x v="3"/>
    <x v="5"/>
    <n v="17"/>
    <n v="310.02999999999997"/>
    <s v="Store D"/>
    <x v="1"/>
    <n v="0.05"/>
    <x v="3"/>
    <n v="5006.9844999999987"/>
    <s v="Online"/>
    <s v="FREESHIP"/>
    <n v="0"/>
    <s v="REG100532"/>
    <s v="Cust 3170"/>
    <x v="507"/>
    <x v="323"/>
    <x v="3"/>
    <x v="1"/>
    <x v="9"/>
    <x v="9"/>
    <x v="1"/>
    <n v="4998.9244999999983"/>
    <n v="8"/>
    <s v="Completed"/>
    <s v="Low"/>
  </r>
  <r>
    <d v="2024-01-01T00:00:00"/>
    <x v="4"/>
    <x v="6"/>
    <n v="13"/>
    <n v="204.67"/>
    <s v="Store A"/>
    <x v="1"/>
    <n v="0.15"/>
    <x v="1"/>
    <n v="2261.6035000000002"/>
    <s v="Online"/>
    <s v="No Promo"/>
    <n v="0"/>
    <s v="REG100533"/>
    <s v="Cust 5438"/>
    <x v="508"/>
    <x v="74"/>
    <x v="4"/>
    <x v="1"/>
    <x v="4"/>
    <x v="4"/>
    <x v="0"/>
    <n v="2254.8434999999999"/>
    <n v="4"/>
    <s v="Completed"/>
    <s v="High"/>
  </r>
  <r>
    <d v="2024-04-09T00:00:00"/>
    <x v="3"/>
    <x v="6"/>
    <n v="3"/>
    <n v="250.11"/>
    <s v="Store D"/>
    <x v="0"/>
    <n v="0"/>
    <x v="1"/>
    <n v="750.33"/>
    <s v="Gift Card"/>
    <s v="FREESHIP"/>
    <n v="0"/>
    <s v="REG100534"/>
    <s v="Cust 2670"/>
    <x v="509"/>
    <x v="10"/>
    <x v="3"/>
    <x v="1"/>
    <x v="7"/>
    <x v="7"/>
    <x v="2"/>
    <n v="713.98"/>
    <n v="8"/>
    <s v="Completed"/>
    <s v="No Discount"/>
  </r>
  <r>
    <d v="2025-01-17T00:00:00"/>
    <x v="2"/>
    <x v="2"/>
    <n v="12"/>
    <n v="526.82000000000005"/>
    <s v="Store A"/>
    <x v="1"/>
    <n v="0"/>
    <x v="2"/>
    <n v="6321.84"/>
    <s v="Credit Card"/>
    <s v="WINTER15"/>
    <n v="0"/>
    <s v="REG100535"/>
    <s v="Cust 8949"/>
    <x v="510"/>
    <x v="406"/>
    <x v="2"/>
    <x v="2"/>
    <x v="4"/>
    <x v="4"/>
    <x v="0"/>
    <n v="6292.09"/>
    <n v="8"/>
    <s v="Completed"/>
    <s v="No Discount"/>
  </r>
  <r>
    <d v="2024-09-22T00:00:00"/>
    <x v="0"/>
    <x v="3"/>
    <n v="18"/>
    <n v="575.1"/>
    <s v="Store D"/>
    <x v="0"/>
    <n v="0"/>
    <x v="5"/>
    <n v="10351.799999999999"/>
    <s v="Online"/>
    <s v="FREESHIP"/>
    <n v="0"/>
    <s v="REG100536"/>
    <s v="Cust 9748"/>
    <x v="511"/>
    <x v="407"/>
    <x v="0"/>
    <x v="1"/>
    <x v="11"/>
    <x v="11"/>
    <x v="3"/>
    <n v="10316.48"/>
    <n v="7"/>
    <s v="Completed"/>
    <s v="No Discount"/>
  </r>
  <r>
    <d v="2023-01-20T00:00:00"/>
    <x v="0"/>
    <x v="4"/>
    <n v="8"/>
    <n v="325.52"/>
    <s v="Store C"/>
    <x v="1"/>
    <n v="0.1"/>
    <x v="2"/>
    <n v="2343.7440000000001"/>
    <s v="Debit Card"/>
    <s v="WINTER15"/>
    <n v="0"/>
    <s v="REG100537"/>
    <s v="Cust 1220"/>
    <x v="512"/>
    <x v="408"/>
    <x v="0"/>
    <x v="0"/>
    <x v="4"/>
    <x v="4"/>
    <x v="0"/>
    <n v="2298.154"/>
    <n v="5"/>
    <s v="Completed"/>
    <s v="Medium"/>
  </r>
  <r>
    <d v="2024-01-12T00:00:00"/>
    <x v="2"/>
    <x v="4"/>
    <n v="14"/>
    <n v="157.13999999999999"/>
    <s v="Store A"/>
    <x v="0"/>
    <n v="0.15"/>
    <x v="4"/>
    <n v="1869.9659999999999"/>
    <s v="Gift Card"/>
    <s v="SAVE10"/>
    <n v="0"/>
    <s v="REG100538"/>
    <s v="Cust 5645"/>
    <x v="269"/>
    <x v="409"/>
    <x v="2"/>
    <x v="1"/>
    <x v="4"/>
    <x v="4"/>
    <x v="0"/>
    <n v="1833.9259999999999"/>
    <n v="10"/>
    <s v="Completed"/>
    <s v="High"/>
  </r>
  <r>
    <d v="2024-04-08T00:00:00"/>
    <x v="3"/>
    <x v="0"/>
    <n v="10"/>
    <n v="100.26"/>
    <s v="Store D"/>
    <x v="0"/>
    <n v="0.05"/>
    <x v="3"/>
    <n v="952.47"/>
    <s v="Gift Card"/>
    <s v="SAVE10"/>
    <n v="0"/>
    <s v="REG100539"/>
    <s v="Cust 6577"/>
    <x v="513"/>
    <x v="140"/>
    <x v="3"/>
    <x v="1"/>
    <x v="7"/>
    <x v="7"/>
    <x v="2"/>
    <n v="915.76"/>
    <n v="7"/>
    <s v="Completed"/>
    <s v="Low"/>
  </r>
  <r>
    <d v="2023-04-27T00:00:00"/>
    <x v="3"/>
    <x v="0"/>
    <n v="9"/>
    <n v="554.48"/>
    <s v="Store C"/>
    <x v="0"/>
    <n v="0"/>
    <x v="3"/>
    <n v="4990.32"/>
    <s v="Online"/>
    <s v="No Promo"/>
    <n v="0"/>
    <s v="REG100540"/>
    <s v="Cust 9506"/>
    <x v="514"/>
    <x v="317"/>
    <x v="3"/>
    <x v="0"/>
    <x v="7"/>
    <x v="7"/>
    <x v="2"/>
    <n v="4942.0599999999995"/>
    <n v="4"/>
    <s v="Completed"/>
    <s v="No Discount"/>
  </r>
  <r>
    <d v="2024-07-17T00:00:00"/>
    <x v="2"/>
    <x v="1"/>
    <n v="4"/>
    <n v="375.96"/>
    <s v="Store C"/>
    <x v="1"/>
    <n v="0.15"/>
    <x v="3"/>
    <n v="1278.2639999999999"/>
    <s v="Debit Card"/>
    <s v="No Promo"/>
    <n v="0"/>
    <s v="REG100541"/>
    <s v="Cust 9302"/>
    <x v="515"/>
    <x v="307"/>
    <x v="2"/>
    <x v="1"/>
    <x v="8"/>
    <x v="8"/>
    <x v="3"/>
    <n v="1233.2739999999999"/>
    <n v="8"/>
    <s v="Completed"/>
    <s v="High"/>
  </r>
  <r>
    <d v="2024-02-17T00:00:00"/>
    <x v="3"/>
    <x v="4"/>
    <n v="14"/>
    <n v="485.21"/>
    <s v="Store A"/>
    <x v="1"/>
    <n v="0"/>
    <x v="2"/>
    <n v="6792.94"/>
    <s v="Online"/>
    <s v="FREESHIP"/>
    <n v="0"/>
    <s v="REG100542"/>
    <s v="Cust 3030"/>
    <x v="516"/>
    <x v="410"/>
    <x v="3"/>
    <x v="1"/>
    <x v="0"/>
    <x v="0"/>
    <x v="0"/>
    <n v="6751.2199999999993"/>
    <n v="6"/>
    <s v="Completed"/>
    <s v="No Discount"/>
  </r>
  <r>
    <d v="2024-01-25T00:00:00"/>
    <x v="1"/>
    <x v="4"/>
    <n v="9"/>
    <n v="372.44"/>
    <s v="Store A"/>
    <x v="0"/>
    <n v="0.05"/>
    <x v="4"/>
    <n v="3184.3620000000001"/>
    <s v="Gift Card"/>
    <s v="FREESHIP"/>
    <n v="0"/>
    <s v="REG100543"/>
    <s v="Cust 5896"/>
    <x v="517"/>
    <x v="411"/>
    <x v="1"/>
    <x v="1"/>
    <x v="4"/>
    <x v="4"/>
    <x v="0"/>
    <n v="3142.4920000000002"/>
    <n v="8"/>
    <s v="Completed"/>
    <s v="Low"/>
  </r>
  <r>
    <d v="2024-03-24T00:00:00"/>
    <x v="3"/>
    <x v="0"/>
    <n v="7"/>
    <n v="140.53"/>
    <s v="Store D"/>
    <x v="1"/>
    <n v="0"/>
    <x v="2"/>
    <n v="983.71"/>
    <s v="Debit Card"/>
    <s v="No Promo"/>
    <n v="1"/>
    <s v="REG100544"/>
    <s v="Cust 3763"/>
    <x v="486"/>
    <x v="100"/>
    <x v="3"/>
    <x v="1"/>
    <x v="6"/>
    <x v="6"/>
    <x v="0"/>
    <n v="959.18000000000006"/>
    <n v="9"/>
    <s v="Returned"/>
    <s v="No Discount"/>
  </r>
  <r>
    <d v="2023-06-25T00:00:00"/>
    <x v="2"/>
    <x v="2"/>
    <n v="15"/>
    <n v="365.61"/>
    <s v="Store D"/>
    <x v="1"/>
    <n v="0.15"/>
    <x v="5"/>
    <n v="4661.5275000000001"/>
    <s v="Cash"/>
    <s v="FREESHIP"/>
    <n v="0"/>
    <s v="REG100545"/>
    <s v="Cust 9510"/>
    <x v="518"/>
    <x v="4"/>
    <x v="2"/>
    <x v="0"/>
    <x v="3"/>
    <x v="3"/>
    <x v="2"/>
    <n v="4625.6875"/>
    <n v="2"/>
    <s v="Completed"/>
    <s v="High"/>
  </r>
  <r>
    <d v="2023-04-17T00:00:00"/>
    <x v="1"/>
    <x v="0"/>
    <n v="20"/>
    <n v="353.97"/>
    <s v="Store B"/>
    <x v="0"/>
    <n v="0.15"/>
    <x v="2"/>
    <n v="6017.4900000000007"/>
    <s v="Cash"/>
    <s v="WINTER15"/>
    <n v="1"/>
    <s v="REG100546"/>
    <s v="Cust 7637"/>
    <x v="519"/>
    <x v="173"/>
    <x v="1"/>
    <x v="0"/>
    <x v="7"/>
    <x v="7"/>
    <x v="2"/>
    <n v="5995.4400000000005"/>
    <n v="3"/>
    <s v="Returned"/>
    <s v="High"/>
  </r>
  <r>
    <d v="2023-06-28T00:00:00"/>
    <x v="0"/>
    <x v="3"/>
    <n v="14"/>
    <n v="293.31"/>
    <s v="Store D"/>
    <x v="0"/>
    <n v="0"/>
    <x v="1"/>
    <n v="4106.34"/>
    <s v="Gift Card"/>
    <s v="No Promo"/>
    <n v="0"/>
    <s v="REG100547"/>
    <s v="Cust 8382"/>
    <x v="520"/>
    <x v="139"/>
    <x v="0"/>
    <x v="0"/>
    <x v="3"/>
    <x v="3"/>
    <x v="2"/>
    <n v="4084.73"/>
    <n v="2"/>
    <s v="Completed"/>
    <s v="No Discount"/>
  </r>
  <r>
    <d v="2024-04-06T00:00:00"/>
    <x v="3"/>
    <x v="3"/>
    <n v="10"/>
    <n v="397.39"/>
    <s v="Store D"/>
    <x v="1"/>
    <n v="0.15"/>
    <x v="1"/>
    <n v="3377.8150000000001"/>
    <s v="Gift Card"/>
    <s v="No Promo"/>
    <n v="0"/>
    <s v="REG100548"/>
    <s v="Cust 4015"/>
    <x v="521"/>
    <x v="175"/>
    <x v="3"/>
    <x v="1"/>
    <x v="7"/>
    <x v="7"/>
    <x v="2"/>
    <n v="3352.5450000000001"/>
    <n v="10"/>
    <s v="Completed"/>
    <s v="High"/>
  </r>
  <r>
    <d v="2025-02-17T00:00:00"/>
    <x v="1"/>
    <x v="3"/>
    <n v="2"/>
    <n v="98.35"/>
    <s v="Store C"/>
    <x v="1"/>
    <n v="0"/>
    <x v="0"/>
    <n v="196.7"/>
    <s v="Debit Card"/>
    <s v="FREESHIP"/>
    <n v="0"/>
    <s v="REG100549"/>
    <s v="Cust 5172"/>
    <x v="334"/>
    <x v="148"/>
    <x v="1"/>
    <x v="2"/>
    <x v="0"/>
    <x v="0"/>
    <x v="0"/>
    <n v="168.04999999999998"/>
    <n v="2"/>
    <s v="Completed"/>
    <s v="No Discount"/>
  </r>
  <r>
    <d v="2023-01-08T00:00:00"/>
    <x v="1"/>
    <x v="2"/>
    <n v="6"/>
    <n v="581.66999999999996"/>
    <s v="Store A"/>
    <x v="0"/>
    <n v="0"/>
    <x v="2"/>
    <n v="3490.02"/>
    <s v="Debit Card"/>
    <s v="No Promo"/>
    <n v="0"/>
    <s v="REG100550"/>
    <s v="Cust 7584"/>
    <x v="522"/>
    <x v="7"/>
    <x v="1"/>
    <x v="0"/>
    <x v="4"/>
    <x v="4"/>
    <x v="0"/>
    <n v="3450.62"/>
    <n v="3"/>
    <s v="Completed"/>
    <s v="No Discount"/>
  </r>
  <r>
    <d v="2023-12-21T00:00:00"/>
    <x v="1"/>
    <x v="1"/>
    <n v="19"/>
    <n v="30.41"/>
    <s v="Store D"/>
    <x v="1"/>
    <n v="0.05"/>
    <x v="2"/>
    <n v="548.90049999999997"/>
    <s v="Debit Card"/>
    <s v="FREESHIP"/>
    <n v="0"/>
    <s v="REG100551"/>
    <s v="Cust 6809"/>
    <x v="251"/>
    <x v="412"/>
    <x v="1"/>
    <x v="0"/>
    <x v="1"/>
    <x v="1"/>
    <x v="1"/>
    <n v="500.57049999999998"/>
    <n v="10"/>
    <s v="Completed"/>
    <s v="Low"/>
  </r>
  <r>
    <d v="2024-07-13T00:00:00"/>
    <x v="2"/>
    <x v="4"/>
    <n v="15"/>
    <n v="368.79"/>
    <s v="Store C"/>
    <x v="0"/>
    <n v="0.1"/>
    <x v="5"/>
    <n v="4978.6650000000009"/>
    <s v="Gift Card"/>
    <s v="WINTER15"/>
    <n v="0"/>
    <s v="REG100552"/>
    <s v="Cust 7540"/>
    <x v="523"/>
    <x v="413"/>
    <x v="2"/>
    <x v="1"/>
    <x v="8"/>
    <x v="8"/>
    <x v="3"/>
    <n v="4961.7650000000012"/>
    <n v="2"/>
    <s v="Completed"/>
    <s v="Medium"/>
  </r>
  <r>
    <d v="2024-03-23T00:00:00"/>
    <x v="4"/>
    <x v="4"/>
    <n v="4"/>
    <n v="56.06"/>
    <s v="Store D"/>
    <x v="1"/>
    <n v="0.15"/>
    <x v="3"/>
    <n v="190.60400000000001"/>
    <s v="Cash"/>
    <s v="SAVE10"/>
    <n v="0"/>
    <s v="REG100553"/>
    <s v="Cust 6888"/>
    <x v="524"/>
    <x v="414"/>
    <x v="4"/>
    <x v="1"/>
    <x v="6"/>
    <x v="6"/>
    <x v="0"/>
    <n v="179.834"/>
    <n v="9"/>
    <s v="Completed"/>
    <s v="High"/>
  </r>
  <r>
    <d v="2024-03-19T00:00:00"/>
    <x v="4"/>
    <x v="3"/>
    <n v="7"/>
    <n v="15.65"/>
    <s v="Store D"/>
    <x v="0"/>
    <n v="0"/>
    <x v="3"/>
    <n v="109.55"/>
    <s v="Debit Card"/>
    <s v="No Promo"/>
    <n v="0"/>
    <s v="REG100554"/>
    <s v="Cust 3304"/>
    <x v="525"/>
    <x v="102"/>
    <x v="4"/>
    <x v="1"/>
    <x v="6"/>
    <x v="6"/>
    <x v="0"/>
    <n v="96.27"/>
    <n v="6"/>
    <s v="Completed"/>
    <s v="No Discount"/>
  </r>
  <r>
    <d v="2025-05-20T00:00:00"/>
    <x v="3"/>
    <x v="5"/>
    <n v="9"/>
    <n v="380.85"/>
    <s v="Store B"/>
    <x v="0"/>
    <n v="0"/>
    <x v="3"/>
    <n v="3427.65"/>
    <s v="Cash"/>
    <s v="FREESHIP"/>
    <n v="0"/>
    <s v="REG100555"/>
    <s v="Cust 4196"/>
    <x v="526"/>
    <x v="415"/>
    <x v="3"/>
    <x v="2"/>
    <x v="2"/>
    <x v="2"/>
    <x v="2"/>
    <n v="3394.25"/>
    <n v="9"/>
    <s v="Completed"/>
    <s v="No Discount"/>
  </r>
  <r>
    <d v="2025-01-19T00:00:00"/>
    <x v="1"/>
    <x v="3"/>
    <n v="11"/>
    <n v="587.21"/>
    <s v="Store C"/>
    <x v="0"/>
    <n v="0"/>
    <x v="3"/>
    <n v="6459.31"/>
    <s v="Debit Card"/>
    <s v="WINTER15"/>
    <n v="0"/>
    <s v="REG100556"/>
    <s v="Cust 6596"/>
    <x v="527"/>
    <x v="169"/>
    <x v="1"/>
    <x v="2"/>
    <x v="4"/>
    <x v="4"/>
    <x v="0"/>
    <n v="6424.9900000000007"/>
    <n v="7"/>
    <s v="Completed"/>
    <s v="No Discount"/>
  </r>
  <r>
    <d v="2023-05-28T00:00:00"/>
    <x v="1"/>
    <x v="6"/>
    <n v="17"/>
    <n v="554.25"/>
    <s v="Store A"/>
    <x v="0"/>
    <n v="0.1"/>
    <x v="4"/>
    <n v="8480.0249999999996"/>
    <s v="Debit Card"/>
    <s v="No Promo"/>
    <n v="0"/>
    <s v="REG100557"/>
    <s v="Cust 5588"/>
    <x v="160"/>
    <x v="227"/>
    <x v="1"/>
    <x v="0"/>
    <x v="2"/>
    <x v="2"/>
    <x v="2"/>
    <n v="8471.3649999999998"/>
    <n v="4"/>
    <s v="Completed"/>
    <s v="Medium"/>
  </r>
  <r>
    <d v="2023-10-28T00:00:00"/>
    <x v="0"/>
    <x v="6"/>
    <n v="3"/>
    <n v="410.23"/>
    <s v="Store A"/>
    <x v="0"/>
    <n v="0.15"/>
    <x v="4"/>
    <n v="1046.0864999999999"/>
    <s v="Credit Card"/>
    <s v="FREESHIP"/>
    <n v="0"/>
    <s v="REG100558"/>
    <s v="Cust 1518"/>
    <x v="154"/>
    <x v="416"/>
    <x v="0"/>
    <x v="0"/>
    <x v="5"/>
    <x v="5"/>
    <x v="1"/>
    <n v="1040.0464999999999"/>
    <n v="6"/>
    <s v="Completed"/>
    <s v="High"/>
  </r>
  <r>
    <d v="2023-11-25T00:00:00"/>
    <x v="4"/>
    <x v="4"/>
    <n v="5"/>
    <n v="99.23"/>
    <s v="Store B"/>
    <x v="1"/>
    <n v="0"/>
    <x v="0"/>
    <n v="496.15"/>
    <s v="Debit Card"/>
    <s v="No Promo"/>
    <n v="0"/>
    <s v="REG100559"/>
    <s v="Cust 2819"/>
    <x v="528"/>
    <x v="170"/>
    <x v="4"/>
    <x v="0"/>
    <x v="9"/>
    <x v="9"/>
    <x v="1"/>
    <n v="458.49"/>
    <n v="7"/>
    <s v="Completed"/>
    <s v="No Discount"/>
  </r>
  <r>
    <d v="2024-11-17T00:00:00"/>
    <x v="1"/>
    <x v="4"/>
    <n v="9"/>
    <n v="503.18"/>
    <s v="Store B"/>
    <x v="0"/>
    <n v="0"/>
    <x v="4"/>
    <n v="4528.62"/>
    <s v="Gift Card"/>
    <s v="SAVE10"/>
    <n v="1"/>
    <s v="REG100560"/>
    <s v="Cust 1947"/>
    <x v="529"/>
    <x v="417"/>
    <x v="1"/>
    <x v="1"/>
    <x v="9"/>
    <x v="9"/>
    <x v="1"/>
    <n v="4482.5999999999995"/>
    <n v="7"/>
    <s v="Returned"/>
    <s v="No Discount"/>
  </r>
  <r>
    <d v="2024-01-24T00:00:00"/>
    <x v="3"/>
    <x v="4"/>
    <n v="17"/>
    <n v="155.31"/>
    <s v="Store C"/>
    <x v="1"/>
    <n v="0.15"/>
    <x v="5"/>
    <n v="2244.2294999999999"/>
    <s v="Credit Card"/>
    <s v="WINTER15"/>
    <n v="0"/>
    <s v="REG100561"/>
    <s v="Cust 7332"/>
    <x v="530"/>
    <x v="144"/>
    <x v="3"/>
    <x v="1"/>
    <x v="4"/>
    <x v="4"/>
    <x v="0"/>
    <n v="2217.1295"/>
    <n v="5"/>
    <s v="Completed"/>
    <s v="High"/>
  </r>
  <r>
    <d v="2023-06-19T00:00:00"/>
    <x v="2"/>
    <x v="3"/>
    <n v="7"/>
    <n v="303.79000000000002"/>
    <s v="Store D"/>
    <x v="0"/>
    <n v="0.15"/>
    <x v="2"/>
    <n v="1807.5505000000001"/>
    <s v="Credit Card"/>
    <s v="SAVE10"/>
    <n v="0"/>
    <s v="REG100562"/>
    <s v="Cust 7314"/>
    <x v="531"/>
    <x v="418"/>
    <x v="2"/>
    <x v="0"/>
    <x v="3"/>
    <x v="3"/>
    <x v="2"/>
    <n v="1768.7005000000001"/>
    <n v="10"/>
    <s v="Completed"/>
    <s v="High"/>
  </r>
  <r>
    <d v="2025-01-13T00:00:00"/>
    <x v="0"/>
    <x v="1"/>
    <n v="17"/>
    <n v="263.75"/>
    <s v="Store B"/>
    <x v="1"/>
    <n v="0"/>
    <x v="1"/>
    <n v="4483.75"/>
    <s v="Online"/>
    <s v="No Promo"/>
    <n v="1"/>
    <s v="REG100563"/>
    <s v="Cust 5296"/>
    <x v="532"/>
    <x v="400"/>
    <x v="0"/>
    <x v="2"/>
    <x v="4"/>
    <x v="4"/>
    <x v="0"/>
    <n v="4470.78"/>
    <n v="5"/>
    <s v="Returned"/>
    <s v="No Discount"/>
  </r>
  <r>
    <d v="2024-01-24T00:00:00"/>
    <x v="0"/>
    <x v="1"/>
    <n v="4"/>
    <n v="179.92"/>
    <s v="Store D"/>
    <x v="1"/>
    <n v="0.1"/>
    <x v="4"/>
    <n v="647.71199999999999"/>
    <s v="Online"/>
    <s v="WINTER15"/>
    <n v="0"/>
    <s v="REG100564"/>
    <s v="Cust 2964"/>
    <x v="533"/>
    <x v="419"/>
    <x v="0"/>
    <x v="1"/>
    <x v="4"/>
    <x v="4"/>
    <x v="0"/>
    <n v="612.452"/>
    <n v="8"/>
    <s v="Completed"/>
    <s v="Medium"/>
  </r>
  <r>
    <d v="2025-01-06T00:00:00"/>
    <x v="1"/>
    <x v="6"/>
    <n v="2"/>
    <n v="264"/>
    <s v="Store D"/>
    <x v="1"/>
    <n v="0"/>
    <x v="5"/>
    <n v="528"/>
    <s v="Gift Card"/>
    <s v="SAVE10"/>
    <n v="0"/>
    <s v="REG100565"/>
    <s v="Cust 5381"/>
    <x v="534"/>
    <x v="420"/>
    <x v="1"/>
    <x v="2"/>
    <x v="4"/>
    <x v="4"/>
    <x v="0"/>
    <n v="501.27"/>
    <n v="8"/>
    <s v="Completed"/>
    <s v="No Discount"/>
  </r>
  <r>
    <d v="2025-01-02T00:00:00"/>
    <x v="3"/>
    <x v="0"/>
    <n v="4"/>
    <n v="403.97"/>
    <s v="Store A"/>
    <x v="0"/>
    <n v="0.05"/>
    <x v="1"/>
    <n v="1535.086"/>
    <s v="Cash"/>
    <s v="WINTER15"/>
    <n v="0"/>
    <s v="REG100566"/>
    <s v="Cust 5436"/>
    <x v="535"/>
    <x v="421"/>
    <x v="3"/>
    <x v="2"/>
    <x v="4"/>
    <x v="4"/>
    <x v="0"/>
    <n v="1495.1659999999999"/>
    <n v="7"/>
    <s v="Completed"/>
    <s v="Low"/>
  </r>
  <r>
    <d v="2023-02-22T00:00:00"/>
    <x v="2"/>
    <x v="2"/>
    <n v="4"/>
    <n v="85.96"/>
    <s v="Store A"/>
    <x v="1"/>
    <n v="0.1"/>
    <x v="2"/>
    <n v="309.45600000000002"/>
    <s v="Credit Card"/>
    <s v="No Promo"/>
    <n v="0"/>
    <s v="REG100567"/>
    <s v="Cust 1494"/>
    <x v="536"/>
    <x v="422"/>
    <x v="2"/>
    <x v="0"/>
    <x v="0"/>
    <x v="0"/>
    <x v="0"/>
    <n v="277.33600000000001"/>
    <n v="9"/>
    <s v="Completed"/>
    <s v="Medium"/>
  </r>
  <r>
    <d v="2025-02-06T00:00:00"/>
    <x v="0"/>
    <x v="2"/>
    <n v="2"/>
    <n v="93.49"/>
    <s v="Store A"/>
    <x v="0"/>
    <n v="0.1"/>
    <x v="1"/>
    <n v="168.28200000000001"/>
    <s v="Debit Card"/>
    <s v="WINTER15"/>
    <n v="0"/>
    <s v="REG100568"/>
    <s v="Cust 4380"/>
    <x v="537"/>
    <x v="423"/>
    <x v="0"/>
    <x v="2"/>
    <x v="0"/>
    <x v="0"/>
    <x v="0"/>
    <n v="141.97200000000001"/>
    <n v="10"/>
    <s v="Completed"/>
    <s v="Medium"/>
  </r>
  <r>
    <d v="2024-09-26T00:00:00"/>
    <x v="0"/>
    <x v="2"/>
    <n v="11"/>
    <n v="144.29"/>
    <s v="Store B"/>
    <x v="1"/>
    <n v="0.05"/>
    <x v="5"/>
    <n v="1507.8305"/>
    <s v="Credit Card"/>
    <s v="WINTER15"/>
    <n v="0"/>
    <s v="REG100569"/>
    <s v="Cust 7054"/>
    <x v="538"/>
    <x v="424"/>
    <x v="0"/>
    <x v="1"/>
    <x v="11"/>
    <x v="11"/>
    <x v="3"/>
    <n v="1495.9204999999999"/>
    <n v="4"/>
    <s v="Completed"/>
    <s v="Low"/>
  </r>
  <r>
    <d v="2025-03-28T00:00:00"/>
    <x v="2"/>
    <x v="3"/>
    <n v="18"/>
    <n v="553.23"/>
    <s v="Store D"/>
    <x v="0"/>
    <n v="0"/>
    <x v="2"/>
    <n v="9958.14"/>
    <s v="Cash"/>
    <s v="FREESHIP"/>
    <n v="0"/>
    <s v="REG100570"/>
    <s v="Cust 1375"/>
    <x v="539"/>
    <x v="425"/>
    <x v="2"/>
    <x v="2"/>
    <x v="6"/>
    <x v="6"/>
    <x v="0"/>
    <n v="9926.3799999999992"/>
    <n v="4"/>
    <s v="Completed"/>
    <s v="No Discount"/>
  </r>
  <r>
    <d v="2023-07-01T00:00:00"/>
    <x v="0"/>
    <x v="3"/>
    <n v="9"/>
    <n v="228.3"/>
    <s v="Store B"/>
    <x v="1"/>
    <n v="0.05"/>
    <x v="0"/>
    <n v="1951.9649999999999"/>
    <s v="Debit Card"/>
    <s v="FREESHIP"/>
    <n v="0"/>
    <s v="REG100571"/>
    <s v="Cust 5698"/>
    <x v="540"/>
    <x v="373"/>
    <x v="0"/>
    <x v="0"/>
    <x v="8"/>
    <x v="8"/>
    <x v="3"/>
    <n v="1943.2149999999999"/>
    <n v="8"/>
    <s v="Completed"/>
    <s v="Low"/>
  </r>
  <r>
    <d v="2023-04-29T00:00:00"/>
    <x v="4"/>
    <x v="2"/>
    <n v="7"/>
    <n v="235.94"/>
    <s v="Store D"/>
    <x v="0"/>
    <n v="0.1"/>
    <x v="1"/>
    <n v="1486.422"/>
    <s v="Gift Card"/>
    <s v="FREESHIP"/>
    <n v="0"/>
    <s v="REG100572"/>
    <s v="Cust 3259"/>
    <x v="541"/>
    <x v="426"/>
    <x v="4"/>
    <x v="0"/>
    <x v="7"/>
    <x v="7"/>
    <x v="2"/>
    <n v="1477.982"/>
    <n v="5"/>
    <s v="Completed"/>
    <s v="Medium"/>
  </r>
  <r>
    <d v="2023-04-30T00:00:00"/>
    <x v="0"/>
    <x v="6"/>
    <n v="17"/>
    <n v="369.52"/>
    <s v="Store C"/>
    <x v="0"/>
    <n v="0"/>
    <x v="3"/>
    <n v="6281.84"/>
    <s v="Gift Card"/>
    <s v="No Promo"/>
    <n v="0"/>
    <s v="REG100573"/>
    <s v="Cust 9295"/>
    <x v="252"/>
    <x v="289"/>
    <x v="0"/>
    <x v="0"/>
    <x v="7"/>
    <x v="7"/>
    <x v="2"/>
    <n v="6264.72"/>
    <n v="6"/>
    <s v="Completed"/>
    <s v="No Discount"/>
  </r>
  <r>
    <d v="2024-03-14T00:00:00"/>
    <x v="4"/>
    <x v="1"/>
    <n v="8"/>
    <n v="142.09"/>
    <s v="Store A"/>
    <x v="0"/>
    <n v="0"/>
    <x v="0"/>
    <n v="1136.72"/>
    <s v="Credit Card"/>
    <s v="WINTER15"/>
    <n v="0"/>
    <s v="REG100574"/>
    <s v="Cust 7035"/>
    <x v="542"/>
    <x v="427"/>
    <x v="4"/>
    <x v="1"/>
    <x v="6"/>
    <x v="6"/>
    <x v="0"/>
    <n v="1097.75"/>
    <n v="6"/>
    <s v="Completed"/>
    <s v="No Discount"/>
  </r>
  <r>
    <d v="2023-06-27T00:00:00"/>
    <x v="3"/>
    <x v="3"/>
    <n v="3"/>
    <n v="497.61"/>
    <s v="Store B"/>
    <x v="0"/>
    <n v="0.15"/>
    <x v="1"/>
    <n v="1268.9055000000001"/>
    <s v="Cash"/>
    <s v="FREESHIP"/>
    <n v="1"/>
    <s v="REG100575"/>
    <s v="Cust 9049"/>
    <x v="543"/>
    <x v="19"/>
    <x v="3"/>
    <x v="0"/>
    <x v="3"/>
    <x v="3"/>
    <x v="2"/>
    <n v="1254.9355"/>
    <n v="5"/>
    <s v="Returned"/>
    <s v="High"/>
  </r>
  <r>
    <d v="2024-04-10T00:00:00"/>
    <x v="2"/>
    <x v="0"/>
    <n v="19"/>
    <n v="9.48"/>
    <s v="Store A"/>
    <x v="0"/>
    <n v="0"/>
    <x v="3"/>
    <n v="180.12"/>
    <s v="Online"/>
    <s v="No Promo"/>
    <n v="0"/>
    <s v="REG100576"/>
    <s v="Cust 6173"/>
    <x v="544"/>
    <x v="428"/>
    <x v="2"/>
    <x v="1"/>
    <x v="7"/>
    <x v="7"/>
    <x v="2"/>
    <n v="157.79000000000002"/>
    <n v="2"/>
    <s v="Completed"/>
    <s v="No Discount"/>
  </r>
  <r>
    <d v="2023-08-30T00:00:00"/>
    <x v="3"/>
    <x v="6"/>
    <n v="8"/>
    <n v="55.27"/>
    <s v="Store A"/>
    <x v="0"/>
    <n v="0.15"/>
    <x v="5"/>
    <n v="375.83600000000001"/>
    <s v="Cash"/>
    <s v="WINTER15"/>
    <n v="0"/>
    <s v="REG100577"/>
    <s v="Cust 3447"/>
    <x v="545"/>
    <x v="138"/>
    <x v="3"/>
    <x v="0"/>
    <x v="10"/>
    <x v="10"/>
    <x v="3"/>
    <n v="358.99600000000004"/>
    <n v="2"/>
    <s v="Completed"/>
    <s v="High"/>
  </r>
  <r>
    <d v="2023-10-23T00:00:00"/>
    <x v="4"/>
    <x v="0"/>
    <n v="17"/>
    <n v="25.95"/>
    <s v="Store B"/>
    <x v="0"/>
    <n v="0.05"/>
    <x v="5"/>
    <n v="419.09249999999997"/>
    <s v="Gift Card"/>
    <s v="No Promo"/>
    <n v="0"/>
    <s v="REG100578"/>
    <s v="Cust 2218"/>
    <x v="546"/>
    <x v="297"/>
    <x v="4"/>
    <x v="0"/>
    <x v="5"/>
    <x v="5"/>
    <x v="1"/>
    <n v="391.41249999999997"/>
    <n v="7"/>
    <s v="Completed"/>
    <s v="Low"/>
  </r>
  <r>
    <d v="2023-03-23T00:00:00"/>
    <x v="2"/>
    <x v="2"/>
    <n v="18"/>
    <n v="209.65"/>
    <s v="Store A"/>
    <x v="0"/>
    <n v="0.1"/>
    <x v="3"/>
    <n v="3396.33"/>
    <s v="Debit Card"/>
    <s v="No Promo"/>
    <n v="0"/>
    <s v="REG100579"/>
    <s v="Cust 8882"/>
    <x v="547"/>
    <x v="185"/>
    <x v="2"/>
    <x v="0"/>
    <x v="6"/>
    <x v="6"/>
    <x v="0"/>
    <n v="3354.29"/>
    <n v="7"/>
    <s v="Completed"/>
    <s v="Medium"/>
  </r>
  <r>
    <d v="2024-09-21T00:00:00"/>
    <x v="3"/>
    <x v="0"/>
    <n v="13"/>
    <n v="75.77"/>
    <s v="Store B"/>
    <x v="0"/>
    <n v="0.15"/>
    <x v="2"/>
    <n v="837.25850000000003"/>
    <s v="Debit Card"/>
    <s v="SAVE10"/>
    <n v="0"/>
    <s v="REG100580"/>
    <s v="Cust 6709"/>
    <x v="548"/>
    <x v="424"/>
    <x v="3"/>
    <x v="1"/>
    <x v="11"/>
    <x v="11"/>
    <x v="3"/>
    <n v="795.31850000000009"/>
    <n v="9"/>
    <s v="Completed"/>
    <s v="High"/>
  </r>
  <r>
    <d v="2024-12-26T00:00:00"/>
    <x v="4"/>
    <x v="5"/>
    <n v="5"/>
    <n v="307.83999999999997"/>
    <s v="Store B"/>
    <x v="0"/>
    <n v="0.1"/>
    <x v="5"/>
    <n v="1385.28"/>
    <s v="Online"/>
    <s v="SAVE10"/>
    <n v="0"/>
    <s v="REG100581"/>
    <s v="Cust 8727"/>
    <x v="549"/>
    <x v="212"/>
    <x v="4"/>
    <x v="1"/>
    <x v="1"/>
    <x v="1"/>
    <x v="1"/>
    <n v="1371.67"/>
    <n v="8"/>
    <s v="Completed"/>
    <s v="Medium"/>
  </r>
  <r>
    <d v="2023-02-26T00:00:00"/>
    <x v="0"/>
    <x v="1"/>
    <n v="13"/>
    <n v="6.5"/>
    <s v="Store A"/>
    <x v="0"/>
    <n v="0"/>
    <x v="4"/>
    <n v="84.5"/>
    <s v="Cash"/>
    <s v="No Promo"/>
    <n v="0"/>
    <s v="REG100582"/>
    <s v="Cust 8359"/>
    <x v="550"/>
    <x v="422"/>
    <x v="0"/>
    <x v="0"/>
    <x v="0"/>
    <x v="0"/>
    <x v="0"/>
    <n v="64.48"/>
    <n v="5"/>
    <s v="Completed"/>
    <s v="No Discount"/>
  </r>
  <r>
    <d v="2024-12-10T00:00:00"/>
    <x v="2"/>
    <x v="4"/>
    <n v="8"/>
    <n v="70.790000000000006"/>
    <s v="Store B"/>
    <x v="0"/>
    <n v="0"/>
    <x v="4"/>
    <n v="566.32000000000005"/>
    <s v="Online"/>
    <s v="No Promo"/>
    <n v="0"/>
    <s v="REG100583"/>
    <s v="Cust 1514"/>
    <x v="551"/>
    <x v="29"/>
    <x v="2"/>
    <x v="1"/>
    <x v="1"/>
    <x v="1"/>
    <x v="1"/>
    <n v="519.97"/>
    <n v="4"/>
    <s v="Completed"/>
    <s v="No Discount"/>
  </r>
  <r>
    <d v="2025-01-01T00:00:00"/>
    <x v="0"/>
    <x v="0"/>
    <n v="17"/>
    <n v="584.70000000000005"/>
    <s v="Store D"/>
    <x v="1"/>
    <n v="0.1"/>
    <x v="0"/>
    <n v="8945.9100000000017"/>
    <s v="Online"/>
    <s v="No Promo"/>
    <n v="1"/>
    <s v="REG100584"/>
    <s v="Cust 2774"/>
    <x v="552"/>
    <x v="212"/>
    <x v="0"/>
    <x v="2"/>
    <x v="4"/>
    <x v="4"/>
    <x v="0"/>
    <n v="8899.3200000000015"/>
    <n v="2"/>
    <s v="Returned"/>
    <s v="Medium"/>
  </r>
  <r>
    <d v="2025-03-14T00:00:00"/>
    <x v="0"/>
    <x v="1"/>
    <n v="4"/>
    <n v="23.27"/>
    <s v="Store C"/>
    <x v="0"/>
    <n v="0.15"/>
    <x v="4"/>
    <n v="79.117999999999995"/>
    <s v="Online"/>
    <s v="SAVE10"/>
    <n v="0"/>
    <s v="REG100585"/>
    <s v="Cust 4270"/>
    <x v="553"/>
    <x v="249"/>
    <x v="0"/>
    <x v="2"/>
    <x v="6"/>
    <x v="6"/>
    <x v="0"/>
    <n v="46.257999999999996"/>
    <n v="7"/>
    <s v="Completed"/>
    <s v="High"/>
  </r>
  <r>
    <d v="2024-01-16T00:00:00"/>
    <x v="1"/>
    <x v="5"/>
    <n v="5"/>
    <n v="440.93"/>
    <s v="Store B"/>
    <x v="0"/>
    <n v="0.1"/>
    <x v="3"/>
    <n v="1984.1849999999999"/>
    <s v="Gift Card"/>
    <s v="No Promo"/>
    <n v="0"/>
    <s v="REG100586"/>
    <s v="Cust 3123"/>
    <x v="554"/>
    <x v="70"/>
    <x v="1"/>
    <x v="1"/>
    <x v="4"/>
    <x v="4"/>
    <x v="0"/>
    <n v="1960.345"/>
    <n v="4"/>
    <s v="Completed"/>
    <s v="Medium"/>
  </r>
  <r>
    <d v="2024-04-19T00:00:00"/>
    <x v="4"/>
    <x v="5"/>
    <n v="10"/>
    <n v="278.45"/>
    <s v="Store D"/>
    <x v="0"/>
    <n v="0"/>
    <x v="0"/>
    <n v="2784.5"/>
    <s v="Credit Card"/>
    <s v="SAVE10"/>
    <n v="0"/>
    <s v="REG100587"/>
    <s v="Cust 7414"/>
    <x v="368"/>
    <x v="52"/>
    <x v="4"/>
    <x v="1"/>
    <x v="7"/>
    <x v="7"/>
    <x v="2"/>
    <n v="2773.37"/>
    <n v="6"/>
    <s v="Completed"/>
    <s v="No Discount"/>
  </r>
  <r>
    <d v="2023-12-08T00:00:00"/>
    <x v="2"/>
    <x v="4"/>
    <n v="14"/>
    <n v="382.19"/>
    <s v="Store B"/>
    <x v="0"/>
    <n v="0.05"/>
    <x v="2"/>
    <n v="5083.1269999999986"/>
    <s v="Cash"/>
    <s v="FREESHIP"/>
    <n v="1"/>
    <s v="REG100588"/>
    <s v="Cust 5051"/>
    <x v="555"/>
    <x v="429"/>
    <x v="2"/>
    <x v="0"/>
    <x v="1"/>
    <x v="1"/>
    <x v="1"/>
    <n v="5034.0069999999987"/>
    <n v="3"/>
    <s v="Returned"/>
    <s v="Low"/>
  </r>
  <r>
    <d v="2023-03-15T00:00:00"/>
    <x v="2"/>
    <x v="4"/>
    <n v="14"/>
    <n v="232.49"/>
    <s v="Store D"/>
    <x v="0"/>
    <n v="0.05"/>
    <x v="4"/>
    <n v="3092.1170000000002"/>
    <s v="Online"/>
    <s v="SAVE10"/>
    <n v="1"/>
    <s v="REG100589"/>
    <s v="Cust 5975"/>
    <x v="556"/>
    <x v="120"/>
    <x v="2"/>
    <x v="0"/>
    <x v="6"/>
    <x v="6"/>
    <x v="0"/>
    <n v="3086.797"/>
    <n v="4"/>
    <s v="Returned"/>
    <s v="Low"/>
  </r>
  <r>
    <d v="2025-02-07T00:00:00"/>
    <x v="1"/>
    <x v="0"/>
    <n v="17"/>
    <n v="15.01"/>
    <s v="Store D"/>
    <x v="0"/>
    <n v="0.15"/>
    <x v="4"/>
    <n v="216.89449999999999"/>
    <s v="Debit Card"/>
    <s v="SAVE10"/>
    <n v="1"/>
    <s v="REG100590"/>
    <s v="Cust 6948"/>
    <x v="557"/>
    <x v="430"/>
    <x v="1"/>
    <x v="2"/>
    <x v="0"/>
    <x v="0"/>
    <x v="0"/>
    <n v="194.89449999999999"/>
    <n v="6"/>
    <s v="Returned"/>
    <s v="High"/>
  </r>
  <r>
    <d v="2025-06-27T00:00:00"/>
    <x v="2"/>
    <x v="4"/>
    <n v="11"/>
    <n v="29.41"/>
    <s v="Store D"/>
    <x v="1"/>
    <n v="0.05"/>
    <x v="3"/>
    <n v="307.33449999999999"/>
    <s v="Credit Card"/>
    <s v="SAVE10"/>
    <n v="0"/>
    <s v="REG100591"/>
    <s v="Cust 8253"/>
    <x v="558"/>
    <x v="431"/>
    <x v="2"/>
    <x v="2"/>
    <x v="3"/>
    <x v="3"/>
    <x v="2"/>
    <n v="301.17449999999997"/>
    <n v="5"/>
    <s v="Completed"/>
    <s v="Low"/>
  </r>
  <r>
    <d v="2024-12-17T00:00:00"/>
    <x v="3"/>
    <x v="5"/>
    <n v="1"/>
    <n v="486.19"/>
    <s v="Store B"/>
    <x v="1"/>
    <n v="0.05"/>
    <x v="2"/>
    <n v="461.88049999999998"/>
    <s v="Online"/>
    <s v="SAVE10"/>
    <n v="0"/>
    <s v="REG100592"/>
    <s v="Cust 7238"/>
    <x v="559"/>
    <x v="432"/>
    <x v="3"/>
    <x v="1"/>
    <x v="1"/>
    <x v="1"/>
    <x v="1"/>
    <n v="420.15049999999997"/>
    <n v="3"/>
    <s v="Completed"/>
    <s v="Low"/>
  </r>
  <r>
    <d v="2024-05-03T00:00:00"/>
    <x v="1"/>
    <x v="0"/>
    <n v="6"/>
    <n v="266.67"/>
    <s v="Store B"/>
    <x v="0"/>
    <n v="0.05"/>
    <x v="0"/>
    <n v="1520.019"/>
    <s v="Debit Card"/>
    <s v="No Promo"/>
    <n v="0"/>
    <s v="REG100593"/>
    <s v="Cust 2219"/>
    <x v="560"/>
    <x v="433"/>
    <x v="1"/>
    <x v="1"/>
    <x v="2"/>
    <x v="2"/>
    <x v="2"/>
    <n v="1471.529"/>
    <n v="8"/>
    <s v="Completed"/>
    <s v="Low"/>
  </r>
  <r>
    <d v="2023-12-26T00:00:00"/>
    <x v="1"/>
    <x v="6"/>
    <n v="3"/>
    <n v="300.8"/>
    <s v="Store B"/>
    <x v="0"/>
    <n v="0.1"/>
    <x v="3"/>
    <n v="812.16000000000008"/>
    <s v="Cash"/>
    <s v="No Promo"/>
    <n v="1"/>
    <s v="REG100594"/>
    <s v="Cust 4297"/>
    <x v="561"/>
    <x v="434"/>
    <x v="1"/>
    <x v="0"/>
    <x v="1"/>
    <x v="1"/>
    <x v="1"/>
    <n v="796.18000000000006"/>
    <n v="6"/>
    <s v="Returned"/>
    <s v="Medium"/>
  </r>
  <r>
    <d v="2024-05-13T00:00:00"/>
    <x v="3"/>
    <x v="6"/>
    <n v="11"/>
    <n v="79.63"/>
    <s v="Store B"/>
    <x v="0"/>
    <n v="0.05"/>
    <x v="2"/>
    <n v="832.13349999999991"/>
    <s v="Online"/>
    <s v="No Promo"/>
    <n v="0"/>
    <s v="REG100595"/>
    <s v="Cust 6665"/>
    <x v="562"/>
    <x v="435"/>
    <x v="3"/>
    <x v="1"/>
    <x v="2"/>
    <x v="2"/>
    <x v="2"/>
    <n v="788.29349999999988"/>
    <n v="6"/>
    <s v="Completed"/>
    <s v="Low"/>
  </r>
  <r>
    <d v="2023-10-07T00:00:00"/>
    <x v="1"/>
    <x v="0"/>
    <n v="6"/>
    <n v="505.7"/>
    <s v="Store C"/>
    <x v="1"/>
    <n v="0"/>
    <x v="1"/>
    <n v="3034.2"/>
    <s v="Cash"/>
    <s v="No Promo"/>
    <n v="0"/>
    <s v="REG100596"/>
    <s v="Cust 4252"/>
    <x v="563"/>
    <x v="436"/>
    <x v="1"/>
    <x v="0"/>
    <x v="5"/>
    <x v="5"/>
    <x v="1"/>
    <n v="2993.8199999999997"/>
    <n v="9"/>
    <s v="Completed"/>
    <s v="No Discount"/>
  </r>
  <r>
    <d v="2023-07-11T00:00:00"/>
    <x v="4"/>
    <x v="6"/>
    <n v="5"/>
    <n v="569.62"/>
    <s v="Store C"/>
    <x v="0"/>
    <n v="0"/>
    <x v="4"/>
    <n v="2848.1"/>
    <s v="Debit Card"/>
    <s v="FREESHIP"/>
    <n v="0"/>
    <s v="REG100597"/>
    <s v="Cust 6104"/>
    <x v="564"/>
    <x v="437"/>
    <x v="4"/>
    <x v="0"/>
    <x v="8"/>
    <x v="8"/>
    <x v="3"/>
    <n v="2799.2999999999997"/>
    <n v="2"/>
    <s v="Completed"/>
    <s v="No Discount"/>
  </r>
  <r>
    <d v="2025-01-31T00:00:00"/>
    <x v="1"/>
    <x v="5"/>
    <n v="19"/>
    <n v="90.85"/>
    <s v="Store C"/>
    <x v="1"/>
    <n v="0.05"/>
    <x v="1"/>
    <n v="1639.8425"/>
    <s v="Credit Card"/>
    <s v="SAVE10"/>
    <n v="0"/>
    <s v="REG100598"/>
    <s v="Cust 6407"/>
    <x v="565"/>
    <x v="172"/>
    <x v="1"/>
    <x v="2"/>
    <x v="4"/>
    <x v="4"/>
    <x v="0"/>
    <n v="1617.5625"/>
    <n v="6"/>
    <s v="Completed"/>
    <s v="Low"/>
  </r>
  <r>
    <d v="2023-02-04T00:00:00"/>
    <x v="1"/>
    <x v="3"/>
    <n v="2"/>
    <n v="296.91000000000003"/>
    <s v="Store A"/>
    <x v="0"/>
    <n v="0.05"/>
    <x v="3"/>
    <n v="564.12900000000002"/>
    <s v="Debit Card"/>
    <s v="WINTER15"/>
    <n v="0"/>
    <s v="REG100599"/>
    <s v="Cust 3573"/>
    <x v="566"/>
    <x v="265"/>
    <x v="1"/>
    <x v="0"/>
    <x v="0"/>
    <x v="0"/>
    <x v="0"/>
    <n v="519.779"/>
    <n v="3"/>
    <s v="Completed"/>
    <s v="Low"/>
  </r>
  <r>
    <d v="2023-09-02T00:00:00"/>
    <x v="1"/>
    <x v="6"/>
    <n v="2"/>
    <n v="6.19"/>
    <s v="Store B"/>
    <x v="1"/>
    <n v="0.1"/>
    <x v="2"/>
    <n v="11.141999999999999"/>
    <s v="Credit Card"/>
    <s v="FREESHIP"/>
    <n v="1"/>
    <s v="REG100600"/>
    <s v="Cust 5280"/>
    <x v="567"/>
    <x v="438"/>
    <x v="1"/>
    <x v="0"/>
    <x v="11"/>
    <x v="11"/>
    <x v="3"/>
    <n v="-36.097999999999999"/>
    <n v="10"/>
    <s v="Returned"/>
    <s v="Medium"/>
  </r>
  <r>
    <d v="2024-12-13T00:00:00"/>
    <x v="3"/>
    <x v="4"/>
    <n v="18"/>
    <n v="207.35"/>
    <s v="Store D"/>
    <x v="0"/>
    <n v="0.15"/>
    <x v="1"/>
    <n v="3172.454999999999"/>
    <s v="Debit Card"/>
    <s v="FREESHIP"/>
    <n v="0"/>
    <s v="REG100601"/>
    <s v="Cust 2365"/>
    <x v="346"/>
    <x v="14"/>
    <x v="3"/>
    <x v="1"/>
    <x v="1"/>
    <x v="1"/>
    <x v="1"/>
    <n v="3161.2849999999989"/>
    <n v="2"/>
    <s v="Completed"/>
    <s v="High"/>
  </r>
  <r>
    <d v="2023-10-13T00:00:00"/>
    <x v="3"/>
    <x v="5"/>
    <n v="5"/>
    <n v="75.27"/>
    <s v="Store A"/>
    <x v="0"/>
    <n v="0"/>
    <x v="3"/>
    <n v="376.35"/>
    <s v="Cash"/>
    <s v="No Promo"/>
    <n v="0"/>
    <s v="REG100602"/>
    <s v="Cust 7130"/>
    <x v="568"/>
    <x v="439"/>
    <x v="3"/>
    <x v="0"/>
    <x v="5"/>
    <x v="5"/>
    <x v="1"/>
    <n v="344.74"/>
    <n v="9"/>
    <s v="Completed"/>
    <s v="No Discount"/>
  </r>
  <r>
    <d v="2024-10-03T00:00:00"/>
    <x v="1"/>
    <x v="4"/>
    <n v="3"/>
    <n v="136.15"/>
    <s v="Store A"/>
    <x v="1"/>
    <n v="0.1"/>
    <x v="4"/>
    <n v="367.60500000000008"/>
    <s v="Gift Card"/>
    <s v="SAVE10"/>
    <n v="0"/>
    <s v="REG100603"/>
    <s v="Cust 6539"/>
    <x v="569"/>
    <x v="440"/>
    <x v="1"/>
    <x v="1"/>
    <x v="5"/>
    <x v="5"/>
    <x v="1"/>
    <n v="319.22500000000008"/>
    <n v="4"/>
    <s v="Completed"/>
    <s v="Medium"/>
  </r>
  <r>
    <d v="2024-04-28T00:00:00"/>
    <x v="3"/>
    <x v="2"/>
    <n v="5"/>
    <n v="544.66"/>
    <s v="Store B"/>
    <x v="1"/>
    <n v="0.1"/>
    <x v="4"/>
    <n v="2450.9699999999998"/>
    <s v="Online"/>
    <s v="SAVE10"/>
    <n v="0"/>
    <s v="REG100604"/>
    <s v="Cust 1656"/>
    <x v="570"/>
    <x v="441"/>
    <x v="3"/>
    <x v="1"/>
    <x v="7"/>
    <x v="7"/>
    <x v="2"/>
    <n v="2442.58"/>
    <n v="6"/>
    <s v="Completed"/>
    <s v="Medium"/>
  </r>
  <r>
    <d v="2024-02-07T00:00:00"/>
    <x v="3"/>
    <x v="2"/>
    <n v="8"/>
    <n v="561.9"/>
    <s v="Store A"/>
    <x v="1"/>
    <n v="0.15"/>
    <x v="5"/>
    <n v="3820.92"/>
    <s v="Online"/>
    <s v="FREESHIP"/>
    <n v="1"/>
    <s v="REG100605"/>
    <s v="Cust 1932"/>
    <x v="571"/>
    <x v="442"/>
    <x v="3"/>
    <x v="1"/>
    <x v="0"/>
    <x v="0"/>
    <x v="0"/>
    <n v="3804.9500000000003"/>
    <n v="7"/>
    <s v="Returned"/>
    <s v="High"/>
  </r>
  <r>
    <d v="2023-02-08T00:00:00"/>
    <x v="1"/>
    <x v="3"/>
    <n v="20"/>
    <n v="313.47000000000003"/>
    <s v="Store C"/>
    <x v="1"/>
    <n v="0.15"/>
    <x v="1"/>
    <n v="5328.9900000000007"/>
    <s v="Online"/>
    <s v="FREESHIP"/>
    <n v="0"/>
    <s v="REG100606"/>
    <s v="Cust 7367"/>
    <x v="191"/>
    <x v="443"/>
    <x v="1"/>
    <x v="0"/>
    <x v="0"/>
    <x v="0"/>
    <x v="0"/>
    <n v="5310.8200000000006"/>
    <n v="3"/>
    <s v="Completed"/>
    <s v="High"/>
  </r>
  <r>
    <d v="2023-06-17T00:00:00"/>
    <x v="1"/>
    <x v="1"/>
    <n v="1"/>
    <n v="418.45"/>
    <s v="Store C"/>
    <x v="1"/>
    <n v="0.15"/>
    <x v="4"/>
    <n v="355.6825"/>
    <s v="Cash"/>
    <s v="WINTER15"/>
    <n v="0"/>
    <s v="REG100607"/>
    <s v="Cust 1116"/>
    <x v="572"/>
    <x v="444"/>
    <x v="1"/>
    <x v="0"/>
    <x v="3"/>
    <x v="3"/>
    <x v="2"/>
    <n v="320.10250000000002"/>
    <n v="2"/>
    <s v="Completed"/>
    <s v="High"/>
  </r>
  <r>
    <d v="2024-07-29T00:00:00"/>
    <x v="4"/>
    <x v="4"/>
    <n v="8"/>
    <n v="420.75"/>
    <s v="Store B"/>
    <x v="0"/>
    <n v="0.1"/>
    <x v="5"/>
    <n v="3029.4"/>
    <s v="Online"/>
    <s v="SAVE10"/>
    <n v="1"/>
    <s v="REG100608"/>
    <s v="Cust 4464"/>
    <x v="97"/>
    <x v="445"/>
    <x v="4"/>
    <x v="1"/>
    <x v="8"/>
    <x v="8"/>
    <x v="3"/>
    <n v="2984.79"/>
    <n v="3"/>
    <s v="Returned"/>
    <s v="Medium"/>
  </r>
  <r>
    <d v="2024-01-29T00:00:00"/>
    <x v="4"/>
    <x v="6"/>
    <n v="16"/>
    <n v="514.36"/>
    <s v="Store D"/>
    <x v="0"/>
    <n v="0"/>
    <x v="1"/>
    <n v="8229.76"/>
    <s v="Online"/>
    <s v="SAVE10"/>
    <n v="0"/>
    <s v="REG100609"/>
    <s v="Cust 2543"/>
    <x v="573"/>
    <x v="419"/>
    <x v="4"/>
    <x v="1"/>
    <x v="4"/>
    <x v="4"/>
    <x v="0"/>
    <n v="8189.01"/>
    <n v="3"/>
    <s v="Completed"/>
    <s v="No Discount"/>
  </r>
  <r>
    <d v="2024-01-18T00:00:00"/>
    <x v="0"/>
    <x v="1"/>
    <n v="2"/>
    <n v="297.2"/>
    <s v="Store B"/>
    <x v="1"/>
    <n v="0.1"/>
    <x v="2"/>
    <n v="534.96"/>
    <s v="Gift Card"/>
    <s v="FREESHIP"/>
    <n v="0"/>
    <s v="REG100610"/>
    <s v="Cust 7948"/>
    <x v="574"/>
    <x v="446"/>
    <x v="0"/>
    <x v="1"/>
    <x v="4"/>
    <x v="4"/>
    <x v="0"/>
    <n v="526.25"/>
    <n v="5"/>
    <s v="Completed"/>
    <s v="Medium"/>
  </r>
  <r>
    <d v="2024-08-12T00:00:00"/>
    <x v="2"/>
    <x v="3"/>
    <n v="10"/>
    <n v="278"/>
    <s v="Store C"/>
    <x v="1"/>
    <n v="0"/>
    <x v="5"/>
    <n v="2780"/>
    <s v="Credit Card"/>
    <s v="No Promo"/>
    <n v="0"/>
    <s v="REG100611"/>
    <s v="Cust 3199"/>
    <x v="575"/>
    <x v="447"/>
    <x v="2"/>
    <x v="1"/>
    <x v="10"/>
    <x v="10"/>
    <x v="3"/>
    <n v="2755.75"/>
    <n v="10"/>
    <s v="Completed"/>
    <s v="No Discount"/>
  </r>
  <r>
    <d v="2025-04-16T00:00:00"/>
    <x v="4"/>
    <x v="4"/>
    <n v="8"/>
    <n v="583.16999999999996"/>
    <s v="Store D"/>
    <x v="0"/>
    <n v="0.1"/>
    <x v="2"/>
    <n v="4198.8239999999996"/>
    <s v="Credit Card"/>
    <s v="WINTER15"/>
    <n v="0"/>
    <s v="REG100612"/>
    <s v="Cust 2800"/>
    <x v="576"/>
    <x v="107"/>
    <x v="4"/>
    <x v="2"/>
    <x v="7"/>
    <x v="7"/>
    <x v="2"/>
    <n v="4149.6439999999993"/>
    <n v="4"/>
    <s v="Completed"/>
    <s v="Medium"/>
  </r>
  <r>
    <d v="2023-02-26T00:00:00"/>
    <x v="3"/>
    <x v="2"/>
    <n v="16"/>
    <n v="75.62"/>
    <s v="Store D"/>
    <x v="1"/>
    <n v="0.1"/>
    <x v="4"/>
    <n v="1088.9280000000001"/>
    <s v="Cash"/>
    <s v="WINTER15"/>
    <n v="0"/>
    <s v="REG100613"/>
    <s v="Cust 3863"/>
    <x v="43"/>
    <x v="215"/>
    <x v="3"/>
    <x v="0"/>
    <x v="0"/>
    <x v="0"/>
    <x v="0"/>
    <n v="1061.538"/>
    <n v="4"/>
    <s v="Completed"/>
    <s v="Medium"/>
  </r>
  <r>
    <d v="2023-01-07T00:00:00"/>
    <x v="0"/>
    <x v="2"/>
    <n v="13"/>
    <n v="561.62"/>
    <s v="Store C"/>
    <x v="0"/>
    <n v="0.05"/>
    <x v="2"/>
    <n v="6936.0069999999996"/>
    <s v="Gift Card"/>
    <s v="FREESHIP"/>
    <n v="0"/>
    <s v="REG100614"/>
    <s v="Cust 8391"/>
    <x v="577"/>
    <x v="7"/>
    <x v="0"/>
    <x v="0"/>
    <x v="4"/>
    <x v="4"/>
    <x v="0"/>
    <n v="6923.0969999999998"/>
    <n v="4"/>
    <s v="Completed"/>
    <s v="Low"/>
  </r>
  <r>
    <d v="2023-10-24T00:00:00"/>
    <x v="1"/>
    <x v="2"/>
    <n v="5"/>
    <n v="359.61"/>
    <s v="Store A"/>
    <x v="1"/>
    <n v="0"/>
    <x v="5"/>
    <n v="1798.05"/>
    <s v="Online"/>
    <s v="FREESHIP"/>
    <n v="0"/>
    <s v="REG100615"/>
    <s v="Cust 6711"/>
    <x v="578"/>
    <x v="416"/>
    <x v="1"/>
    <x v="0"/>
    <x v="5"/>
    <x v="5"/>
    <x v="1"/>
    <n v="1756.74"/>
    <n v="10"/>
    <s v="Completed"/>
    <s v="No Discount"/>
  </r>
  <r>
    <d v="2024-01-02T00:00:00"/>
    <x v="2"/>
    <x v="5"/>
    <n v="15"/>
    <n v="115.48"/>
    <s v="Store A"/>
    <x v="1"/>
    <n v="0.15"/>
    <x v="2"/>
    <n v="1472.37"/>
    <s v="Credit Card"/>
    <s v="No Promo"/>
    <n v="0"/>
    <s v="REG100616"/>
    <s v="Cust 8653"/>
    <x v="154"/>
    <x v="448"/>
    <x v="2"/>
    <x v="1"/>
    <x v="4"/>
    <x v="4"/>
    <x v="0"/>
    <n v="1466.33"/>
    <n v="10"/>
    <s v="Completed"/>
    <s v="High"/>
  </r>
  <r>
    <d v="2024-09-17T00:00:00"/>
    <x v="1"/>
    <x v="0"/>
    <n v="12"/>
    <n v="596.26"/>
    <s v="Store D"/>
    <x v="0"/>
    <n v="0.15"/>
    <x v="0"/>
    <n v="6081.8519999999999"/>
    <s v="Gift Card"/>
    <s v="WINTER15"/>
    <n v="0"/>
    <s v="REG100617"/>
    <s v="Cust 7937"/>
    <x v="579"/>
    <x v="449"/>
    <x v="1"/>
    <x v="1"/>
    <x v="11"/>
    <x v="11"/>
    <x v="3"/>
    <n v="6053.5819999999994"/>
    <n v="8"/>
    <s v="Completed"/>
    <s v="High"/>
  </r>
  <r>
    <d v="2024-05-05T00:00:00"/>
    <x v="3"/>
    <x v="5"/>
    <n v="19"/>
    <n v="401.68"/>
    <s v="Store C"/>
    <x v="0"/>
    <n v="0.05"/>
    <x v="1"/>
    <n v="7250.3239999999996"/>
    <s v="Debit Card"/>
    <s v="WINTER15"/>
    <n v="1"/>
    <s v="REG100618"/>
    <s v="Cust 5972"/>
    <x v="580"/>
    <x v="433"/>
    <x v="3"/>
    <x v="1"/>
    <x v="2"/>
    <x v="2"/>
    <x v="2"/>
    <n v="7212.5539999999992"/>
    <n v="6"/>
    <s v="Returned"/>
    <s v="Low"/>
  </r>
  <r>
    <d v="2025-06-27T00:00:00"/>
    <x v="4"/>
    <x v="2"/>
    <n v="13"/>
    <n v="112.88"/>
    <s v="Store D"/>
    <x v="1"/>
    <n v="0"/>
    <x v="2"/>
    <n v="1467.44"/>
    <s v="Debit Card"/>
    <s v="No Promo"/>
    <n v="0"/>
    <s v="REG100619"/>
    <s v="Cust 8597"/>
    <x v="581"/>
    <x v="450"/>
    <x v="4"/>
    <x v="2"/>
    <x v="3"/>
    <x v="3"/>
    <x v="2"/>
    <n v="1455.05"/>
    <n v="2"/>
    <s v="Completed"/>
    <s v="No Discount"/>
  </r>
  <r>
    <d v="2024-05-14T00:00:00"/>
    <x v="4"/>
    <x v="1"/>
    <n v="6"/>
    <n v="370.08"/>
    <s v="Store D"/>
    <x v="1"/>
    <n v="0.15"/>
    <x v="1"/>
    <n v="1887.4079999999999"/>
    <s v="Online"/>
    <s v="SAVE10"/>
    <n v="0"/>
    <s v="REG100620"/>
    <s v="Cust 5382"/>
    <x v="582"/>
    <x v="451"/>
    <x v="4"/>
    <x v="1"/>
    <x v="2"/>
    <x v="2"/>
    <x v="2"/>
    <n v="1880.0179999999998"/>
    <n v="8"/>
    <s v="Completed"/>
    <s v="High"/>
  </r>
  <r>
    <d v="2024-02-29T00:00:00"/>
    <x v="2"/>
    <x v="3"/>
    <n v="15"/>
    <n v="119.86"/>
    <s v="Store A"/>
    <x v="0"/>
    <n v="0.15"/>
    <x v="5"/>
    <n v="1528.2149999999999"/>
    <s v="Debit Card"/>
    <s v="No Promo"/>
    <n v="1"/>
    <s v="REG100621"/>
    <s v="Cust 4323"/>
    <x v="583"/>
    <x v="132"/>
    <x v="2"/>
    <x v="1"/>
    <x v="0"/>
    <x v="0"/>
    <x v="0"/>
    <n v="1497.4349999999999"/>
    <n v="5"/>
    <s v="Returned"/>
    <s v="High"/>
  </r>
  <r>
    <d v="2025-05-19T00:00:00"/>
    <x v="0"/>
    <x v="1"/>
    <n v="5"/>
    <n v="271.44"/>
    <s v="Store A"/>
    <x v="0"/>
    <n v="0.15"/>
    <x v="4"/>
    <n v="1153.6199999999999"/>
    <s v="Debit Card"/>
    <s v="FREESHIP"/>
    <n v="0"/>
    <s v="REG100622"/>
    <s v="Cust 1767"/>
    <x v="584"/>
    <x v="346"/>
    <x v="0"/>
    <x v="2"/>
    <x v="2"/>
    <x v="2"/>
    <x v="2"/>
    <n v="1147.6399999999999"/>
    <n v="8"/>
    <s v="Completed"/>
    <s v="High"/>
  </r>
  <r>
    <d v="2024-12-02T00:00:00"/>
    <x v="0"/>
    <x v="2"/>
    <n v="9"/>
    <n v="363.39"/>
    <s v="Store B"/>
    <x v="0"/>
    <n v="0.05"/>
    <x v="4"/>
    <n v="3106.9845"/>
    <s v="Gift Card"/>
    <s v="No Promo"/>
    <n v="0"/>
    <s v="REG100623"/>
    <s v="Cust 3845"/>
    <x v="585"/>
    <x v="452"/>
    <x v="0"/>
    <x v="1"/>
    <x v="1"/>
    <x v="1"/>
    <x v="1"/>
    <n v="3065.3445000000002"/>
    <n v="2"/>
    <s v="Completed"/>
    <s v="Low"/>
  </r>
  <r>
    <d v="2024-07-30T00:00:00"/>
    <x v="4"/>
    <x v="6"/>
    <n v="12"/>
    <n v="533.77"/>
    <s v="Store D"/>
    <x v="0"/>
    <n v="0.15"/>
    <x v="1"/>
    <n v="5444.4539999999997"/>
    <s v="Cash"/>
    <s v="SAVE10"/>
    <n v="0"/>
    <s v="REG100624"/>
    <s v="Cust 5912"/>
    <x v="423"/>
    <x v="453"/>
    <x v="4"/>
    <x v="1"/>
    <x v="8"/>
    <x v="8"/>
    <x v="3"/>
    <n v="5395.7439999999997"/>
    <n v="5"/>
    <s v="Completed"/>
    <s v="High"/>
  </r>
  <r>
    <d v="2023-06-25T00:00:00"/>
    <x v="1"/>
    <x v="2"/>
    <n v="12"/>
    <n v="192.03"/>
    <s v="Store B"/>
    <x v="0"/>
    <n v="0.1"/>
    <x v="3"/>
    <n v="2073.924"/>
    <s v="Credit Card"/>
    <s v="No Promo"/>
    <n v="0"/>
    <s v="REG100625"/>
    <s v="Cust 4446"/>
    <x v="586"/>
    <x v="454"/>
    <x v="1"/>
    <x v="0"/>
    <x v="3"/>
    <x v="3"/>
    <x v="2"/>
    <n v="2032.8440000000001"/>
    <n v="8"/>
    <s v="Completed"/>
    <s v="Medium"/>
  </r>
  <r>
    <d v="2024-07-10T00:00:00"/>
    <x v="1"/>
    <x v="3"/>
    <n v="20"/>
    <n v="504.22"/>
    <s v="Store D"/>
    <x v="0"/>
    <n v="0"/>
    <x v="2"/>
    <n v="10084.4"/>
    <s v="Online"/>
    <s v="WINTER15"/>
    <n v="0"/>
    <s v="REG100626"/>
    <s v="Cust 6107"/>
    <x v="587"/>
    <x v="230"/>
    <x v="1"/>
    <x v="1"/>
    <x v="8"/>
    <x v="8"/>
    <x v="3"/>
    <n v="10069.789999999999"/>
    <n v="9"/>
    <s v="Completed"/>
    <s v="No Discount"/>
  </r>
  <r>
    <d v="2023-01-06T00:00:00"/>
    <x v="0"/>
    <x v="0"/>
    <n v="7"/>
    <n v="193.66"/>
    <s v="Store A"/>
    <x v="0"/>
    <n v="0.1"/>
    <x v="4"/>
    <n v="1220.058"/>
    <s v="Credit Card"/>
    <s v="FREESHIP"/>
    <n v="0"/>
    <s v="REG100627"/>
    <s v="Cust 3330"/>
    <x v="588"/>
    <x v="455"/>
    <x v="0"/>
    <x v="0"/>
    <x v="4"/>
    <x v="4"/>
    <x v="0"/>
    <n v="1181.048"/>
    <n v="9"/>
    <s v="Completed"/>
    <s v="Medium"/>
  </r>
  <r>
    <d v="2024-02-24T00:00:00"/>
    <x v="1"/>
    <x v="3"/>
    <n v="3"/>
    <n v="270.83"/>
    <s v="Store B"/>
    <x v="0"/>
    <n v="0.1"/>
    <x v="3"/>
    <n v="731.24099999999999"/>
    <s v="Online"/>
    <s v="SAVE10"/>
    <n v="1"/>
    <s v="REG100628"/>
    <s v="Cust 3604"/>
    <x v="589"/>
    <x v="359"/>
    <x v="1"/>
    <x v="1"/>
    <x v="0"/>
    <x v="0"/>
    <x v="0"/>
    <n v="714.04099999999994"/>
    <n v="5"/>
    <s v="Returned"/>
    <s v="Medium"/>
  </r>
  <r>
    <d v="2023-12-11T00:00:00"/>
    <x v="3"/>
    <x v="5"/>
    <n v="18"/>
    <n v="62.08"/>
    <s v="Store B"/>
    <x v="1"/>
    <n v="0"/>
    <x v="4"/>
    <n v="1117.44"/>
    <s v="Credit Card"/>
    <s v="SAVE10"/>
    <n v="1"/>
    <s v="REG100629"/>
    <s v="Cust 7412"/>
    <x v="590"/>
    <x v="73"/>
    <x v="3"/>
    <x v="0"/>
    <x v="1"/>
    <x v="1"/>
    <x v="1"/>
    <n v="1108.77"/>
    <n v="9"/>
    <s v="Returned"/>
    <s v="No Discount"/>
  </r>
  <r>
    <d v="2025-02-19T00:00:00"/>
    <x v="1"/>
    <x v="6"/>
    <n v="11"/>
    <n v="505.96"/>
    <s v="Store C"/>
    <x v="0"/>
    <n v="0.15"/>
    <x v="0"/>
    <n v="4730.7259999999997"/>
    <s v="Debit Card"/>
    <s v="FREESHIP"/>
    <n v="1"/>
    <s v="REG100630"/>
    <s v="Cust 5183"/>
    <x v="591"/>
    <x v="236"/>
    <x v="1"/>
    <x v="2"/>
    <x v="0"/>
    <x v="0"/>
    <x v="0"/>
    <n v="4707.8859999999995"/>
    <n v="4"/>
    <s v="Returned"/>
    <s v="High"/>
  </r>
  <r>
    <d v="2025-03-18T00:00:00"/>
    <x v="4"/>
    <x v="5"/>
    <n v="4"/>
    <n v="62.46"/>
    <s v="Store D"/>
    <x v="0"/>
    <n v="0.15"/>
    <x v="1"/>
    <n v="212.364"/>
    <s v="Debit Card"/>
    <s v="WINTER15"/>
    <n v="0"/>
    <s v="REG100631"/>
    <s v="Cust 4825"/>
    <x v="592"/>
    <x v="59"/>
    <x v="4"/>
    <x v="2"/>
    <x v="6"/>
    <x v="6"/>
    <x v="0"/>
    <n v="180.45400000000001"/>
    <n v="8"/>
    <s v="Completed"/>
    <s v="High"/>
  </r>
  <r>
    <d v="2023-09-22T00:00:00"/>
    <x v="1"/>
    <x v="1"/>
    <n v="7"/>
    <n v="480.08"/>
    <s v="Store B"/>
    <x v="0"/>
    <n v="0.1"/>
    <x v="4"/>
    <n v="3024.5039999999999"/>
    <s v="Online"/>
    <s v="No Promo"/>
    <n v="1"/>
    <s v="REG100632"/>
    <s v="Cust 2123"/>
    <x v="593"/>
    <x v="456"/>
    <x v="1"/>
    <x v="0"/>
    <x v="11"/>
    <x v="11"/>
    <x v="3"/>
    <n v="2980.134"/>
    <n v="5"/>
    <s v="Returned"/>
    <s v="Medium"/>
  </r>
  <r>
    <d v="2023-12-23T00:00:00"/>
    <x v="4"/>
    <x v="5"/>
    <n v="18"/>
    <n v="60.66"/>
    <s v="Store A"/>
    <x v="1"/>
    <n v="0"/>
    <x v="5"/>
    <n v="1091.8800000000001"/>
    <s v="Online"/>
    <s v="FREESHIP"/>
    <n v="1"/>
    <s v="REG100633"/>
    <s v="Cust 8684"/>
    <x v="594"/>
    <x v="457"/>
    <x v="4"/>
    <x v="0"/>
    <x v="1"/>
    <x v="1"/>
    <x v="1"/>
    <n v="1081.8000000000002"/>
    <n v="5"/>
    <s v="Returned"/>
    <s v="No Discount"/>
  </r>
  <r>
    <d v="2025-05-04T00:00:00"/>
    <x v="2"/>
    <x v="2"/>
    <n v="6"/>
    <n v="249.09"/>
    <s v="Store B"/>
    <x v="1"/>
    <n v="0.05"/>
    <x v="2"/>
    <n v="1419.8130000000001"/>
    <s v="Cash"/>
    <s v="No Promo"/>
    <n v="0"/>
    <s v="REG100634"/>
    <s v="Cust 5964"/>
    <x v="431"/>
    <x v="273"/>
    <x v="2"/>
    <x v="2"/>
    <x v="2"/>
    <x v="2"/>
    <x v="2"/>
    <n v="1399.433"/>
    <n v="6"/>
    <s v="Completed"/>
    <s v="Low"/>
  </r>
  <r>
    <d v="2025-01-11T00:00:00"/>
    <x v="0"/>
    <x v="1"/>
    <n v="20"/>
    <n v="400.05"/>
    <s v="Store D"/>
    <x v="0"/>
    <n v="0.1"/>
    <x v="4"/>
    <n v="7200.9000000000005"/>
    <s v="Debit Card"/>
    <s v="WINTER15"/>
    <n v="0"/>
    <s v="REG100635"/>
    <s v="Cust 1810"/>
    <x v="595"/>
    <x v="458"/>
    <x v="0"/>
    <x v="2"/>
    <x v="4"/>
    <x v="4"/>
    <x v="0"/>
    <n v="7176.4900000000007"/>
    <n v="2"/>
    <s v="Completed"/>
    <s v="Medium"/>
  </r>
  <r>
    <d v="2025-04-21T00:00:00"/>
    <x v="1"/>
    <x v="6"/>
    <n v="1"/>
    <n v="130.87"/>
    <s v="Store B"/>
    <x v="1"/>
    <n v="0.05"/>
    <x v="4"/>
    <n v="124.3265"/>
    <s v="Online"/>
    <s v="WINTER15"/>
    <n v="0"/>
    <s v="REG100636"/>
    <s v="Cust 2685"/>
    <x v="596"/>
    <x v="103"/>
    <x v="1"/>
    <x v="2"/>
    <x v="7"/>
    <x v="7"/>
    <x v="2"/>
    <n v="81.116500000000002"/>
    <n v="3"/>
    <s v="Completed"/>
    <s v="Low"/>
  </r>
  <r>
    <d v="2023-12-13T00:00:00"/>
    <x v="3"/>
    <x v="5"/>
    <n v="11"/>
    <n v="133.08000000000001"/>
    <s v="Store A"/>
    <x v="0"/>
    <n v="0.15"/>
    <x v="2"/>
    <n v="1244.298"/>
    <s v="Credit Card"/>
    <s v="WINTER15"/>
    <n v="0"/>
    <s v="REG100637"/>
    <s v="Cust 7855"/>
    <x v="97"/>
    <x v="271"/>
    <x v="3"/>
    <x v="0"/>
    <x v="1"/>
    <x v="1"/>
    <x v="1"/>
    <n v="1199.6880000000001"/>
    <n v="9"/>
    <s v="Completed"/>
    <s v="High"/>
  </r>
  <r>
    <d v="2024-02-07T00:00:00"/>
    <x v="0"/>
    <x v="3"/>
    <n v="13"/>
    <n v="448.68"/>
    <s v="Store B"/>
    <x v="0"/>
    <n v="0.1"/>
    <x v="4"/>
    <n v="5249.5559999999996"/>
    <s v="Credit Card"/>
    <s v="FREESHIP"/>
    <n v="1"/>
    <s v="REG100638"/>
    <s v="Cust 4101"/>
    <x v="597"/>
    <x v="276"/>
    <x v="0"/>
    <x v="1"/>
    <x v="0"/>
    <x v="0"/>
    <x v="0"/>
    <n v="5232.7359999999999"/>
    <n v="4"/>
    <s v="Returned"/>
    <s v="Medium"/>
  </r>
  <r>
    <d v="2024-04-24T00:00:00"/>
    <x v="2"/>
    <x v="5"/>
    <n v="19"/>
    <n v="36.229999999999997"/>
    <s v="Store B"/>
    <x v="0"/>
    <n v="0"/>
    <x v="4"/>
    <n v="688.36999999999989"/>
    <s v="Debit Card"/>
    <s v="WINTER15"/>
    <n v="0"/>
    <s v="REG100639"/>
    <s v="Cust 7964"/>
    <x v="598"/>
    <x v="87"/>
    <x v="2"/>
    <x v="1"/>
    <x v="7"/>
    <x v="7"/>
    <x v="2"/>
    <n v="654.42999999999984"/>
    <n v="3"/>
    <s v="Completed"/>
    <s v="No Discount"/>
  </r>
  <r>
    <d v="2023-09-11T00:00:00"/>
    <x v="4"/>
    <x v="3"/>
    <n v="14"/>
    <n v="113.77"/>
    <s v="Store C"/>
    <x v="1"/>
    <n v="0"/>
    <x v="0"/>
    <n v="1592.78"/>
    <s v="Cash"/>
    <s v="FREESHIP"/>
    <n v="0"/>
    <s v="REG100640"/>
    <s v="Cust 5857"/>
    <x v="599"/>
    <x v="459"/>
    <x v="4"/>
    <x v="0"/>
    <x v="11"/>
    <x v="11"/>
    <x v="3"/>
    <n v="1567.43"/>
    <n v="5"/>
    <s v="Completed"/>
    <s v="No Discount"/>
  </r>
  <r>
    <d v="2025-06-09T00:00:00"/>
    <x v="3"/>
    <x v="6"/>
    <n v="2"/>
    <n v="89.6"/>
    <s v="Store A"/>
    <x v="1"/>
    <n v="0"/>
    <x v="4"/>
    <n v="179.2"/>
    <s v="Gift Card"/>
    <s v="FREESHIP"/>
    <n v="0"/>
    <s v="REG100641"/>
    <s v="Cust 7010"/>
    <x v="175"/>
    <x v="460"/>
    <x v="3"/>
    <x v="2"/>
    <x v="3"/>
    <x v="3"/>
    <x v="2"/>
    <n v="155.51"/>
    <n v="3"/>
    <s v="Completed"/>
    <s v="No Discount"/>
  </r>
  <r>
    <d v="2025-06-06T00:00:00"/>
    <x v="0"/>
    <x v="2"/>
    <n v="3"/>
    <n v="391.92"/>
    <s v="Store A"/>
    <x v="0"/>
    <n v="0.15"/>
    <x v="1"/>
    <n v="999.39599999999996"/>
    <s v="Debit Card"/>
    <s v="SAVE10"/>
    <n v="0"/>
    <s v="REG100642"/>
    <s v="Cust 7917"/>
    <x v="600"/>
    <x v="97"/>
    <x v="0"/>
    <x v="2"/>
    <x v="3"/>
    <x v="3"/>
    <x v="2"/>
    <n v="989.53599999999994"/>
    <n v="10"/>
    <s v="Completed"/>
    <s v="High"/>
  </r>
  <r>
    <d v="2024-12-23T00:00:00"/>
    <x v="1"/>
    <x v="3"/>
    <n v="10"/>
    <n v="418.93"/>
    <s v="Store C"/>
    <x v="0"/>
    <n v="0.1"/>
    <x v="5"/>
    <n v="3770.37"/>
    <s v="Credit Card"/>
    <s v="FREESHIP"/>
    <n v="0"/>
    <s v="REG100643"/>
    <s v="Cust 8111"/>
    <x v="601"/>
    <x v="1"/>
    <x v="1"/>
    <x v="1"/>
    <x v="1"/>
    <x v="1"/>
    <x v="1"/>
    <n v="3724.74"/>
    <n v="5"/>
    <s v="Completed"/>
    <s v="Medium"/>
  </r>
  <r>
    <d v="2023-08-27T00:00:00"/>
    <x v="0"/>
    <x v="4"/>
    <n v="12"/>
    <n v="303.08999999999997"/>
    <s v="Store B"/>
    <x v="0"/>
    <n v="0"/>
    <x v="1"/>
    <n v="3637.08"/>
    <s v="Gift Card"/>
    <s v="WINTER15"/>
    <n v="1"/>
    <s v="REG100644"/>
    <s v="Cust 4715"/>
    <x v="602"/>
    <x v="461"/>
    <x v="0"/>
    <x v="0"/>
    <x v="10"/>
    <x v="10"/>
    <x v="3"/>
    <n v="3631.6"/>
    <n v="7"/>
    <s v="Returned"/>
    <s v="No Discount"/>
  </r>
  <r>
    <d v="2023-01-09T00:00:00"/>
    <x v="0"/>
    <x v="4"/>
    <n v="10"/>
    <n v="209.95"/>
    <s v="Store A"/>
    <x v="0"/>
    <n v="0.1"/>
    <x v="0"/>
    <n v="1889.55"/>
    <s v="Cash"/>
    <s v="WINTER15"/>
    <n v="0"/>
    <s v="REG100645"/>
    <s v="Cust 8720"/>
    <x v="603"/>
    <x v="462"/>
    <x v="0"/>
    <x v="0"/>
    <x v="4"/>
    <x v="4"/>
    <x v="0"/>
    <n v="1878.56"/>
    <n v="4"/>
    <s v="Completed"/>
    <s v="Medium"/>
  </r>
  <r>
    <d v="2025-04-22T00:00:00"/>
    <x v="0"/>
    <x v="0"/>
    <n v="8"/>
    <n v="283.63"/>
    <s v="Store C"/>
    <x v="0"/>
    <n v="0.1"/>
    <x v="1"/>
    <n v="2042.136"/>
    <s v="Cash"/>
    <s v="SAVE10"/>
    <n v="0"/>
    <s v="REG100646"/>
    <s v="Cust 8216"/>
    <x v="604"/>
    <x v="463"/>
    <x v="0"/>
    <x v="2"/>
    <x v="7"/>
    <x v="7"/>
    <x v="2"/>
    <n v="1992.2259999999999"/>
    <n v="3"/>
    <s v="Completed"/>
    <s v="Medium"/>
  </r>
  <r>
    <d v="2023-09-06T00:00:00"/>
    <x v="1"/>
    <x v="1"/>
    <n v="7"/>
    <n v="18.36"/>
    <s v="Store D"/>
    <x v="1"/>
    <n v="0.1"/>
    <x v="1"/>
    <n v="115.66800000000001"/>
    <s v="Online"/>
    <s v="No Promo"/>
    <n v="0"/>
    <s v="REG100647"/>
    <s v="Cust 6946"/>
    <x v="605"/>
    <x v="34"/>
    <x v="1"/>
    <x v="0"/>
    <x v="11"/>
    <x v="11"/>
    <x v="3"/>
    <n v="66.748000000000005"/>
    <n v="5"/>
    <s v="Completed"/>
    <s v="Medium"/>
  </r>
  <r>
    <d v="2023-01-21T00:00:00"/>
    <x v="0"/>
    <x v="4"/>
    <n v="9"/>
    <n v="475.38"/>
    <s v="Store A"/>
    <x v="0"/>
    <n v="0.1"/>
    <x v="3"/>
    <n v="3850.578"/>
    <s v="Debit Card"/>
    <s v="SAVE10"/>
    <n v="0"/>
    <s v="REG100648"/>
    <s v="Cust 9888"/>
    <x v="79"/>
    <x v="464"/>
    <x v="0"/>
    <x v="0"/>
    <x v="4"/>
    <x v="4"/>
    <x v="0"/>
    <n v="3810.598"/>
    <n v="6"/>
    <s v="Completed"/>
    <s v="Medium"/>
  </r>
  <r>
    <d v="2024-04-26T00:00:00"/>
    <x v="3"/>
    <x v="3"/>
    <n v="12"/>
    <n v="591.91999999999996"/>
    <s v="Store D"/>
    <x v="1"/>
    <n v="0"/>
    <x v="0"/>
    <n v="7103.0399999999991"/>
    <s v="Debit Card"/>
    <s v="SAVE10"/>
    <n v="0"/>
    <s v="REG100649"/>
    <s v="Cust 4009"/>
    <x v="195"/>
    <x v="339"/>
    <x v="3"/>
    <x v="1"/>
    <x v="7"/>
    <x v="7"/>
    <x v="2"/>
    <n v="7077.8399999999992"/>
    <n v="10"/>
    <s v="Completed"/>
    <s v="No Discount"/>
  </r>
  <r>
    <d v="2023-06-27T00:00:00"/>
    <x v="2"/>
    <x v="1"/>
    <n v="7"/>
    <n v="93.23"/>
    <s v="Store B"/>
    <x v="1"/>
    <n v="0.05"/>
    <x v="1"/>
    <n v="619.97950000000003"/>
    <s v="Credit Card"/>
    <s v="FREESHIP"/>
    <n v="1"/>
    <s v="REG100650"/>
    <s v="Cust 9489"/>
    <x v="47"/>
    <x v="139"/>
    <x v="2"/>
    <x v="0"/>
    <x v="3"/>
    <x v="3"/>
    <x v="2"/>
    <n v="613.5095"/>
    <n v="3"/>
    <s v="Returned"/>
    <s v="Low"/>
  </r>
  <r>
    <d v="2023-01-01T00:00:00"/>
    <x v="0"/>
    <x v="5"/>
    <n v="15"/>
    <n v="298.70999999999998"/>
    <s v="Store C"/>
    <x v="1"/>
    <n v="0"/>
    <x v="5"/>
    <n v="4480.6499999999996"/>
    <s v="Debit Card"/>
    <s v="SAVE10"/>
    <n v="0"/>
    <s v="REG100651"/>
    <s v="Cust 2446"/>
    <x v="606"/>
    <x v="145"/>
    <x v="0"/>
    <x v="0"/>
    <x v="4"/>
    <x v="4"/>
    <x v="0"/>
    <n v="4469.2699999999995"/>
    <n v="7"/>
    <s v="Completed"/>
    <s v="No Discount"/>
  </r>
  <r>
    <d v="2023-12-30T00:00:00"/>
    <x v="4"/>
    <x v="5"/>
    <n v="15"/>
    <n v="52.37"/>
    <s v="Store A"/>
    <x v="1"/>
    <n v="0.15"/>
    <x v="4"/>
    <n v="667.71749999999997"/>
    <s v="Online"/>
    <s v="SAVE10"/>
    <n v="0"/>
    <s v="REG100652"/>
    <s v="Cust 4150"/>
    <x v="607"/>
    <x v="465"/>
    <x v="4"/>
    <x v="0"/>
    <x v="1"/>
    <x v="1"/>
    <x v="1"/>
    <n v="658.78750000000002"/>
    <n v="3"/>
    <s v="Completed"/>
    <s v="High"/>
  </r>
  <r>
    <d v="2023-01-22T00:00:00"/>
    <x v="3"/>
    <x v="1"/>
    <n v="6"/>
    <n v="104.19"/>
    <s v="Store C"/>
    <x v="1"/>
    <n v="0.1"/>
    <x v="4"/>
    <n v="562.62599999999998"/>
    <s v="Online"/>
    <s v="No Promo"/>
    <n v="0"/>
    <s v="REG100653"/>
    <s v="Cust 3569"/>
    <x v="608"/>
    <x v="367"/>
    <x v="3"/>
    <x v="0"/>
    <x v="4"/>
    <x v="4"/>
    <x v="0"/>
    <n v="554.00599999999997"/>
    <n v="2"/>
    <s v="Completed"/>
    <s v="Medium"/>
  </r>
  <r>
    <d v="2024-07-27T00:00:00"/>
    <x v="1"/>
    <x v="0"/>
    <n v="8"/>
    <n v="493.09"/>
    <s v="Store A"/>
    <x v="1"/>
    <n v="0.05"/>
    <x v="4"/>
    <n v="3747.483999999999"/>
    <s v="Credit Card"/>
    <s v="FREESHIP"/>
    <n v="0"/>
    <s v="REG100654"/>
    <s v="Cust 1023"/>
    <x v="609"/>
    <x v="466"/>
    <x v="1"/>
    <x v="1"/>
    <x v="8"/>
    <x v="8"/>
    <x v="3"/>
    <n v="3735.9939999999992"/>
    <n v="9"/>
    <s v="Completed"/>
    <s v="Low"/>
  </r>
  <r>
    <d v="2024-01-15T00:00:00"/>
    <x v="1"/>
    <x v="3"/>
    <n v="6"/>
    <n v="291.58"/>
    <s v="Store B"/>
    <x v="0"/>
    <n v="0"/>
    <x v="2"/>
    <n v="1749.48"/>
    <s v="Credit Card"/>
    <s v="FREESHIP"/>
    <n v="0"/>
    <s v="REG100655"/>
    <s v="Cust 3748"/>
    <x v="610"/>
    <x v="467"/>
    <x v="1"/>
    <x v="1"/>
    <x v="4"/>
    <x v="4"/>
    <x v="0"/>
    <n v="1719.23"/>
    <n v="2"/>
    <s v="Completed"/>
    <s v="No Discount"/>
  </r>
  <r>
    <d v="2024-01-04T00:00:00"/>
    <x v="4"/>
    <x v="5"/>
    <n v="1"/>
    <n v="103.13"/>
    <s v="Store B"/>
    <x v="0"/>
    <n v="0"/>
    <x v="5"/>
    <n v="103.13"/>
    <s v="Online"/>
    <s v="FREESHIP"/>
    <n v="0"/>
    <s v="REG100656"/>
    <s v="Cust 4798"/>
    <x v="611"/>
    <x v="468"/>
    <x v="4"/>
    <x v="1"/>
    <x v="4"/>
    <x v="4"/>
    <x v="0"/>
    <n v="60.749999999999993"/>
    <n v="10"/>
    <s v="Completed"/>
    <s v="No Discount"/>
  </r>
  <r>
    <d v="2023-02-09T00:00:00"/>
    <x v="0"/>
    <x v="4"/>
    <n v="1"/>
    <n v="541.9"/>
    <s v="Store A"/>
    <x v="1"/>
    <n v="0.05"/>
    <x v="0"/>
    <n v="514.80499999999995"/>
    <s v="Cash"/>
    <s v="WINTER15"/>
    <n v="0"/>
    <s v="REG100657"/>
    <s v="Cust 8305"/>
    <x v="612"/>
    <x v="469"/>
    <x v="0"/>
    <x v="0"/>
    <x v="0"/>
    <x v="0"/>
    <x v="0"/>
    <n v="474.45499999999993"/>
    <n v="10"/>
    <s v="Completed"/>
    <s v="Low"/>
  </r>
  <r>
    <d v="2024-06-20T00:00:00"/>
    <x v="2"/>
    <x v="1"/>
    <n v="11"/>
    <n v="303.08999999999997"/>
    <s v="Store D"/>
    <x v="0"/>
    <n v="0.1"/>
    <x v="4"/>
    <n v="3000.5909999999999"/>
    <s v="Online"/>
    <s v="SAVE10"/>
    <n v="0"/>
    <s v="REG100658"/>
    <s v="Cust 3864"/>
    <x v="613"/>
    <x v="470"/>
    <x v="2"/>
    <x v="1"/>
    <x v="3"/>
    <x v="3"/>
    <x v="2"/>
    <n v="2978.7109999999998"/>
    <n v="4"/>
    <s v="Completed"/>
    <s v="Medium"/>
  </r>
  <r>
    <d v="2023-02-21T00:00:00"/>
    <x v="3"/>
    <x v="2"/>
    <n v="11"/>
    <n v="61.81"/>
    <s v="Store C"/>
    <x v="1"/>
    <n v="0.05"/>
    <x v="5"/>
    <n v="645.91450000000009"/>
    <s v="Gift Card"/>
    <s v="WINTER15"/>
    <n v="0"/>
    <s v="REG100659"/>
    <s v="Cust 3459"/>
    <x v="614"/>
    <x v="422"/>
    <x v="3"/>
    <x v="0"/>
    <x v="0"/>
    <x v="0"/>
    <x v="0"/>
    <n v="597.96450000000004"/>
    <n v="10"/>
    <s v="Completed"/>
    <s v="Low"/>
  </r>
  <r>
    <d v="2023-08-16T00:00:00"/>
    <x v="3"/>
    <x v="2"/>
    <n v="8"/>
    <n v="355.15"/>
    <s v="Store B"/>
    <x v="1"/>
    <n v="0.1"/>
    <x v="3"/>
    <n v="2557.08"/>
    <s v="Online"/>
    <s v="No Promo"/>
    <n v="1"/>
    <s v="REG100660"/>
    <s v="Cust 1187"/>
    <x v="615"/>
    <x v="471"/>
    <x v="3"/>
    <x v="0"/>
    <x v="10"/>
    <x v="10"/>
    <x v="3"/>
    <n v="2518.4899999999998"/>
    <n v="8"/>
    <s v="Returned"/>
    <s v="Medium"/>
  </r>
  <r>
    <d v="2023-11-03T00:00:00"/>
    <x v="4"/>
    <x v="4"/>
    <n v="11"/>
    <n v="119.84"/>
    <s v="Store D"/>
    <x v="0"/>
    <n v="0.1"/>
    <x v="0"/>
    <n v="1186.4159999999999"/>
    <s v="Online"/>
    <s v="SAVE10"/>
    <n v="0"/>
    <s v="REG100661"/>
    <s v="Cust 7509"/>
    <x v="616"/>
    <x v="252"/>
    <x v="4"/>
    <x v="0"/>
    <x v="9"/>
    <x v="9"/>
    <x v="1"/>
    <n v="1169.7759999999998"/>
    <n v="8"/>
    <s v="Completed"/>
    <s v="Medium"/>
  </r>
  <r>
    <d v="2024-04-26T00:00:00"/>
    <x v="1"/>
    <x v="0"/>
    <n v="16"/>
    <n v="318.32"/>
    <s v="Store C"/>
    <x v="0"/>
    <n v="0.05"/>
    <x v="4"/>
    <n v="4838.4639999999999"/>
    <s v="Credit Card"/>
    <s v="FREESHIP"/>
    <n v="0"/>
    <s v="REG100662"/>
    <s v="Cust 1869"/>
    <x v="617"/>
    <x v="128"/>
    <x v="1"/>
    <x v="1"/>
    <x v="7"/>
    <x v="7"/>
    <x v="2"/>
    <n v="4797.6840000000002"/>
    <n v="5"/>
    <s v="Completed"/>
    <s v="Low"/>
  </r>
  <r>
    <d v="2024-10-08T00:00:00"/>
    <x v="1"/>
    <x v="2"/>
    <n v="9"/>
    <n v="446.49"/>
    <s v="Store D"/>
    <x v="0"/>
    <n v="0.15"/>
    <x v="3"/>
    <n v="3415.6484999999998"/>
    <s v="Cash"/>
    <s v="FREESHIP"/>
    <n v="0"/>
    <s v="REG100663"/>
    <s v="Cust 5943"/>
    <x v="618"/>
    <x v="260"/>
    <x v="1"/>
    <x v="1"/>
    <x v="5"/>
    <x v="5"/>
    <x v="1"/>
    <n v="3409.8784999999998"/>
    <n v="9"/>
    <s v="Completed"/>
    <s v="High"/>
  </r>
  <r>
    <d v="2023-01-09T00:00:00"/>
    <x v="1"/>
    <x v="2"/>
    <n v="16"/>
    <n v="258.82"/>
    <s v="Store D"/>
    <x v="1"/>
    <n v="0.1"/>
    <x v="4"/>
    <n v="3727.0079999999998"/>
    <s v="Online"/>
    <s v="SAVE10"/>
    <n v="0"/>
    <s v="REG100664"/>
    <s v="Cust 8364"/>
    <x v="619"/>
    <x v="472"/>
    <x v="1"/>
    <x v="0"/>
    <x v="4"/>
    <x v="4"/>
    <x v="0"/>
    <n v="3680.078"/>
    <n v="8"/>
    <s v="Completed"/>
    <s v="Medium"/>
  </r>
  <r>
    <d v="2023-12-25T00:00:00"/>
    <x v="2"/>
    <x v="6"/>
    <n v="9"/>
    <n v="272.68"/>
    <s v="Store D"/>
    <x v="0"/>
    <n v="0.05"/>
    <x v="0"/>
    <n v="2331.4140000000002"/>
    <s v="Online"/>
    <s v="SAVE10"/>
    <n v="0"/>
    <s v="REG100665"/>
    <s v="Cust 8401"/>
    <x v="620"/>
    <x v="465"/>
    <x v="2"/>
    <x v="0"/>
    <x v="1"/>
    <x v="1"/>
    <x v="1"/>
    <n v="2314.9840000000004"/>
    <n v="8"/>
    <s v="Completed"/>
    <s v="Low"/>
  </r>
  <r>
    <d v="2024-05-11T00:00:00"/>
    <x v="3"/>
    <x v="4"/>
    <n v="12"/>
    <n v="438.77"/>
    <s v="Store C"/>
    <x v="1"/>
    <n v="0"/>
    <x v="0"/>
    <n v="5265.24"/>
    <s v="Debit Card"/>
    <s v="SAVE10"/>
    <n v="0"/>
    <s v="REG100666"/>
    <s v="Cust 4047"/>
    <x v="621"/>
    <x v="473"/>
    <x v="3"/>
    <x v="1"/>
    <x v="2"/>
    <x v="2"/>
    <x v="2"/>
    <n v="5255.9299999999994"/>
    <n v="9"/>
    <s v="Completed"/>
    <s v="No Discount"/>
  </r>
  <r>
    <d v="2023-11-23T00:00:00"/>
    <x v="4"/>
    <x v="5"/>
    <n v="18"/>
    <n v="267.63"/>
    <s v="Store B"/>
    <x v="1"/>
    <n v="0"/>
    <x v="3"/>
    <n v="4817.34"/>
    <s v="Gift Card"/>
    <s v="SAVE10"/>
    <n v="0"/>
    <s v="REG100667"/>
    <s v="Cust 6019"/>
    <x v="622"/>
    <x v="281"/>
    <x v="4"/>
    <x v="0"/>
    <x v="9"/>
    <x v="9"/>
    <x v="1"/>
    <n v="4772.8600000000006"/>
    <n v="3"/>
    <s v="Completed"/>
    <s v="No Discount"/>
  </r>
  <r>
    <d v="2023-12-10T00:00:00"/>
    <x v="3"/>
    <x v="6"/>
    <n v="6"/>
    <n v="115.94"/>
    <s v="Store A"/>
    <x v="0"/>
    <n v="0.05"/>
    <x v="3"/>
    <n v="660.85799999999995"/>
    <s v="Credit Card"/>
    <s v="SAVE10"/>
    <n v="0"/>
    <s v="REG100668"/>
    <s v="Cust 8750"/>
    <x v="623"/>
    <x v="61"/>
    <x v="3"/>
    <x v="0"/>
    <x v="1"/>
    <x v="1"/>
    <x v="1"/>
    <n v="636.94799999999998"/>
    <n v="2"/>
    <s v="Completed"/>
    <s v="Low"/>
  </r>
  <r>
    <d v="2024-02-03T00:00:00"/>
    <x v="2"/>
    <x v="6"/>
    <n v="19"/>
    <n v="275.77999999999997"/>
    <s v="Store C"/>
    <x v="1"/>
    <n v="0"/>
    <x v="2"/>
    <n v="5239.82"/>
    <s v="Cash"/>
    <s v="SAVE10"/>
    <n v="0"/>
    <s v="REG100669"/>
    <s v="Cust 5782"/>
    <x v="624"/>
    <x v="356"/>
    <x v="2"/>
    <x v="1"/>
    <x v="0"/>
    <x v="0"/>
    <x v="0"/>
    <n v="5192.82"/>
    <n v="2"/>
    <s v="Completed"/>
    <s v="No Discount"/>
  </r>
  <r>
    <d v="2024-11-24T00:00:00"/>
    <x v="3"/>
    <x v="3"/>
    <n v="12"/>
    <n v="255.93"/>
    <s v="Store B"/>
    <x v="1"/>
    <n v="0"/>
    <x v="0"/>
    <n v="3071.16"/>
    <s v="Cash"/>
    <s v="WINTER15"/>
    <n v="0"/>
    <s v="REG100670"/>
    <s v="Cust 4090"/>
    <x v="625"/>
    <x v="452"/>
    <x v="3"/>
    <x v="1"/>
    <x v="9"/>
    <x v="9"/>
    <x v="1"/>
    <n v="3047.42"/>
    <n v="10"/>
    <s v="Completed"/>
    <s v="No Discount"/>
  </r>
  <r>
    <d v="2024-03-06T00:00:00"/>
    <x v="4"/>
    <x v="1"/>
    <n v="1"/>
    <n v="381.21"/>
    <s v="Store D"/>
    <x v="0"/>
    <n v="0.15"/>
    <x v="5"/>
    <n v="324.02850000000001"/>
    <s v="Online"/>
    <s v="No Promo"/>
    <n v="0"/>
    <s v="REG100671"/>
    <s v="Cust 4730"/>
    <x v="626"/>
    <x v="474"/>
    <x v="4"/>
    <x v="1"/>
    <x v="6"/>
    <x v="6"/>
    <x v="0"/>
    <n v="314.07850000000002"/>
    <n v="5"/>
    <s v="Completed"/>
    <s v="High"/>
  </r>
  <r>
    <d v="2025-02-01T00:00:00"/>
    <x v="1"/>
    <x v="2"/>
    <n v="5"/>
    <n v="38.229999999999997"/>
    <s v="Store C"/>
    <x v="0"/>
    <n v="0.15"/>
    <x v="5"/>
    <n v="162.47749999999999"/>
    <s v="Debit Card"/>
    <s v="No Promo"/>
    <n v="0"/>
    <s v="REG100672"/>
    <s v="Cust 5648"/>
    <x v="627"/>
    <x v="314"/>
    <x v="1"/>
    <x v="2"/>
    <x v="0"/>
    <x v="0"/>
    <x v="0"/>
    <n v="141.41749999999999"/>
    <n v="10"/>
    <s v="Completed"/>
    <s v="High"/>
  </r>
  <r>
    <d v="2024-06-04T00:00:00"/>
    <x v="3"/>
    <x v="0"/>
    <n v="7"/>
    <n v="225.86"/>
    <s v="Store B"/>
    <x v="0"/>
    <n v="0"/>
    <x v="3"/>
    <n v="1581.02"/>
    <s v="Debit Card"/>
    <s v="No Promo"/>
    <n v="0"/>
    <s v="REG100673"/>
    <s v="Cust 8933"/>
    <x v="265"/>
    <x v="475"/>
    <x v="3"/>
    <x v="1"/>
    <x v="3"/>
    <x v="3"/>
    <x v="2"/>
    <n v="1556.54"/>
    <n v="5"/>
    <s v="Completed"/>
    <s v="No Discount"/>
  </r>
  <r>
    <d v="2023-08-06T00:00:00"/>
    <x v="3"/>
    <x v="2"/>
    <n v="8"/>
    <n v="548.02"/>
    <s v="Store D"/>
    <x v="1"/>
    <n v="0.05"/>
    <x v="0"/>
    <n v="4164.9519999999993"/>
    <s v="Online"/>
    <s v="No Promo"/>
    <n v="0"/>
    <s v="REG100674"/>
    <s v="Cust 9280"/>
    <x v="526"/>
    <x v="476"/>
    <x v="3"/>
    <x v="0"/>
    <x v="10"/>
    <x v="10"/>
    <x v="3"/>
    <n v="4131.5519999999997"/>
    <n v="7"/>
    <s v="Completed"/>
    <s v="Low"/>
  </r>
  <r>
    <d v="2023-06-30T00:00:00"/>
    <x v="4"/>
    <x v="6"/>
    <n v="18"/>
    <n v="485.3"/>
    <s v="Store D"/>
    <x v="0"/>
    <n v="0.05"/>
    <x v="5"/>
    <n v="8298.6299999999992"/>
    <s v="Debit Card"/>
    <s v="FREESHIP"/>
    <n v="1"/>
    <s v="REG100675"/>
    <s v="Cust 8696"/>
    <x v="628"/>
    <x v="477"/>
    <x v="4"/>
    <x v="0"/>
    <x v="3"/>
    <x v="3"/>
    <x v="2"/>
    <n v="8250.8599999999988"/>
    <n v="5"/>
    <s v="Returned"/>
    <s v="Low"/>
  </r>
  <r>
    <d v="2023-02-15T00:00:00"/>
    <x v="4"/>
    <x v="6"/>
    <n v="19"/>
    <n v="414.31"/>
    <s v="Store A"/>
    <x v="1"/>
    <n v="0.1"/>
    <x v="0"/>
    <n v="7084.701"/>
    <s v="Credit Card"/>
    <s v="SAVE10"/>
    <n v="0"/>
    <s v="REG100676"/>
    <s v="Cust 1944"/>
    <x v="629"/>
    <x v="469"/>
    <x v="4"/>
    <x v="0"/>
    <x v="0"/>
    <x v="0"/>
    <x v="0"/>
    <n v="7067.2709999999997"/>
    <n v="4"/>
    <s v="Completed"/>
    <s v="Medium"/>
  </r>
  <r>
    <d v="2024-01-23T00:00:00"/>
    <x v="2"/>
    <x v="6"/>
    <n v="8"/>
    <n v="50.72"/>
    <s v="Store A"/>
    <x v="0"/>
    <n v="0.05"/>
    <x v="3"/>
    <n v="385.47199999999998"/>
    <s v="Debit Card"/>
    <s v="No Promo"/>
    <n v="0"/>
    <s v="REG100677"/>
    <s v="Cust 7780"/>
    <x v="31"/>
    <x v="478"/>
    <x v="2"/>
    <x v="1"/>
    <x v="4"/>
    <x v="4"/>
    <x v="0"/>
    <n v="373.12199999999996"/>
    <n v="7"/>
    <s v="Completed"/>
    <s v="Low"/>
  </r>
  <r>
    <d v="2024-10-31T00:00:00"/>
    <x v="2"/>
    <x v="5"/>
    <n v="17"/>
    <n v="83.26"/>
    <s v="Store A"/>
    <x v="0"/>
    <n v="0.15"/>
    <x v="0"/>
    <n v="1203.107"/>
    <s v="Cash"/>
    <s v="SAVE10"/>
    <n v="0"/>
    <s v="REG100678"/>
    <s v="Cust 8055"/>
    <x v="630"/>
    <x v="479"/>
    <x v="2"/>
    <x v="1"/>
    <x v="5"/>
    <x v="5"/>
    <x v="1"/>
    <n v="1160.4269999999999"/>
    <n v="6"/>
    <s v="Completed"/>
    <s v="High"/>
  </r>
  <r>
    <d v="2023-12-19T00:00:00"/>
    <x v="3"/>
    <x v="2"/>
    <n v="20"/>
    <n v="51.85"/>
    <s v="Store C"/>
    <x v="0"/>
    <n v="0.15"/>
    <x v="3"/>
    <n v="881.44999999999993"/>
    <s v="Cash"/>
    <s v="No Promo"/>
    <n v="0"/>
    <s v="REG100679"/>
    <s v="Cust 4707"/>
    <x v="631"/>
    <x v="263"/>
    <x v="3"/>
    <x v="0"/>
    <x v="1"/>
    <x v="1"/>
    <x v="1"/>
    <n v="848.29"/>
    <n v="2"/>
    <s v="Completed"/>
    <s v="High"/>
  </r>
  <r>
    <d v="2023-07-04T00:00:00"/>
    <x v="1"/>
    <x v="5"/>
    <n v="12"/>
    <n v="122.51"/>
    <s v="Store B"/>
    <x v="0"/>
    <n v="0.05"/>
    <x v="4"/>
    <n v="1396.614"/>
    <s v="Gift Card"/>
    <s v="WINTER15"/>
    <n v="0"/>
    <s v="REG100680"/>
    <s v="Cust 8088"/>
    <x v="632"/>
    <x v="316"/>
    <x v="1"/>
    <x v="0"/>
    <x v="8"/>
    <x v="8"/>
    <x v="3"/>
    <n v="1353.144"/>
    <n v="2"/>
    <s v="Completed"/>
    <s v="Low"/>
  </r>
  <r>
    <d v="2024-05-16T00:00:00"/>
    <x v="0"/>
    <x v="0"/>
    <n v="11"/>
    <n v="222.13"/>
    <s v="Store D"/>
    <x v="0"/>
    <n v="0.15"/>
    <x v="0"/>
    <n v="2076.9155000000001"/>
    <s v="Cash"/>
    <s v="WINTER15"/>
    <n v="1"/>
    <s v="REG100681"/>
    <s v="Cust 7806"/>
    <x v="633"/>
    <x v="480"/>
    <x v="0"/>
    <x v="1"/>
    <x v="2"/>
    <x v="2"/>
    <x v="2"/>
    <n v="2067.0355"/>
    <n v="2"/>
    <s v="Returned"/>
    <s v="High"/>
  </r>
  <r>
    <d v="2023-09-16T00:00:00"/>
    <x v="2"/>
    <x v="4"/>
    <n v="8"/>
    <n v="204.84"/>
    <s v="Store C"/>
    <x v="1"/>
    <n v="0"/>
    <x v="5"/>
    <n v="1638.72"/>
    <s v="Cash"/>
    <s v="No Promo"/>
    <n v="0"/>
    <s v="REG100682"/>
    <s v="Cust 7033"/>
    <x v="634"/>
    <x v="481"/>
    <x v="2"/>
    <x v="0"/>
    <x v="11"/>
    <x v="11"/>
    <x v="3"/>
    <n v="1595.32"/>
    <n v="5"/>
    <s v="Completed"/>
    <s v="No Discount"/>
  </r>
  <r>
    <d v="2024-11-22T00:00:00"/>
    <x v="0"/>
    <x v="3"/>
    <n v="3"/>
    <n v="536.97"/>
    <s v="Store C"/>
    <x v="0"/>
    <n v="0"/>
    <x v="3"/>
    <n v="1610.91"/>
    <s v="Debit Card"/>
    <s v="No Promo"/>
    <n v="0"/>
    <s v="REG100683"/>
    <s v="Cust 8372"/>
    <x v="635"/>
    <x v="482"/>
    <x v="0"/>
    <x v="1"/>
    <x v="9"/>
    <x v="9"/>
    <x v="1"/>
    <n v="1597.0500000000002"/>
    <n v="9"/>
    <s v="Completed"/>
    <s v="No Discount"/>
  </r>
  <r>
    <d v="2024-04-13T00:00:00"/>
    <x v="4"/>
    <x v="3"/>
    <n v="15"/>
    <n v="553.01"/>
    <s v="Store A"/>
    <x v="1"/>
    <n v="0.1"/>
    <x v="3"/>
    <n v="7465.6350000000002"/>
    <s v="Credit Card"/>
    <s v="SAVE10"/>
    <n v="1"/>
    <s v="REG100684"/>
    <s v="Cust 1935"/>
    <x v="636"/>
    <x v="483"/>
    <x v="4"/>
    <x v="1"/>
    <x v="7"/>
    <x v="7"/>
    <x v="2"/>
    <n v="7442.335"/>
    <n v="8"/>
    <s v="Returned"/>
    <s v="Medium"/>
  </r>
  <r>
    <d v="2024-06-30T00:00:00"/>
    <x v="1"/>
    <x v="3"/>
    <n v="20"/>
    <n v="284.82"/>
    <s v="Store D"/>
    <x v="1"/>
    <n v="0.1"/>
    <x v="1"/>
    <n v="5126.76"/>
    <s v="Credit Card"/>
    <s v="WINTER15"/>
    <n v="1"/>
    <s v="REG100685"/>
    <s v="Cust 8417"/>
    <x v="637"/>
    <x v="99"/>
    <x v="1"/>
    <x v="1"/>
    <x v="3"/>
    <x v="3"/>
    <x v="2"/>
    <n v="5099.76"/>
    <n v="6"/>
    <s v="Returned"/>
    <s v="Medium"/>
  </r>
  <r>
    <d v="2024-08-29T00:00:00"/>
    <x v="2"/>
    <x v="2"/>
    <n v="18"/>
    <n v="523.87"/>
    <s v="Store C"/>
    <x v="1"/>
    <n v="0.15"/>
    <x v="4"/>
    <n v="8015.2109999999993"/>
    <s v="Gift Card"/>
    <s v="WINTER15"/>
    <n v="0"/>
    <s v="REG100686"/>
    <s v="Cust 3370"/>
    <x v="638"/>
    <x v="326"/>
    <x v="2"/>
    <x v="1"/>
    <x v="10"/>
    <x v="10"/>
    <x v="3"/>
    <n v="7972.5809999999992"/>
    <n v="4"/>
    <s v="Completed"/>
    <s v="High"/>
  </r>
  <r>
    <d v="2023-12-26T00:00:00"/>
    <x v="3"/>
    <x v="2"/>
    <n v="3"/>
    <n v="232.13"/>
    <s v="Store B"/>
    <x v="1"/>
    <n v="0.1"/>
    <x v="4"/>
    <n v="626.75099999999998"/>
    <s v="Cash"/>
    <s v="No Promo"/>
    <n v="1"/>
    <s v="REG100687"/>
    <s v="Cust 3664"/>
    <x v="639"/>
    <x v="412"/>
    <x v="3"/>
    <x v="0"/>
    <x v="1"/>
    <x v="1"/>
    <x v="1"/>
    <n v="580.101"/>
    <n v="5"/>
    <s v="Returned"/>
    <s v="Medium"/>
  </r>
  <r>
    <d v="2025-01-30T00:00:00"/>
    <x v="2"/>
    <x v="1"/>
    <n v="17"/>
    <n v="179.32"/>
    <s v="Store A"/>
    <x v="1"/>
    <n v="0.1"/>
    <x v="5"/>
    <n v="2743.596"/>
    <s v="Debit Card"/>
    <s v="SAVE10"/>
    <n v="1"/>
    <s v="REG100688"/>
    <s v="Cust 5760"/>
    <x v="640"/>
    <x v="172"/>
    <x v="2"/>
    <x v="2"/>
    <x v="4"/>
    <x v="4"/>
    <x v="0"/>
    <n v="2716.8560000000002"/>
    <n v="7"/>
    <s v="Returned"/>
    <s v="Medium"/>
  </r>
  <r>
    <d v="2023-05-17T00:00:00"/>
    <x v="1"/>
    <x v="3"/>
    <n v="1"/>
    <n v="396.35"/>
    <s v="Store B"/>
    <x v="1"/>
    <n v="0.15"/>
    <x v="2"/>
    <n v="336.89749999999998"/>
    <s v="Debit Card"/>
    <s v="SAVE10"/>
    <n v="1"/>
    <s v="REG100689"/>
    <s v="Cust 3037"/>
    <x v="641"/>
    <x v="321"/>
    <x v="1"/>
    <x v="0"/>
    <x v="2"/>
    <x v="2"/>
    <x v="2"/>
    <n v="317.00749999999999"/>
    <n v="8"/>
    <s v="Returned"/>
    <s v="High"/>
  </r>
  <r>
    <d v="2024-01-27T00:00:00"/>
    <x v="3"/>
    <x v="2"/>
    <n v="17"/>
    <n v="108.48"/>
    <s v="Store A"/>
    <x v="0"/>
    <n v="0.1"/>
    <x v="3"/>
    <n v="1659.7439999999999"/>
    <s v="Online"/>
    <s v="No Promo"/>
    <n v="1"/>
    <s v="REG100690"/>
    <s v="Cust 9828"/>
    <x v="642"/>
    <x v="356"/>
    <x v="3"/>
    <x v="1"/>
    <x v="4"/>
    <x v="4"/>
    <x v="0"/>
    <n v="1610.8439999999998"/>
    <n v="9"/>
    <s v="Returned"/>
    <s v="Medium"/>
  </r>
  <r>
    <d v="2025-05-26T00:00:00"/>
    <x v="0"/>
    <x v="6"/>
    <n v="10"/>
    <n v="149.66999999999999"/>
    <s v="Store D"/>
    <x v="1"/>
    <n v="0.1"/>
    <x v="3"/>
    <n v="1347.03"/>
    <s v="Cash"/>
    <s v="FREESHIP"/>
    <n v="1"/>
    <s v="REG100691"/>
    <s v="Cust 5297"/>
    <x v="454"/>
    <x v="209"/>
    <x v="0"/>
    <x v="2"/>
    <x v="2"/>
    <x v="2"/>
    <x v="2"/>
    <n v="1297.3599999999999"/>
    <n v="7"/>
    <s v="Returned"/>
    <s v="Medium"/>
  </r>
  <r>
    <d v="2025-03-09T00:00:00"/>
    <x v="2"/>
    <x v="1"/>
    <n v="1"/>
    <n v="506.41"/>
    <s v="Store D"/>
    <x v="0"/>
    <n v="0"/>
    <x v="5"/>
    <n v="506.41"/>
    <s v="Cash"/>
    <s v="No Promo"/>
    <n v="0"/>
    <s v="REG100692"/>
    <s v="Cust 6785"/>
    <x v="643"/>
    <x v="484"/>
    <x v="2"/>
    <x v="2"/>
    <x v="6"/>
    <x v="6"/>
    <x v="0"/>
    <n v="488.51000000000005"/>
    <n v="8"/>
    <s v="Completed"/>
    <s v="No Discount"/>
  </r>
  <r>
    <d v="2024-02-22T00:00:00"/>
    <x v="4"/>
    <x v="5"/>
    <n v="6"/>
    <n v="345.9"/>
    <s v="Store B"/>
    <x v="1"/>
    <n v="0.15"/>
    <x v="2"/>
    <n v="1764.09"/>
    <s v="Credit Card"/>
    <s v="WINTER15"/>
    <n v="0"/>
    <s v="REG100693"/>
    <s v="Cust 1344"/>
    <x v="644"/>
    <x v="485"/>
    <x v="4"/>
    <x v="1"/>
    <x v="0"/>
    <x v="0"/>
    <x v="0"/>
    <n v="1733.51"/>
    <n v="10"/>
    <s v="Completed"/>
    <s v="High"/>
  </r>
  <r>
    <d v="2025-02-03T00:00:00"/>
    <x v="0"/>
    <x v="5"/>
    <n v="15"/>
    <n v="342.04"/>
    <s v="Store C"/>
    <x v="1"/>
    <n v="0.15"/>
    <x v="4"/>
    <n v="4361.01"/>
    <s v="Gift Card"/>
    <s v="WINTER15"/>
    <n v="0"/>
    <s v="REG100694"/>
    <s v="Cust 4023"/>
    <x v="645"/>
    <x v="88"/>
    <x v="0"/>
    <x v="2"/>
    <x v="0"/>
    <x v="0"/>
    <x v="0"/>
    <n v="4316.1000000000004"/>
    <n v="5"/>
    <s v="Completed"/>
    <s v="High"/>
  </r>
  <r>
    <d v="2024-01-09T00:00:00"/>
    <x v="3"/>
    <x v="6"/>
    <n v="11"/>
    <n v="404.88"/>
    <s v="Store A"/>
    <x v="0"/>
    <n v="0.05"/>
    <x v="1"/>
    <n v="4230.9960000000001"/>
    <s v="Gift Card"/>
    <s v="SAVE10"/>
    <n v="0"/>
    <s v="REG100695"/>
    <s v="Cust 3721"/>
    <x v="646"/>
    <x v="486"/>
    <x v="3"/>
    <x v="1"/>
    <x v="4"/>
    <x v="4"/>
    <x v="0"/>
    <n v="4212.076"/>
    <n v="7"/>
    <s v="Completed"/>
    <s v="Low"/>
  </r>
  <r>
    <d v="2025-05-05T00:00:00"/>
    <x v="2"/>
    <x v="2"/>
    <n v="9"/>
    <n v="292.45999999999998"/>
    <s v="Store A"/>
    <x v="0"/>
    <n v="0.05"/>
    <x v="3"/>
    <n v="2500.5329999999999"/>
    <s v="Credit Card"/>
    <s v="No Promo"/>
    <n v="0"/>
    <s v="REG100696"/>
    <s v="Cust 1486"/>
    <x v="647"/>
    <x v="487"/>
    <x v="2"/>
    <x v="2"/>
    <x v="2"/>
    <x v="2"/>
    <x v="2"/>
    <n v="2466.2729999999997"/>
    <n v="9"/>
    <s v="Completed"/>
    <s v="Low"/>
  </r>
  <r>
    <d v="2023-04-17T00:00:00"/>
    <x v="3"/>
    <x v="2"/>
    <n v="5"/>
    <n v="547.53"/>
    <s v="Store A"/>
    <x v="1"/>
    <n v="0.1"/>
    <x v="0"/>
    <n v="2463.8850000000002"/>
    <s v="Debit Card"/>
    <s v="No Promo"/>
    <n v="0"/>
    <s v="REG100697"/>
    <s v="Cust 3958"/>
    <x v="648"/>
    <x v="488"/>
    <x v="3"/>
    <x v="0"/>
    <x v="7"/>
    <x v="7"/>
    <x v="2"/>
    <n v="2439.2050000000004"/>
    <n v="4"/>
    <s v="Completed"/>
    <s v="Medium"/>
  </r>
  <r>
    <d v="2024-06-16T00:00:00"/>
    <x v="1"/>
    <x v="2"/>
    <n v="12"/>
    <n v="348.88"/>
    <s v="Store C"/>
    <x v="0"/>
    <n v="0"/>
    <x v="1"/>
    <n v="4186.5599999999986"/>
    <s v="Credit Card"/>
    <s v="SAVE10"/>
    <n v="0"/>
    <s v="REG100698"/>
    <s v="Cust 6914"/>
    <x v="649"/>
    <x v="489"/>
    <x v="1"/>
    <x v="1"/>
    <x v="3"/>
    <x v="3"/>
    <x v="2"/>
    <n v="4155.2799999999988"/>
    <n v="5"/>
    <s v="Completed"/>
    <s v="No Discount"/>
  </r>
  <r>
    <d v="2024-11-01T00:00:00"/>
    <x v="1"/>
    <x v="1"/>
    <n v="15"/>
    <n v="486.03"/>
    <s v="Store C"/>
    <x v="0"/>
    <n v="0"/>
    <x v="1"/>
    <n v="7290.45"/>
    <s v="Debit Card"/>
    <s v="WINTER15"/>
    <n v="0"/>
    <s v="REG100699"/>
    <s v="Cust 3287"/>
    <x v="650"/>
    <x v="490"/>
    <x v="1"/>
    <x v="1"/>
    <x v="9"/>
    <x v="9"/>
    <x v="1"/>
    <n v="7275.55"/>
    <n v="3"/>
    <s v="Completed"/>
    <s v="No Discount"/>
  </r>
  <r>
    <d v="2025-02-07T00:00:00"/>
    <x v="0"/>
    <x v="5"/>
    <n v="14"/>
    <n v="159.09"/>
    <s v="Store C"/>
    <x v="1"/>
    <n v="0.15"/>
    <x v="5"/>
    <n v="1893.171"/>
    <s v="Debit Card"/>
    <s v="FREESHIP"/>
    <n v="0"/>
    <s v="REG100700"/>
    <s v="Cust 9072"/>
    <x v="651"/>
    <x v="320"/>
    <x v="0"/>
    <x v="2"/>
    <x v="0"/>
    <x v="0"/>
    <x v="0"/>
    <n v="1866.1210000000001"/>
    <n v="3"/>
    <s v="Completed"/>
    <s v="High"/>
  </r>
  <r>
    <d v="2024-11-24T00:00:00"/>
    <x v="1"/>
    <x v="4"/>
    <n v="12"/>
    <n v="173.79"/>
    <s v="Store D"/>
    <x v="1"/>
    <n v="0.15"/>
    <x v="0"/>
    <n v="1772.6579999999999"/>
    <s v="Credit Card"/>
    <s v="No Promo"/>
    <n v="0"/>
    <s v="REG100701"/>
    <s v="Cust 3098"/>
    <x v="652"/>
    <x v="452"/>
    <x v="1"/>
    <x v="1"/>
    <x v="9"/>
    <x v="9"/>
    <x v="1"/>
    <n v="1751.4279999999999"/>
    <n v="10"/>
    <s v="Completed"/>
    <s v="High"/>
  </r>
  <r>
    <d v="2024-04-23T00:00:00"/>
    <x v="3"/>
    <x v="4"/>
    <n v="13"/>
    <n v="439.75"/>
    <s v="Store A"/>
    <x v="0"/>
    <n v="0"/>
    <x v="2"/>
    <n v="5716.75"/>
    <s v="Online"/>
    <s v="No Promo"/>
    <n v="1"/>
    <s v="REG100702"/>
    <s v="Cust 7942"/>
    <x v="653"/>
    <x v="491"/>
    <x v="3"/>
    <x v="1"/>
    <x v="7"/>
    <x v="7"/>
    <x v="2"/>
    <n v="5704.52"/>
    <n v="9"/>
    <s v="Returned"/>
    <s v="No Discount"/>
  </r>
  <r>
    <d v="2024-06-24T00:00:00"/>
    <x v="0"/>
    <x v="0"/>
    <n v="9"/>
    <n v="265.43"/>
    <s v="Store D"/>
    <x v="0"/>
    <n v="0.05"/>
    <x v="0"/>
    <n v="2269.4265"/>
    <s v="Credit Card"/>
    <s v="FREESHIP"/>
    <n v="0"/>
    <s v="REG100703"/>
    <s v="Cust 4307"/>
    <x v="654"/>
    <x v="244"/>
    <x v="0"/>
    <x v="1"/>
    <x v="3"/>
    <x v="3"/>
    <x v="2"/>
    <n v="2229.2465000000002"/>
    <n v="3"/>
    <s v="Completed"/>
    <s v="Low"/>
  </r>
  <r>
    <d v="2025-06-01T00:00:00"/>
    <x v="4"/>
    <x v="4"/>
    <n v="12"/>
    <n v="290.27999999999997"/>
    <s v="Store B"/>
    <x v="1"/>
    <n v="0.1"/>
    <x v="3"/>
    <n v="3135.0239999999999"/>
    <s v="Cash"/>
    <s v="FREESHIP"/>
    <n v="1"/>
    <s v="REG100704"/>
    <s v="Cust 4618"/>
    <x v="655"/>
    <x v="492"/>
    <x v="4"/>
    <x v="2"/>
    <x v="3"/>
    <x v="3"/>
    <x v="2"/>
    <n v="3129.4739999999997"/>
    <n v="6"/>
    <s v="Returned"/>
    <s v="Medium"/>
  </r>
  <r>
    <d v="2023-03-12T00:00:00"/>
    <x v="4"/>
    <x v="5"/>
    <n v="6"/>
    <n v="88.7"/>
    <s v="Store B"/>
    <x v="0"/>
    <n v="0"/>
    <x v="3"/>
    <n v="532.20000000000005"/>
    <s v="Gift Card"/>
    <s v="No Promo"/>
    <n v="0"/>
    <s v="REG100705"/>
    <s v="Cust 5322"/>
    <x v="656"/>
    <x v="493"/>
    <x v="4"/>
    <x v="0"/>
    <x v="6"/>
    <x v="6"/>
    <x v="0"/>
    <n v="515.22"/>
    <n v="2"/>
    <s v="Completed"/>
    <s v="No Discount"/>
  </r>
  <r>
    <d v="2024-11-11T00:00:00"/>
    <x v="3"/>
    <x v="2"/>
    <n v="2"/>
    <n v="239.69"/>
    <s v="Store C"/>
    <x v="1"/>
    <n v="0"/>
    <x v="4"/>
    <n v="479.38"/>
    <s v="Credit Card"/>
    <s v="WINTER15"/>
    <n v="0"/>
    <s v="REG100706"/>
    <s v="Cust 9873"/>
    <x v="657"/>
    <x v="65"/>
    <x v="3"/>
    <x v="1"/>
    <x v="9"/>
    <x v="9"/>
    <x v="1"/>
    <n v="450.42"/>
    <n v="8"/>
    <s v="Completed"/>
    <s v="No Discount"/>
  </r>
  <r>
    <d v="2024-10-17T00:00:00"/>
    <x v="3"/>
    <x v="5"/>
    <n v="8"/>
    <n v="39.79"/>
    <s v="Store C"/>
    <x v="1"/>
    <n v="0.1"/>
    <x v="5"/>
    <n v="286.488"/>
    <s v="Credit Card"/>
    <s v="SAVE10"/>
    <n v="0"/>
    <s v="REG100707"/>
    <s v="Cust 3652"/>
    <x v="658"/>
    <x v="288"/>
    <x v="3"/>
    <x v="1"/>
    <x v="5"/>
    <x v="5"/>
    <x v="1"/>
    <n v="240.328"/>
    <n v="9"/>
    <s v="Completed"/>
    <s v="Medium"/>
  </r>
  <r>
    <d v="2023-05-10T00:00:00"/>
    <x v="0"/>
    <x v="6"/>
    <n v="18"/>
    <n v="206.8"/>
    <s v="Store A"/>
    <x v="1"/>
    <n v="0.05"/>
    <x v="2"/>
    <n v="3536.28"/>
    <s v="Debit Card"/>
    <s v="FREESHIP"/>
    <n v="1"/>
    <s v="REG100708"/>
    <s v="Cust 5569"/>
    <x v="659"/>
    <x v="494"/>
    <x v="0"/>
    <x v="0"/>
    <x v="2"/>
    <x v="2"/>
    <x v="2"/>
    <n v="3497.03"/>
    <n v="3"/>
    <s v="Returned"/>
    <s v="Low"/>
  </r>
  <r>
    <d v="2023-07-29T00:00:00"/>
    <x v="0"/>
    <x v="0"/>
    <n v="18"/>
    <n v="175.81"/>
    <s v="Store C"/>
    <x v="1"/>
    <n v="0"/>
    <x v="0"/>
    <n v="3164.58"/>
    <s v="Gift Card"/>
    <s v="WINTER15"/>
    <n v="1"/>
    <s v="REG100709"/>
    <s v="Cust 5369"/>
    <x v="660"/>
    <x v="63"/>
    <x v="0"/>
    <x v="0"/>
    <x v="8"/>
    <x v="8"/>
    <x v="3"/>
    <n v="3137.61"/>
    <n v="9"/>
    <s v="Returned"/>
    <s v="No Discount"/>
  </r>
  <r>
    <d v="2023-08-26T00:00:00"/>
    <x v="3"/>
    <x v="1"/>
    <n v="14"/>
    <n v="547.36"/>
    <s v="Store C"/>
    <x v="1"/>
    <n v="0.15"/>
    <x v="4"/>
    <n v="6513.5839999999998"/>
    <s v="Online"/>
    <s v="FREESHIP"/>
    <n v="0"/>
    <s v="REG100710"/>
    <s v="Cust 9044"/>
    <x v="122"/>
    <x v="217"/>
    <x v="3"/>
    <x v="0"/>
    <x v="10"/>
    <x v="10"/>
    <x v="3"/>
    <n v="6488.3440000000001"/>
    <n v="3"/>
    <s v="Completed"/>
    <s v="High"/>
  </r>
  <r>
    <d v="2023-12-28T00:00:00"/>
    <x v="0"/>
    <x v="0"/>
    <n v="19"/>
    <n v="374.8"/>
    <s v="Store A"/>
    <x v="1"/>
    <n v="0.05"/>
    <x v="3"/>
    <n v="6765.1399999999994"/>
    <s v="Online"/>
    <s v="WINTER15"/>
    <n v="0"/>
    <s v="REG100711"/>
    <s v="Cust 1887"/>
    <x v="661"/>
    <x v="364"/>
    <x v="0"/>
    <x v="0"/>
    <x v="1"/>
    <x v="1"/>
    <x v="1"/>
    <n v="6723.4699999999993"/>
    <n v="6"/>
    <s v="Completed"/>
    <s v="Low"/>
  </r>
  <r>
    <d v="2025-03-10T00:00:00"/>
    <x v="2"/>
    <x v="5"/>
    <n v="9"/>
    <n v="507.74"/>
    <s v="Store D"/>
    <x v="1"/>
    <n v="0.15"/>
    <x v="5"/>
    <n v="3884.2109999999998"/>
    <s v="Cash"/>
    <s v="FREESHIP"/>
    <n v="1"/>
    <s v="REG100712"/>
    <s v="Cust 1559"/>
    <x v="662"/>
    <x v="484"/>
    <x v="2"/>
    <x v="2"/>
    <x v="6"/>
    <x v="6"/>
    <x v="0"/>
    <n v="3862.1309999999999"/>
    <n v="7"/>
    <s v="Returned"/>
    <s v="High"/>
  </r>
  <r>
    <d v="2023-09-09T00:00:00"/>
    <x v="3"/>
    <x v="2"/>
    <n v="1"/>
    <n v="223.56"/>
    <s v="Store B"/>
    <x v="0"/>
    <n v="0.15"/>
    <x v="5"/>
    <n v="190.02600000000001"/>
    <s v="Credit Card"/>
    <s v="WINTER15"/>
    <n v="0"/>
    <s v="REG100713"/>
    <s v="Cust 1722"/>
    <x v="663"/>
    <x v="284"/>
    <x v="3"/>
    <x v="0"/>
    <x v="11"/>
    <x v="11"/>
    <x v="3"/>
    <n v="152.18600000000001"/>
    <n v="5"/>
    <s v="Completed"/>
    <s v="High"/>
  </r>
  <r>
    <d v="2023-05-28T00:00:00"/>
    <x v="2"/>
    <x v="5"/>
    <n v="2"/>
    <n v="294.27"/>
    <s v="Store C"/>
    <x v="1"/>
    <n v="0.1"/>
    <x v="4"/>
    <n v="529.68600000000004"/>
    <s v="Gift Card"/>
    <s v="No Promo"/>
    <n v="0"/>
    <s v="REG100714"/>
    <s v="Cust 9029"/>
    <x v="664"/>
    <x v="227"/>
    <x v="2"/>
    <x v="0"/>
    <x v="2"/>
    <x v="2"/>
    <x v="2"/>
    <n v="520.63600000000008"/>
    <n v="4"/>
    <s v="Completed"/>
    <s v="Medium"/>
  </r>
  <r>
    <d v="2025-05-21T00:00:00"/>
    <x v="4"/>
    <x v="4"/>
    <n v="1"/>
    <n v="319.49"/>
    <s v="Store C"/>
    <x v="0"/>
    <n v="0.15"/>
    <x v="4"/>
    <n v="271.56650000000002"/>
    <s v="Online"/>
    <s v="FREESHIP"/>
    <n v="1"/>
    <s v="REG100715"/>
    <s v="Cust 9555"/>
    <x v="331"/>
    <x v="495"/>
    <x v="4"/>
    <x v="2"/>
    <x v="2"/>
    <x v="2"/>
    <x v="2"/>
    <n v="253.46650000000002"/>
    <n v="10"/>
    <s v="Returned"/>
    <s v="High"/>
  </r>
  <r>
    <d v="2023-09-30T00:00:00"/>
    <x v="0"/>
    <x v="0"/>
    <n v="14"/>
    <n v="243.96"/>
    <s v="Store D"/>
    <x v="0"/>
    <n v="0.05"/>
    <x v="4"/>
    <n v="3244.6680000000001"/>
    <s v="Online"/>
    <s v="No Promo"/>
    <n v="1"/>
    <s v="REG100716"/>
    <s v="Cust 2484"/>
    <x v="665"/>
    <x v="496"/>
    <x v="0"/>
    <x v="0"/>
    <x v="11"/>
    <x v="11"/>
    <x v="3"/>
    <n v="3231.4280000000003"/>
    <n v="4"/>
    <s v="Returned"/>
    <s v="Low"/>
  </r>
  <r>
    <d v="2024-10-08T00:00:00"/>
    <x v="1"/>
    <x v="0"/>
    <n v="6"/>
    <n v="48.48"/>
    <s v="Store D"/>
    <x v="1"/>
    <n v="0.1"/>
    <x v="4"/>
    <n v="261.79199999999997"/>
    <s v="Online"/>
    <s v="No Promo"/>
    <n v="0"/>
    <s v="REG100717"/>
    <s v="Cust 4763"/>
    <x v="95"/>
    <x v="497"/>
    <x v="1"/>
    <x v="1"/>
    <x v="5"/>
    <x v="5"/>
    <x v="1"/>
    <n v="255.68199999999996"/>
    <n v="5"/>
    <s v="Completed"/>
    <s v="Medium"/>
  </r>
  <r>
    <d v="2023-04-14T00:00:00"/>
    <x v="0"/>
    <x v="0"/>
    <n v="20"/>
    <n v="87.47"/>
    <s v="Store B"/>
    <x v="1"/>
    <n v="0"/>
    <x v="3"/>
    <n v="1749.4"/>
    <s v="Online"/>
    <s v="WINTER15"/>
    <n v="0"/>
    <s v="REG100718"/>
    <s v="Cust 5016"/>
    <x v="666"/>
    <x v="498"/>
    <x v="0"/>
    <x v="0"/>
    <x v="7"/>
    <x v="7"/>
    <x v="2"/>
    <n v="1700.92"/>
    <n v="9"/>
    <s v="Completed"/>
    <s v="No Discount"/>
  </r>
  <r>
    <d v="2023-03-05T00:00:00"/>
    <x v="1"/>
    <x v="4"/>
    <n v="17"/>
    <n v="465.6"/>
    <s v="Store C"/>
    <x v="1"/>
    <n v="0.1"/>
    <x v="5"/>
    <n v="7123.6800000000012"/>
    <s v="Debit Card"/>
    <s v="SAVE10"/>
    <n v="0"/>
    <s v="REG100719"/>
    <s v="Cust 5528"/>
    <x v="667"/>
    <x v="387"/>
    <x v="1"/>
    <x v="0"/>
    <x v="6"/>
    <x v="6"/>
    <x v="0"/>
    <n v="7115.920000000001"/>
    <n v="5"/>
    <s v="Completed"/>
    <s v="Medium"/>
  </r>
  <r>
    <d v="2024-07-17T00:00:00"/>
    <x v="2"/>
    <x v="2"/>
    <n v="17"/>
    <n v="279.38"/>
    <s v="Store B"/>
    <x v="0"/>
    <n v="0.05"/>
    <x v="2"/>
    <n v="4511.9870000000001"/>
    <s v="Credit Card"/>
    <s v="WINTER15"/>
    <n v="0"/>
    <s v="REG100720"/>
    <s v="Cust 6922"/>
    <x v="668"/>
    <x v="155"/>
    <x v="2"/>
    <x v="1"/>
    <x v="8"/>
    <x v="8"/>
    <x v="3"/>
    <n v="4481.6869999999999"/>
    <n v="3"/>
    <s v="Completed"/>
    <s v="Low"/>
  </r>
  <r>
    <d v="2024-05-20T00:00:00"/>
    <x v="2"/>
    <x v="5"/>
    <n v="16"/>
    <n v="427.68"/>
    <s v="Store A"/>
    <x v="1"/>
    <n v="0.1"/>
    <x v="3"/>
    <n v="6158.5920000000006"/>
    <s v="Debit Card"/>
    <s v="No Promo"/>
    <n v="0"/>
    <s v="REG100721"/>
    <s v="Cust 4807"/>
    <x v="167"/>
    <x v="90"/>
    <x v="2"/>
    <x v="1"/>
    <x v="2"/>
    <x v="2"/>
    <x v="2"/>
    <n v="6139.8720000000003"/>
    <n v="9"/>
    <s v="Completed"/>
    <s v="Medium"/>
  </r>
  <r>
    <d v="2025-05-06T00:00:00"/>
    <x v="2"/>
    <x v="0"/>
    <n v="15"/>
    <n v="281.73"/>
    <s v="Store B"/>
    <x v="0"/>
    <n v="0.1"/>
    <x v="5"/>
    <n v="3803.3550000000009"/>
    <s v="Credit Card"/>
    <s v="WINTER15"/>
    <n v="0"/>
    <s v="REG100722"/>
    <s v="Cust 3368"/>
    <x v="669"/>
    <x v="273"/>
    <x v="2"/>
    <x v="2"/>
    <x v="2"/>
    <x v="2"/>
    <x v="2"/>
    <n v="3766.485000000001"/>
    <n v="4"/>
    <s v="Completed"/>
    <s v="Medium"/>
  </r>
  <r>
    <d v="2023-01-15T00:00:00"/>
    <x v="2"/>
    <x v="2"/>
    <n v="15"/>
    <n v="185"/>
    <s v="Store B"/>
    <x v="0"/>
    <n v="0"/>
    <x v="1"/>
    <n v="2775"/>
    <s v="Cash"/>
    <s v="FREESHIP"/>
    <n v="0"/>
    <s v="REG100723"/>
    <s v="Cust 2871"/>
    <x v="395"/>
    <x v="472"/>
    <x v="2"/>
    <x v="0"/>
    <x v="4"/>
    <x v="4"/>
    <x v="0"/>
    <n v="2745.69"/>
    <n v="2"/>
    <s v="Completed"/>
    <s v="No Discount"/>
  </r>
  <r>
    <d v="2024-01-09T00:00:00"/>
    <x v="3"/>
    <x v="4"/>
    <n v="19"/>
    <n v="380.82"/>
    <s v="Store D"/>
    <x v="0"/>
    <n v="0.1"/>
    <x v="4"/>
    <n v="6512.0219999999999"/>
    <s v="Credit Card"/>
    <s v="SAVE10"/>
    <n v="0"/>
    <s v="REG100724"/>
    <s v="Cust 6229"/>
    <x v="670"/>
    <x v="448"/>
    <x v="3"/>
    <x v="1"/>
    <x v="4"/>
    <x v="4"/>
    <x v="0"/>
    <n v="6463.2920000000004"/>
    <n v="3"/>
    <s v="Completed"/>
    <s v="Medium"/>
  </r>
  <r>
    <d v="2023-07-12T00:00:00"/>
    <x v="1"/>
    <x v="3"/>
    <n v="4"/>
    <n v="444.87"/>
    <s v="Store B"/>
    <x v="1"/>
    <n v="0.15"/>
    <x v="3"/>
    <n v="1512.558"/>
    <s v="Online"/>
    <s v="FREESHIP"/>
    <n v="0"/>
    <s v="REG100725"/>
    <s v="Cust 4560"/>
    <x v="671"/>
    <x v="499"/>
    <x v="1"/>
    <x v="0"/>
    <x v="8"/>
    <x v="8"/>
    <x v="3"/>
    <n v="1465.4179999999999"/>
    <n v="9"/>
    <s v="Completed"/>
    <s v="High"/>
  </r>
  <r>
    <d v="2025-06-21T00:00:00"/>
    <x v="0"/>
    <x v="3"/>
    <n v="7"/>
    <n v="590.79"/>
    <s v="Store B"/>
    <x v="1"/>
    <n v="0.05"/>
    <x v="0"/>
    <n v="3928.7534999999989"/>
    <s v="Cash"/>
    <s v="FREESHIP"/>
    <n v="1"/>
    <s v="REG100726"/>
    <s v="Cust 7099"/>
    <x v="672"/>
    <x v="500"/>
    <x v="0"/>
    <x v="2"/>
    <x v="3"/>
    <x v="3"/>
    <x v="2"/>
    <n v="3887.363499999999"/>
    <n v="5"/>
    <s v="Returned"/>
    <s v="Low"/>
  </r>
  <r>
    <d v="2024-12-29T00:00:00"/>
    <x v="2"/>
    <x v="6"/>
    <n v="5"/>
    <n v="34.58"/>
    <s v="Store A"/>
    <x v="1"/>
    <n v="0.1"/>
    <x v="2"/>
    <n v="155.61000000000001"/>
    <s v="Gift Card"/>
    <s v="WINTER15"/>
    <n v="0"/>
    <s v="REG100727"/>
    <s v="Cust 6333"/>
    <x v="530"/>
    <x v="501"/>
    <x v="2"/>
    <x v="1"/>
    <x v="1"/>
    <x v="1"/>
    <x v="1"/>
    <n v="128.51000000000002"/>
    <n v="4"/>
    <s v="Completed"/>
    <s v="Medium"/>
  </r>
  <r>
    <d v="2023-05-23T00:00:00"/>
    <x v="4"/>
    <x v="5"/>
    <n v="9"/>
    <n v="438.22"/>
    <s v="Store D"/>
    <x v="1"/>
    <n v="0.05"/>
    <x v="5"/>
    <n v="3746.7809999999999"/>
    <s v="Cash"/>
    <s v="No Promo"/>
    <n v="0"/>
    <s v="REG100728"/>
    <s v="Cust 4678"/>
    <x v="673"/>
    <x v="275"/>
    <x v="4"/>
    <x v="0"/>
    <x v="2"/>
    <x v="2"/>
    <x v="2"/>
    <n v="3724.0509999999999"/>
    <n v="6"/>
    <s v="Completed"/>
    <s v="Low"/>
  </r>
  <r>
    <d v="2024-04-03T00:00:00"/>
    <x v="3"/>
    <x v="2"/>
    <n v="5"/>
    <n v="84.91"/>
    <s v="Store A"/>
    <x v="1"/>
    <n v="0.1"/>
    <x v="3"/>
    <n v="382.09500000000003"/>
    <s v="Cash"/>
    <s v="FREESHIP"/>
    <n v="1"/>
    <s v="REG100729"/>
    <s v="Cust 6657"/>
    <x v="674"/>
    <x v="202"/>
    <x v="3"/>
    <x v="1"/>
    <x v="7"/>
    <x v="7"/>
    <x v="2"/>
    <n v="353.03500000000003"/>
    <n v="6"/>
    <s v="Returned"/>
    <s v="Medium"/>
  </r>
  <r>
    <d v="2024-01-17T00:00:00"/>
    <x v="0"/>
    <x v="0"/>
    <n v="7"/>
    <n v="322.11"/>
    <s v="Store C"/>
    <x v="0"/>
    <n v="0.1"/>
    <x v="4"/>
    <n v="2029.2929999999999"/>
    <s v="Debit Card"/>
    <s v="SAVE10"/>
    <n v="0"/>
    <s v="REG100730"/>
    <s v="Cust 1267"/>
    <x v="675"/>
    <x v="502"/>
    <x v="0"/>
    <x v="1"/>
    <x v="4"/>
    <x v="4"/>
    <x v="0"/>
    <n v="2009.3829999999998"/>
    <n v="10"/>
    <s v="Completed"/>
    <s v="Medium"/>
  </r>
  <r>
    <d v="2025-04-05T00:00:00"/>
    <x v="3"/>
    <x v="4"/>
    <n v="2"/>
    <n v="231.96"/>
    <s v="Store B"/>
    <x v="1"/>
    <n v="0.1"/>
    <x v="1"/>
    <n v="417.52800000000002"/>
    <s v="Debit Card"/>
    <s v="No Promo"/>
    <n v="1"/>
    <s v="REG100731"/>
    <s v="Cust 8150"/>
    <x v="676"/>
    <x v="503"/>
    <x v="3"/>
    <x v="2"/>
    <x v="7"/>
    <x v="7"/>
    <x v="2"/>
    <n v="384.86800000000005"/>
    <n v="9"/>
    <s v="Returned"/>
    <s v="Medium"/>
  </r>
  <r>
    <d v="2025-04-17T00:00:00"/>
    <x v="3"/>
    <x v="3"/>
    <n v="15"/>
    <n v="242.07"/>
    <s v="Store A"/>
    <x v="0"/>
    <n v="0.15"/>
    <x v="5"/>
    <n v="3086.392499999999"/>
    <s v="Credit Card"/>
    <s v="No Promo"/>
    <n v="0"/>
    <s v="REG100732"/>
    <s v="Cust 3668"/>
    <x v="677"/>
    <x v="106"/>
    <x v="3"/>
    <x v="2"/>
    <x v="7"/>
    <x v="7"/>
    <x v="2"/>
    <n v="3067.2124999999992"/>
    <n v="6"/>
    <s v="Completed"/>
    <s v="High"/>
  </r>
  <r>
    <d v="2024-10-12T00:00:00"/>
    <x v="3"/>
    <x v="0"/>
    <n v="2"/>
    <n v="48.02"/>
    <s v="Store C"/>
    <x v="1"/>
    <n v="0.05"/>
    <x v="3"/>
    <n v="91.238"/>
    <s v="Debit Card"/>
    <s v="FREESHIP"/>
    <n v="1"/>
    <s v="REG100733"/>
    <s v="Cust 4803"/>
    <x v="678"/>
    <x v="504"/>
    <x v="3"/>
    <x v="1"/>
    <x v="5"/>
    <x v="5"/>
    <x v="1"/>
    <n v="65.427999999999997"/>
    <n v="3"/>
    <s v="Returned"/>
    <s v="Low"/>
  </r>
  <r>
    <d v="2024-07-27T00:00:00"/>
    <x v="3"/>
    <x v="3"/>
    <n v="1"/>
    <n v="534.28"/>
    <s v="Store D"/>
    <x v="0"/>
    <n v="0.1"/>
    <x v="0"/>
    <n v="480.85199999999998"/>
    <s v="Online"/>
    <s v="FREESHIP"/>
    <n v="0"/>
    <s v="REG100734"/>
    <s v="Cust 8633"/>
    <x v="75"/>
    <x v="445"/>
    <x v="3"/>
    <x v="1"/>
    <x v="8"/>
    <x v="8"/>
    <x v="3"/>
    <n v="449.55199999999996"/>
    <n v="5"/>
    <s v="Completed"/>
    <s v="Medium"/>
  </r>
  <r>
    <d v="2025-01-10T00:00:00"/>
    <x v="4"/>
    <x v="5"/>
    <n v="3"/>
    <n v="98.15"/>
    <s v="Store D"/>
    <x v="0"/>
    <n v="0.15"/>
    <x v="4"/>
    <n v="250.2825"/>
    <s v="Debit Card"/>
    <s v="SAVE10"/>
    <n v="0"/>
    <s v="REG100735"/>
    <s v="Cust 7235"/>
    <x v="343"/>
    <x v="400"/>
    <x v="4"/>
    <x v="2"/>
    <x v="4"/>
    <x v="4"/>
    <x v="0"/>
    <n v="203.91249999999999"/>
    <n v="8"/>
    <s v="Completed"/>
    <s v="High"/>
  </r>
  <r>
    <d v="2024-07-25T00:00:00"/>
    <x v="1"/>
    <x v="3"/>
    <n v="12"/>
    <n v="61.85"/>
    <s v="Store D"/>
    <x v="0"/>
    <n v="0.05"/>
    <x v="1"/>
    <n v="705.09"/>
    <s v="Credit Card"/>
    <s v="No Promo"/>
    <n v="1"/>
    <s v="REG100736"/>
    <s v="Cust 8992"/>
    <x v="679"/>
    <x v="324"/>
    <x v="1"/>
    <x v="1"/>
    <x v="8"/>
    <x v="8"/>
    <x v="3"/>
    <n v="680.75"/>
    <n v="6"/>
    <s v="Returned"/>
    <s v="Low"/>
  </r>
  <r>
    <d v="2024-05-22T00:00:00"/>
    <x v="4"/>
    <x v="5"/>
    <n v="6"/>
    <n v="268.33999999999997"/>
    <s v="Store A"/>
    <x v="0"/>
    <n v="0.1"/>
    <x v="4"/>
    <n v="1449.0360000000001"/>
    <s v="Debit Card"/>
    <s v="WINTER15"/>
    <n v="1"/>
    <s v="REG100737"/>
    <s v="Cust 1889"/>
    <x v="680"/>
    <x v="505"/>
    <x v="4"/>
    <x v="1"/>
    <x v="2"/>
    <x v="2"/>
    <x v="2"/>
    <n v="1413.346"/>
    <n v="3"/>
    <s v="Returned"/>
    <s v="Medium"/>
  </r>
  <r>
    <d v="2024-08-10T00:00:00"/>
    <x v="3"/>
    <x v="2"/>
    <n v="4"/>
    <n v="529.03"/>
    <s v="Store B"/>
    <x v="0"/>
    <n v="0.05"/>
    <x v="3"/>
    <n v="2010.3140000000001"/>
    <s v="Online"/>
    <s v="SAVE10"/>
    <n v="0"/>
    <s v="REG100738"/>
    <s v="Cust 5411"/>
    <x v="681"/>
    <x v="156"/>
    <x v="3"/>
    <x v="1"/>
    <x v="10"/>
    <x v="10"/>
    <x v="3"/>
    <n v="1984.354"/>
    <n v="10"/>
    <s v="Completed"/>
    <s v="Low"/>
  </r>
  <r>
    <d v="2023-04-27T00:00:00"/>
    <x v="4"/>
    <x v="5"/>
    <n v="2"/>
    <n v="107.32"/>
    <s v="Store B"/>
    <x v="1"/>
    <n v="0.05"/>
    <x v="1"/>
    <n v="203.90799999999999"/>
    <s v="Credit Card"/>
    <s v="No Promo"/>
    <n v="0"/>
    <s v="REG100739"/>
    <s v="Cust 3411"/>
    <x v="682"/>
    <x v="506"/>
    <x v="4"/>
    <x v="0"/>
    <x v="7"/>
    <x v="7"/>
    <x v="2"/>
    <n v="156.57799999999997"/>
    <n v="2"/>
    <s v="Completed"/>
    <s v="Low"/>
  </r>
  <r>
    <d v="2023-06-21T00:00:00"/>
    <x v="1"/>
    <x v="5"/>
    <n v="1"/>
    <n v="500.96"/>
    <s v="Store C"/>
    <x v="0"/>
    <n v="0.05"/>
    <x v="2"/>
    <n v="475.91199999999998"/>
    <s v="Online"/>
    <s v="WINTER15"/>
    <n v="0"/>
    <s v="REG100740"/>
    <s v="Cust 7449"/>
    <x v="464"/>
    <x v="295"/>
    <x v="1"/>
    <x v="0"/>
    <x v="3"/>
    <x v="3"/>
    <x v="2"/>
    <n v="433.81199999999995"/>
    <n v="4"/>
    <s v="Completed"/>
    <s v="Low"/>
  </r>
  <r>
    <d v="2024-10-11T00:00:00"/>
    <x v="4"/>
    <x v="6"/>
    <n v="17"/>
    <n v="549.78"/>
    <s v="Store B"/>
    <x v="0"/>
    <n v="0.05"/>
    <x v="1"/>
    <n v="8878.9470000000001"/>
    <s v="Credit Card"/>
    <s v="No Promo"/>
    <n v="1"/>
    <s v="REG100741"/>
    <s v="Cust 4788"/>
    <x v="683"/>
    <x v="507"/>
    <x v="4"/>
    <x v="1"/>
    <x v="5"/>
    <x v="5"/>
    <x v="1"/>
    <n v="8834.527"/>
    <n v="3"/>
    <s v="Returned"/>
    <s v="Low"/>
  </r>
  <r>
    <d v="2025-01-26T00:00:00"/>
    <x v="2"/>
    <x v="0"/>
    <n v="3"/>
    <n v="58.51"/>
    <s v="Store A"/>
    <x v="1"/>
    <n v="0.05"/>
    <x v="3"/>
    <n v="166.7535"/>
    <s v="Cash"/>
    <s v="WINTER15"/>
    <n v="0"/>
    <s v="REG100742"/>
    <s v="Cust 3564"/>
    <x v="684"/>
    <x v="133"/>
    <x v="2"/>
    <x v="2"/>
    <x v="4"/>
    <x v="4"/>
    <x v="0"/>
    <n v="143.18350000000001"/>
    <n v="4"/>
    <s v="Completed"/>
    <s v="Low"/>
  </r>
  <r>
    <d v="2024-06-18T00:00:00"/>
    <x v="1"/>
    <x v="3"/>
    <n v="17"/>
    <n v="504.08"/>
    <s v="Store A"/>
    <x v="0"/>
    <n v="0.1"/>
    <x v="4"/>
    <n v="7712.4240000000009"/>
    <s v="Online"/>
    <s v="SAVE10"/>
    <n v="0"/>
    <s v="REG100743"/>
    <s v="Cust 8018"/>
    <x v="685"/>
    <x v="508"/>
    <x v="1"/>
    <x v="1"/>
    <x v="3"/>
    <x v="3"/>
    <x v="2"/>
    <n v="7685.9540000000006"/>
    <n v="8"/>
    <s v="Completed"/>
    <s v="Medium"/>
  </r>
  <r>
    <d v="2025-06-18T00:00:00"/>
    <x v="0"/>
    <x v="4"/>
    <n v="17"/>
    <n v="419.63"/>
    <s v="Store D"/>
    <x v="0"/>
    <n v="0"/>
    <x v="1"/>
    <n v="7133.71"/>
    <s v="Cash"/>
    <s v="SAVE10"/>
    <n v="0"/>
    <s v="REG100744"/>
    <s v="Cust 3045"/>
    <x v="686"/>
    <x v="322"/>
    <x v="0"/>
    <x v="2"/>
    <x v="3"/>
    <x v="3"/>
    <x v="2"/>
    <n v="7116.31"/>
    <n v="6"/>
    <s v="Completed"/>
    <s v="No Discount"/>
  </r>
  <r>
    <d v="2024-10-29T00:00:00"/>
    <x v="1"/>
    <x v="0"/>
    <n v="2"/>
    <n v="267.36"/>
    <s v="Store B"/>
    <x v="0"/>
    <n v="0.05"/>
    <x v="2"/>
    <n v="507.98399999999998"/>
    <s v="Online"/>
    <s v="No Promo"/>
    <n v="0"/>
    <s v="REG100745"/>
    <s v="Cust 7020"/>
    <x v="687"/>
    <x v="360"/>
    <x v="1"/>
    <x v="1"/>
    <x v="5"/>
    <x v="5"/>
    <x v="1"/>
    <n v="486.62399999999997"/>
    <n v="9"/>
    <s v="Completed"/>
    <s v="Low"/>
  </r>
  <r>
    <d v="2025-04-08T00:00:00"/>
    <x v="3"/>
    <x v="1"/>
    <n v="2"/>
    <n v="298.06"/>
    <s v="Store B"/>
    <x v="0"/>
    <n v="0"/>
    <x v="1"/>
    <n v="596.12"/>
    <s v="Debit Card"/>
    <s v="SAVE10"/>
    <n v="1"/>
    <s v="REG100746"/>
    <s v="Cust 1905"/>
    <x v="249"/>
    <x v="503"/>
    <x v="3"/>
    <x v="2"/>
    <x v="7"/>
    <x v="7"/>
    <x v="2"/>
    <n v="560.75"/>
    <n v="6"/>
    <s v="Returned"/>
    <s v="No Discount"/>
  </r>
  <r>
    <d v="2023-01-31T00:00:00"/>
    <x v="3"/>
    <x v="5"/>
    <n v="13"/>
    <n v="132.97"/>
    <s v="Store B"/>
    <x v="0"/>
    <n v="0.05"/>
    <x v="2"/>
    <n v="1642.1795"/>
    <s v="Debit Card"/>
    <s v="WINTER15"/>
    <n v="0"/>
    <s v="REG100747"/>
    <s v="Cust 4592"/>
    <x v="688"/>
    <x v="509"/>
    <x v="3"/>
    <x v="0"/>
    <x v="4"/>
    <x v="4"/>
    <x v="0"/>
    <n v="1599.3095000000001"/>
    <n v="5"/>
    <s v="Completed"/>
    <s v="Low"/>
  </r>
  <r>
    <d v="2024-03-15T00:00:00"/>
    <x v="4"/>
    <x v="3"/>
    <n v="14"/>
    <n v="476.28"/>
    <s v="Store A"/>
    <x v="0"/>
    <n v="0.1"/>
    <x v="0"/>
    <n v="6001.1280000000006"/>
    <s v="Credit Card"/>
    <s v="FREESHIP"/>
    <n v="0"/>
    <s v="REG100748"/>
    <s v="Cust 5482"/>
    <x v="689"/>
    <x v="427"/>
    <x v="4"/>
    <x v="1"/>
    <x v="6"/>
    <x v="6"/>
    <x v="0"/>
    <n v="5979.0180000000009"/>
    <n v="5"/>
    <s v="Completed"/>
    <s v="Medium"/>
  </r>
  <r>
    <d v="2023-06-23T00:00:00"/>
    <x v="2"/>
    <x v="5"/>
    <n v="16"/>
    <n v="294.88"/>
    <s v="Store B"/>
    <x v="1"/>
    <n v="0.05"/>
    <x v="2"/>
    <n v="4482.1759999999986"/>
    <s v="Cash"/>
    <s v="No Promo"/>
    <n v="1"/>
    <s v="REG100749"/>
    <s v="Cust 1947"/>
    <x v="690"/>
    <x v="4"/>
    <x v="2"/>
    <x v="0"/>
    <x v="3"/>
    <x v="3"/>
    <x v="2"/>
    <n v="4464.985999999999"/>
    <n v="4"/>
    <s v="Returned"/>
    <s v="Low"/>
  </r>
  <r>
    <d v="2024-06-14T00:00:00"/>
    <x v="2"/>
    <x v="4"/>
    <n v="19"/>
    <n v="596.03"/>
    <s v="Store C"/>
    <x v="1"/>
    <n v="0.15"/>
    <x v="0"/>
    <n v="9625.8845000000001"/>
    <s v="Debit Card"/>
    <s v="No Promo"/>
    <n v="0"/>
    <s v="REG100750"/>
    <s v="Cust 2801"/>
    <x v="691"/>
    <x v="384"/>
    <x v="2"/>
    <x v="1"/>
    <x v="3"/>
    <x v="3"/>
    <x v="2"/>
    <n v="9593.9344999999994"/>
    <n v="9"/>
    <s v="Completed"/>
    <s v="High"/>
  </r>
  <r>
    <d v="2023-11-30T00:00:00"/>
    <x v="4"/>
    <x v="2"/>
    <n v="6"/>
    <n v="182.4"/>
    <s v="Store B"/>
    <x v="0"/>
    <n v="0"/>
    <x v="1"/>
    <n v="1094.4000000000001"/>
    <s v="Online"/>
    <s v="FREESHIP"/>
    <n v="1"/>
    <s v="REG100751"/>
    <s v="Cust 8206"/>
    <x v="692"/>
    <x v="510"/>
    <x v="4"/>
    <x v="0"/>
    <x v="9"/>
    <x v="9"/>
    <x v="1"/>
    <n v="1044.9100000000001"/>
    <n v="9"/>
    <s v="Returned"/>
    <s v="No Discount"/>
  </r>
  <r>
    <d v="2024-04-21T00:00:00"/>
    <x v="2"/>
    <x v="0"/>
    <n v="10"/>
    <n v="400.95"/>
    <s v="Store C"/>
    <x v="1"/>
    <n v="0.05"/>
    <x v="3"/>
    <n v="3809.0250000000001"/>
    <s v="Online"/>
    <s v="No Promo"/>
    <n v="0"/>
    <s v="REG100752"/>
    <s v="Cust 5277"/>
    <x v="693"/>
    <x v="511"/>
    <x v="2"/>
    <x v="1"/>
    <x v="7"/>
    <x v="7"/>
    <x v="2"/>
    <n v="3791.5650000000001"/>
    <n v="9"/>
    <s v="Completed"/>
    <s v="Low"/>
  </r>
  <r>
    <d v="2023-08-06T00:00:00"/>
    <x v="0"/>
    <x v="2"/>
    <n v="7"/>
    <n v="373.66"/>
    <s v="Store B"/>
    <x v="1"/>
    <n v="0.05"/>
    <x v="1"/>
    <n v="2484.8389999999999"/>
    <s v="Gift Card"/>
    <s v="SAVE10"/>
    <n v="0"/>
    <s v="REG100753"/>
    <s v="Cust 8900"/>
    <x v="694"/>
    <x v="512"/>
    <x v="0"/>
    <x v="0"/>
    <x v="10"/>
    <x v="10"/>
    <x v="3"/>
    <n v="2438.509"/>
    <n v="6"/>
    <s v="Completed"/>
    <s v="Low"/>
  </r>
  <r>
    <d v="2024-06-21T00:00:00"/>
    <x v="4"/>
    <x v="2"/>
    <n v="7"/>
    <n v="355.66"/>
    <s v="Store C"/>
    <x v="1"/>
    <n v="0.15"/>
    <x v="3"/>
    <n v="2116.1770000000001"/>
    <s v="Gift Card"/>
    <s v="FREESHIP"/>
    <n v="1"/>
    <s v="REG100754"/>
    <s v="Cust 9387"/>
    <x v="166"/>
    <x v="244"/>
    <x v="4"/>
    <x v="1"/>
    <x v="3"/>
    <x v="3"/>
    <x v="2"/>
    <n v="2087.4070000000002"/>
    <n v="6"/>
    <s v="Returned"/>
    <s v="High"/>
  </r>
  <r>
    <d v="2025-03-16T00:00:00"/>
    <x v="2"/>
    <x v="5"/>
    <n v="12"/>
    <n v="260.31"/>
    <s v="Store C"/>
    <x v="1"/>
    <n v="0.1"/>
    <x v="5"/>
    <n v="2811.348"/>
    <s v="Cash"/>
    <s v="SAVE10"/>
    <n v="0"/>
    <s v="REG100755"/>
    <s v="Cust 7013"/>
    <x v="201"/>
    <x v="211"/>
    <x v="2"/>
    <x v="2"/>
    <x v="6"/>
    <x v="6"/>
    <x v="0"/>
    <n v="2796.768"/>
    <n v="8"/>
    <s v="Completed"/>
    <s v="Medium"/>
  </r>
  <r>
    <d v="2024-04-20T00:00:00"/>
    <x v="4"/>
    <x v="5"/>
    <n v="10"/>
    <n v="370.99"/>
    <s v="Store B"/>
    <x v="1"/>
    <n v="0.15"/>
    <x v="2"/>
    <n v="3153.415"/>
    <s v="Online"/>
    <s v="SAVE10"/>
    <n v="1"/>
    <s v="REG100756"/>
    <s v="Cust 4868"/>
    <x v="695"/>
    <x v="52"/>
    <x v="4"/>
    <x v="1"/>
    <x v="7"/>
    <x v="7"/>
    <x v="2"/>
    <n v="3142.2550000000001"/>
    <n v="5"/>
    <s v="Returned"/>
    <s v="High"/>
  </r>
  <r>
    <d v="2024-12-20T00:00:00"/>
    <x v="0"/>
    <x v="0"/>
    <n v="2"/>
    <n v="548.72"/>
    <s v="Store A"/>
    <x v="0"/>
    <n v="0.1"/>
    <x v="2"/>
    <n v="987.69600000000003"/>
    <s v="Credit Card"/>
    <s v="FREESHIP"/>
    <n v="1"/>
    <s v="REG100757"/>
    <s v="Cust 5239"/>
    <x v="696"/>
    <x v="513"/>
    <x v="0"/>
    <x v="1"/>
    <x v="1"/>
    <x v="1"/>
    <x v="1"/>
    <n v="961.346"/>
    <n v="9"/>
    <s v="Returned"/>
    <s v="Medium"/>
  </r>
  <r>
    <d v="2023-08-22T00:00:00"/>
    <x v="2"/>
    <x v="6"/>
    <n v="8"/>
    <n v="343.53"/>
    <s v="Store A"/>
    <x v="0"/>
    <n v="0"/>
    <x v="2"/>
    <n v="2748.24"/>
    <s v="Cash"/>
    <s v="No Promo"/>
    <n v="0"/>
    <s v="REG100758"/>
    <s v="Cust 4703"/>
    <x v="697"/>
    <x v="138"/>
    <x v="2"/>
    <x v="0"/>
    <x v="10"/>
    <x v="10"/>
    <x v="3"/>
    <n v="2732.14"/>
    <n v="10"/>
    <s v="Completed"/>
    <s v="No Discount"/>
  </r>
  <r>
    <d v="2023-03-04T00:00:00"/>
    <x v="2"/>
    <x v="5"/>
    <n v="13"/>
    <n v="494.78"/>
    <s v="Store A"/>
    <x v="0"/>
    <n v="0.15"/>
    <x v="4"/>
    <n v="5467.3190000000004"/>
    <s v="Cash"/>
    <s v="FREESHIP"/>
    <n v="0"/>
    <s v="REG100759"/>
    <s v="Cust 7224"/>
    <x v="698"/>
    <x v="331"/>
    <x v="2"/>
    <x v="0"/>
    <x v="6"/>
    <x v="6"/>
    <x v="0"/>
    <n v="5461.4690000000001"/>
    <n v="9"/>
    <s v="Completed"/>
    <s v="High"/>
  </r>
  <r>
    <d v="2024-06-24T00:00:00"/>
    <x v="2"/>
    <x v="0"/>
    <n v="9"/>
    <n v="36.619999999999997"/>
    <s v="Store B"/>
    <x v="0"/>
    <n v="0.1"/>
    <x v="0"/>
    <n v="296.62200000000001"/>
    <s v="Debit Card"/>
    <s v="FREESHIP"/>
    <n v="1"/>
    <s v="REG100760"/>
    <s v="Cust 4751"/>
    <x v="699"/>
    <x v="514"/>
    <x v="2"/>
    <x v="1"/>
    <x v="3"/>
    <x v="3"/>
    <x v="2"/>
    <n v="266.72200000000004"/>
    <n v="7"/>
    <s v="Returned"/>
    <s v="Medium"/>
  </r>
  <r>
    <d v="2024-12-09T00:00:00"/>
    <x v="0"/>
    <x v="5"/>
    <n v="14"/>
    <n v="216.2"/>
    <s v="Store C"/>
    <x v="0"/>
    <n v="0"/>
    <x v="4"/>
    <n v="3026.8"/>
    <s v="Online"/>
    <s v="WINTER15"/>
    <n v="0"/>
    <s v="REG100761"/>
    <s v="Cust 1201"/>
    <x v="700"/>
    <x v="515"/>
    <x v="0"/>
    <x v="1"/>
    <x v="1"/>
    <x v="1"/>
    <x v="1"/>
    <n v="3012.4100000000003"/>
    <n v="4"/>
    <s v="Completed"/>
    <s v="No Discount"/>
  </r>
  <r>
    <d v="2024-07-04T00:00:00"/>
    <x v="4"/>
    <x v="0"/>
    <n v="11"/>
    <n v="128.99"/>
    <s v="Store A"/>
    <x v="1"/>
    <n v="0.05"/>
    <x v="4"/>
    <n v="1347.9455"/>
    <s v="Debit Card"/>
    <s v="SAVE10"/>
    <n v="0"/>
    <s v="REG100762"/>
    <s v="Cust 9584"/>
    <x v="701"/>
    <x v="163"/>
    <x v="4"/>
    <x v="1"/>
    <x v="8"/>
    <x v="8"/>
    <x v="3"/>
    <n v="1309.3655000000001"/>
    <n v="3"/>
    <s v="Completed"/>
    <s v="Low"/>
  </r>
  <r>
    <d v="2025-03-04T00:00:00"/>
    <x v="0"/>
    <x v="1"/>
    <n v="11"/>
    <n v="183.11"/>
    <s v="Store B"/>
    <x v="1"/>
    <n v="0.15"/>
    <x v="2"/>
    <n v="1712.0785000000001"/>
    <s v="Gift Card"/>
    <s v="FREESHIP"/>
    <n v="0"/>
    <s v="REG100763"/>
    <s v="Cust 6980"/>
    <x v="702"/>
    <x v="292"/>
    <x v="0"/>
    <x v="2"/>
    <x v="6"/>
    <x v="6"/>
    <x v="0"/>
    <n v="1670.2485000000001"/>
    <n v="2"/>
    <s v="Completed"/>
    <s v="High"/>
  </r>
  <r>
    <d v="2024-01-22T00:00:00"/>
    <x v="0"/>
    <x v="6"/>
    <n v="11"/>
    <n v="277.95"/>
    <s v="Store A"/>
    <x v="1"/>
    <n v="0.05"/>
    <x v="2"/>
    <n v="2904.5774999999999"/>
    <s v="Gift Card"/>
    <s v="WINTER15"/>
    <n v="0"/>
    <s v="REG100764"/>
    <s v="Cust 2835"/>
    <x v="703"/>
    <x v="144"/>
    <x v="0"/>
    <x v="1"/>
    <x v="4"/>
    <x v="4"/>
    <x v="0"/>
    <n v="2860.5374999999999"/>
    <n v="7"/>
    <s v="Completed"/>
    <s v="Low"/>
  </r>
  <r>
    <d v="2025-03-12T00:00:00"/>
    <x v="0"/>
    <x v="2"/>
    <n v="14"/>
    <n v="554.08000000000004"/>
    <s v="Store A"/>
    <x v="1"/>
    <n v="0.05"/>
    <x v="4"/>
    <n v="7369.2640000000001"/>
    <s v="Cash"/>
    <s v="No Promo"/>
    <n v="0"/>
    <s v="REG100765"/>
    <s v="Cust 4286"/>
    <x v="704"/>
    <x v="249"/>
    <x v="0"/>
    <x v="2"/>
    <x v="6"/>
    <x v="6"/>
    <x v="0"/>
    <n v="7332.5439999999999"/>
    <n v="9"/>
    <s v="Completed"/>
    <s v="Low"/>
  </r>
  <r>
    <d v="2025-02-28T00:00:00"/>
    <x v="3"/>
    <x v="1"/>
    <n v="15"/>
    <n v="23.32"/>
    <s v="Store A"/>
    <x v="1"/>
    <n v="0.05"/>
    <x v="3"/>
    <n v="332.31"/>
    <s v="Debit Card"/>
    <s v="No Promo"/>
    <n v="0"/>
    <s v="REG100766"/>
    <s v="Cust 7876"/>
    <x v="521"/>
    <x v="377"/>
    <x v="3"/>
    <x v="2"/>
    <x v="0"/>
    <x v="0"/>
    <x v="0"/>
    <n v="307.04000000000002"/>
    <n v="3"/>
    <s v="Completed"/>
    <s v="Low"/>
  </r>
  <r>
    <d v="2024-05-23T00:00:00"/>
    <x v="0"/>
    <x v="2"/>
    <n v="4"/>
    <n v="20.96"/>
    <s v="Store D"/>
    <x v="0"/>
    <n v="0.05"/>
    <x v="5"/>
    <n v="79.647999999999996"/>
    <s v="Online"/>
    <s v="FREESHIP"/>
    <n v="1"/>
    <s v="REG100767"/>
    <s v="Cust 5926"/>
    <x v="705"/>
    <x v="516"/>
    <x v="0"/>
    <x v="1"/>
    <x v="2"/>
    <x v="2"/>
    <x v="2"/>
    <n v="45.977999999999994"/>
    <n v="8"/>
    <s v="Returned"/>
    <s v="Low"/>
  </r>
  <r>
    <d v="2023-09-17T00:00:00"/>
    <x v="2"/>
    <x v="2"/>
    <n v="18"/>
    <n v="132.29"/>
    <s v="Store A"/>
    <x v="0"/>
    <n v="0.05"/>
    <x v="4"/>
    <n v="2262.1590000000001"/>
    <s v="Credit Card"/>
    <s v="No Promo"/>
    <n v="1"/>
    <s v="REG100768"/>
    <s v="Cust 4478"/>
    <x v="706"/>
    <x v="287"/>
    <x v="2"/>
    <x v="0"/>
    <x v="11"/>
    <x v="11"/>
    <x v="3"/>
    <n v="2237.8589999999999"/>
    <n v="3"/>
    <s v="Returned"/>
    <s v="Low"/>
  </r>
  <r>
    <d v="2023-06-13T00:00:00"/>
    <x v="0"/>
    <x v="1"/>
    <n v="19"/>
    <n v="199.65"/>
    <s v="Store A"/>
    <x v="1"/>
    <n v="0.1"/>
    <x v="3"/>
    <n v="3414.0149999999999"/>
    <s v="Cash"/>
    <s v="SAVE10"/>
    <n v="1"/>
    <s v="REG100769"/>
    <s v="Cust 4711"/>
    <x v="707"/>
    <x v="220"/>
    <x v="0"/>
    <x v="0"/>
    <x v="3"/>
    <x v="3"/>
    <x v="2"/>
    <n v="3378.895"/>
    <n v="5"/>
    <s v="Returned"/>
    <s v="Medium"/>
  </r>
  <r>
    <d v="2025-05-31T00:00:00"/>
    <x v="4"/>
    <x v="1"/>
    <n v="16"/>
    <n v="307"/>
    <s v="Store A"/>
    <x v="0"/>
    <n v="0"/>
    <x v="5"/>
    <n v="4912"/>
    <s v="Debit Card"/>
    <s v="FREESHIP"/>
    <n v="0"/>
    <s v="REG100770"/>
    <s v="Cust 9227"/>
    <x v="708"/>
    <x v="209"/>
    <x v="4"/>
    <x v="2"/>
    <x v="2"/>
    <x v="2"/>
    <x v="2"/>
    <n v="4900.01"/>
    <n v="2"/>
    <s v="Completed"/>
    <s v="No Discount"/>
  </r>
  <r>
    <d v="2023-10-11T00:00:00"/>
    <x v="0"/>
    <x v="5"/>
    <n v="1"/>
    <n v="315.93"/>
    <s v="Store C"/>
    <x v="1"/>
    <n v="0.15"/>
    <x v="1"/>
    <n v="268.54050000000001"/>
    <s v="Credit Card"/>
    <s v="SAVE10"/>
    <n v="0"/>
    <s v="REG100771"/>
    <s v="Cust 2830"/>
    <x v="709"/>
    <x v="517"/>
    <x v="0"/>
    <x v="0"/>
    <x v="5"/>
    <x v="5"/>
    <x v="1"/>
    <n v="225.34050000000002"/>
    <n v="3"/>
    <s v="Completed"/>
    <s v="High"/>
  </r>
  <r>
    <d v="2023-08-07T00:00:00"/>
    <x v="4"/>
    <x v="6"/>
    <n v="5"/>
    <n v="596.97"/>
    <s v="Store A"/>
    <x v="1"/>
    <n v="0"/>
    <x v="0"/>
    <n v="2984.85"/>
    <s v="Cash"/>
    <s v="SAVE10"/>
    <n v="0"/>
    <s v="REG100772"/>
    <s v="Cust 3767"/>
    <x v="710"/>
    <x v="23"/>
    <x v="4"/>
    <x v="0"/>
    <x v="10"/>
    <x v="10"/>
    <x v="3"/>
    <n v="2970.42"/>
    <n v="7"/>
    <s v="Completed"/>
    <s v="No Discount"/>
  </r>
  <r>
    <d v="2023-12-03T00:00:00"/>
    <x v="2"/>
    <x v="0"/>
    <n v="17"/>
    <n v="376.98"/>
    <s v="Store A"/>
    <x v="1"/>
    <n v="0.05"/>
    <x v="3"/>
    <n v="6088.2269999999999"/>
    <s v="Debit Card"/>
    <s v="No Promo"/>
    <n v="1"/>
    <s v="REG100773"/>
    <s v="Cust 1561"/>
    <x v="711"/>
    <x v="380"/>
    <x v="2"/>
    <x v="0"/>
    <x v="1"/>
    <x v="1"/>
    <x v="1"/>
    <n v="6049.7470000000003"/>
    <n v="2"/>
    <s v="Returned"/>
    <s v="Low"/>
  </r>
  <r>
    <d v="2024-08-01T00:00:00"/>
    <x v="3"/>
    <x v="6"/>
    <n v="6"/>
    <n v="208.64"/>
    <s v="Store D"/>
    <x v="1"/>
    <n v="0.1"/>
    <x v="2"/>
    <n v="1126.6559999999999"/>
    <s v="Credit Card"/>
    <s v="FREESHIP"/>
    <n v="0"/>
    <s v="REG100774"/>
    <s v="Cust 8569"/>
    <x v="141"/>
    <x v="453"/>
    <x v="3"/>
    <x v="1"/>
    <x v="10"/>
    <x v="10"/>
    <x v="3"/>
    <n v="1076.7259999999999"/>
    <n v="3"/>
    <s v="Completed"/>
    <s v="Medium"/>
  </r>
  <r>
    <d v="2023-03-20T00:00:00"/>
    <x v="0"/>
    <x v="3"/>
    <n v="7"/>
    <n v="307.82"/>
    <s v="Store B"/>
    <x v="0"/>
    <n v="0"/>
    <x v="0"/>
    <n v="2154.7399999999998"/>
    <s v="Debit Card"/>
    <s v="WINTER15"/>
    <n v="1"/>
    <s v="REG100775"/>
    <s v="Cust 1254"/>
    <x v="712"/>
    <x v="518"/>
    <x v="0"/>
    <x v="0"/>
    <x v="6"/>
    <x v="6"/>
    <x v="0"/>
    <n v="2140.7399999999998"/>
    <n v="7"/>
    <s v="Returned"/>
    <s v="No Discount"/>
  </r>
  <r>
    <d v="2025-06-30T00:00:00"/>
    <x v="3"/>
    <x v="5"/>
    <n v="13"/>
    <n v="382.48"/>
    <s v="Store D"/>
    <x v="1"/>
    <n v="0.05"/>
    <x v="0"/>
    <n v="4723.6279999999997"/>
    <s v="Credit Card"/>
    <s v="WINTER15"/>
    <n v="0"/>
    <s v="REG100776"/>
    <s v="Cust 8556"/>
    <x v="713"/>
    <x v="178"/>
    <x v="3"/>
    <x v="2"/>
    <x v="3"/>
    <x v="3"/>
    <x v="2"/>
    <n v="4716.0379999999996"/>
    <n v="4"/>
    <s v="Completed"/>
    <s v="Low"/>
  </r>
  <r>
    <d v="2025-02-05T00:00:00"/>
    <x v="1"/>
    <x v="2"/>
    <n v="9"/>
    <n v="188.03"/>
    <s v="Store B"/>
    <x v="1"/>
    <n v="0"/>
    <x v="2"/>
    <n v="1692.27"/>
    <s v="Cash"/>
    <s v="FREESHIP"/>
    <n v="0"/>
    <s v="REG100777"/>
    <s v="Cust 7204"/>
    <x v="714"/>
    <x v="519"/>
    <x v="1"/>
    <x v="2"/>
    <x v="0"/>
    <x v="0"/>
    <x v="0"/>
    <n v="1680.83"/>
    <n v="2"/>
    <s v="Completed"/>
    <s v="No Discount"/>
  </r>
  <r>
    <d v="2024-05-19T00:00:00"/>
    <x v="0"/>
    <x v="2"/>
    <n v="17"/>
    <n v="238.17"/>
    <s v="Store D"/>
    <x v="0"/>
    <n v="0.15"/>
    <x v="2"/>
    <n v="3441.5565000000001"/>
    <s v="Cash"/>
    <s v="FREESHIP"/>
    <n v="0"/>
    <s v="REG100778"/>
    <s v="Cust 7725"/>
    <x v="715"/>
    <x v="90"/>
    <x v="0"/>
    <x v="1"/>
    <x v="2"/>
    <x v="2"/>
    <x v="2"/>
    <n v="3419.9165000000003"/>
    <n v="10"/>
    <s v="Completed"/>
    <s v="High"/>
  </r>
  <r>
    <d v="2023-03-04T00:00:00"/>
    <x v="2"/>
    <x v="6"/>
    <n v="10"/>
    <n v="450.71"/>
    <s v="Store B"/>
    <x v="1"/>
    <n v="0.1"/>
    <x v="5"/>
    <n v="4056.389999999999"/>
    <s v="Gift Card"/>
    <s v="SAVE10"/>
    <n v="0"/>
    <s v="REG100779"/>
    <s v="Cust 9210"/>
    <x v="716"/>
    <x v="520"/>
    <x v="2"/>
    <x v="0"/>
    <x v="6"/>
    <x v="6"/>
    <x v="0"/>
    <n v="4035.079999999999"/>
    <n v="8"/>
    <s v="Completed"/>
    <s v="Medium"/>
  </r>
  <r>
    <d v="2023-01-22T00:00:00"/>
    <x v="3"/>
    <x v="4"/>
    <n v="2"/>
    <n v="413.36"/>
    <s v="Store D"/>
    <x v="1"/>
    <n v="0.1"/>
    <x v="1"/>
    <n v="744.048"/>
    <s v="Online"/>
    <s v="SAVE10"/>
    <n v="1"/>
    <s v="REG100780"/>
    <s v="Cust 9085"/>
    <x v="717"/>
    <x v="367"/>
    <x v="3"/>
    <x v="0"/>
    <x v="4"/>
    <x v="4"/>
    <x v="0"/>
    <n v="702.35799999999995"/>
    <n v="2"/>
    <s v="Returned"/>
    <s v="Medium"/>
  </r>
  <r>
    <d v="2023-03-20T00:00:00"/>
    <x v="1"/>
    <x v="1"/>
    <n v="20"/>
    <n v="536.71"/>
    <s v="Store B"/>
    <x v="1"/>
    <n v="0.15"/>
    <x v="3"/>
    <n v="9124.07"/>
    <s v="Debit Card"/>
    <s v="SAVE10"/>
    <n v="0"/>
    <s v="REG100781"/>
    <s v="Cust 4937"/>
    <x v="718"/>
    <x v="521"/>
    <x v="1"/>
    <x v="0"/>
    <x v="6"/>
    <x v="6"/>
    <x v="0"/>
    <n v="9082.65"/>
    <n v="5"/>
    <s v="Completed"/>
    <s v="High"/>
  </r>
  <r>
    <d v="2024-06-05T00:00:00"/>
    <x v="4"/>
    <x v="1"/>
    <n v="5"/>
    <n v="206.42"/>
    <s v="Store D"/>
    <x v="1"/>
    <n v="0.05"/>
    <x v="1"/>
    <n v="980.49499999999989"/>
    <s v="Debit Card"/>
    <s v="WINTER15"/>
    <n v="0"/>
    <s v="REG100782"/>
    <s v="Cust 3606"/>
    <x v="719"/>
    <x v="522"/>
    <x v="4"/>
    <x v="1"/>
    <x v="3"/>
    <x v="3"/>
    <x v="2"/>
    <n v="944.9849999999999"/>
    <n v="8"/>
    <s v="Completed"/>
    <s v="Low"/>
  </r>
  <r>
    <d v="2024-07-09T00:00:00"/>
    <x v="0"/>
    <x v="6"/>
    <n v="4"/>
    <n v="256.83"/>
    <s v="Store A"/>
    <x v="0"/>
    <n v="0.15"/>
    <x v="3"/>
    <n v="873.22199999999987"/>
    <s v="Cash"/>
    <s v="No Promo"/>
    <n v="1"/>
    <s v="REG100783"/>
    <s v="Cust 5865"/>
    <x v="720"/>
    <x v="94"/>
    <x v="0"/>
    <x v="1"/>
    <x v="8"/>
    <x v="8"/>
    <x v="3"/>
    <n v="828.50199999999984"/>
    <n v="8"/>
    <s v="Returned"/>
    <s v="High"/>
  </r>
  <r>
    <d v="2025-03-08T00:00:00"/>
    <x v="1"/>
    <x v="4"/>
    <n v="1"/>
    <n v="247.04"/>
    <s v="Store C"/>
    <x v="0"/>
    <n v="0"/>
    <x v="5"/>
    <n v="247.04"/>
    <s v="Credit Card"/>
    <s v="FREESHIP"/>
    <n v="0"/>
    <s v="REG100784"/>
    <s v="Cust 7195"/>
    <x v="721"/>
    <x v="9"/>
    <x v="1"/>
    <x v="2"/>
    <x v="6"/>
    <x v="6"/>
    <x v="0"/>
    <n v="220.18"/>
    <n v="5"/>
    <s v="Completed"/>
    <s v="No Discount"/>
  </r>
  <r>
    <d v="2025-06-21T00:00:00"/>
    <x v="1"/>
    <x v="5"/>
    <n v="3"/>
    <n v="583.38"/>
    <s v="Store B"/>
    <x v="1"/>
    <n v="0.15"/>
    <x v="4"/>
    <n v="1487.6189999999999"/>
    <s v="Cash"/>
    <s v="WINTER15"/>
    <n v="1"/>
    <s v="REG100785"/>
    <s v="Cust 6113"/>
    <x v="722"/>
    <x v="36"/>
    <x v="1"/>
    <x v="2"/>
    <x v="3"/>
    <x v="3"/>
    <x v="2"/>
    <n v="1457.499"/>
    <n v="9"/>
    <s v="Returned"/>
    <s v="High"/>
  </r>
  <r>
    <d v="2025-06-28T00:00:00"/>
    <x v="2"/>
    <x v="5"/>
    <n v="13"/>
    <n v="341.38"/>
    <s v="Store C"/>
    <x v="1"/>
    <n v="0.15"/>
    <x v="1"/>
    <n v="3772.2489999999989"/>
    <s v="Cash"/>
    <s v="No Promo"/>
    <n v="0"/>
    <s v="REG100786"/>
    <s v="Cust 9878"/>
    <x v="723"/>
    <x v="523"/>
    <x v="2"/>
    <x v="2"/>
    <x v="3"/>
    <x v="3"/>
    <x v="2"/>
    <n v="3754.0489999999991"/>
    <n v="3"/>
    <s v="Completed"/>
    <s v="High"/>
  </r>
  <r>
    <d v="2025-04-05T00:00:00"/>
    <x v="4"/>
    <x v="3"/>
    <n v="19"/>
    <n v="267.02999999999997"/>
    <s v="Store D"/>
    <x v="0"/>
    <n v="0.15"/>
    <x v="5"/>
    <n v="4312.5344999999998"/>
    <s v="Online"/>
    <s v="SAVE10"/>
    <n v="1"/>
    <s v="REG100787"/>
    <s v="Cust 3936"/>
    <x v="724"/>
    <x v="524"/>
    <x v="4"/>
    <x v="2"/>
    <x v="7"/>
    <x v="7"/>
    <x v="2"/>
    <n v="4276.7145"/>
    <n v="8"/>
    <s v="Returned"/>
    <s v="High"/>
  </r>
  <r>
    <d v="2024-03-05T00:00:00"/>
    <x v="1"/>
    <x v="6"/>
    <n v="7"/>
    <n v="77.69"/>
    <s v="Store D"/>
    <x v="0"/>
    <n v="0"/>
    <x v="3"/>
    <n v="543.82999999999993"/>
    <s v="Credit Card"/>
    <s v="SAVE10"/>
    <n v="0"/>
    <s v="REG100788"/>
    <s v="Cust 3937"/>
    <x v="725"/>
    <x v="67"/>
    <x v="1"/>
    <x v="1"/>
    <x v="6"/>
    <x v="6"/>
    <x v="0"/>
    <n v="501.93999999999994"/>
    <n v="7"/>
    <s v="Completed"/>
    <s v="No Discount"/>
  </r>
  <r>
    <d v="2024-03-09T00:00:00"/>
    <x v="0"/>
    <x v="1"/>
    <n v="20"/>
    <n v="312.43"/>
    <s v="Store C"/>
    <x v="1"/>
    <n v="0"/>
    <x v="3"/>
    <n v="6248.6"/>
    <s v="Credit Card"/>
    <s v="SAVE10"/>
    <n v="0"/>
    <s v="REG100789"/>
    <s v="Cust 5262"/>
    <x v="726"/>
    <x v="474"/>
    <x v="0"/>
    <x v="1"/>
    <x v="6"/>
    <x v="6"/>
    <x v="0"/>
    <n v="6220.4900000000007"/>
    <n v="2"/>
    <s v="Completed"/>
    <s v="No Discount"/>
  </r>
  <r>
    <d v="2025-02-25T00:00:00"/>
    <x v="3"/>
    <x v="4"/>
    <n v="19"/>
    <n v="14.1"/>
    <s v="Store C"/>
    <x v="0"/>
    <n v="0.05"/>
    <x v="3"/>
    <n v="254.505"/>
    <s v="Cash"/>
    <s v="FREESHIP"/>
    <n v="0"/>
    <s v="REG100790"/>
    <s v="Cust 3892"/>
    <x v="663"/>
    <x v="525"/>
    <x v="3"/>
    <x v="2"/>
    <x v="0"/>
    <x v="0"/>
    <x v="0"/>
    <n v="216.66499999999999"/>
    <n v="3"/>
    <s v="Completed"/>
    <s v="Low"/>
  </r>
  <r>
    <d v="2024-11-16T00:00:00"/>
    <x v="4"/>
    <x v="5"/>
    <n v="17"/>
    <n v="266.83"/>
    <s v="Store D"/>
    <x v="1"/>
    <n v="0.05"/>
    <x v="2"/>
    <n v="4309.3044999999993"/>
    <s v="Credit Card"/>
    <s v="WINTER15"/>
    <n v="0"/>
    <s v="REG100791"/>
    <s v="Cust 8826"/>
    <x v="727"/>
    <x v="526"/>
    <x v="4"/>
    <x v="1"/>
    <x v="9"/>
    <x v="9"/>
    <x v="1"/>
    <n v="4276.7844999999988"/>
    <n v="7"/>
    <s v="Completed"/>
    <s v="Low"/>
  </r>
  <r>
    <d v="2024-08-01T00:00:00"/>
    <x v="1"/>
    <x v="6"/>
    <n v="20"/>
    <n v="248.11"/>
    <s v="Store D"/>
    <x v="0"/>
    <n v="0.05"/>
    <x v="3"/>
    <n v="4714.09"/>
    <s v="Online"/>
    <s v="SAVE10"/>
    <n v="0"/>
    <s v="REG100792"/>
    <s v="Cust 1119"/>
    <x v="728"/>
    <x v="115"/>
    <x v="1"/>
    <x v="1"/>
    <x v="10"/>
    <x v="10"/>
    <x v="3"/>
    <n v="4691.13"/>
    <n v="5"/>
    <s v="Completed"/>
    <s v="Low"/>
  </r>
  <r>
    <d v="2024-04-20T00:00:00"/>
    <x v="4"/>
    <x v="3"/>
    <n v="5"/>
    <n v="316.76"/>
    <s v="Store B"/>
    <x v="1"/>
    <n v="0.05"/>
    <x v="1"/>
    <n v="1504.61"/>
    <s v="Gift Card"/>
    <s v="FREESHIP"/>
    <n v="1"/>
    <s v="REG100793"/>
    <s v="Cust 2685"/>
    <x v="729"/>
    <x v="511"/>
    <x v="4"/>
    <x v="1"/>
    <x v="7"/>
    <x v="7"/>
    <x v="2"/>
    <n v="1491.9099999999999"/>
    <n v="10"/>
    <s v="Returned"/>
    <s v="Low"/>
  </r>
  <r>
    <d v="2024-04-20T00:00:00"/>
    <x v="1"/>
    <x v="0"/>
    <n v="2"/>
    <n v="169.62"/>
    <s v="Store C"/>
    <x v="1"/>
    <n v="0.1"/>
    <x v="1"/>
    <n v="305.31599999999997"/>
    <s v="Debit Card"/>
    <s v="No Promo"/>
    <n v="0"/>
    <s v="REG100794"/>
    <s v="Cust 5939"/>
    <x v="730"/>
    <x v="52"/>
    <x v="1"/>
    <x v="1"/>
    <x v="7"/>
    <x v="7"/>
    <x v="2"/>
    <n v="259.90599999999995"/>
    <n v="5"/>
    <s v="Completed"/>
    <s v="Medium"/>
  </r>
  <r>
    <d v="2023-09-22T00:00:00"/>
    <x v="2"/>
    <x v="0"/>
    <n v="19"/>
    <n v="35.380000000000003"/>
    <s v="Store A"/>
    <x v="1"/>
    <n v="0.15"/>
    <x v="4"/>
    <n v="571.38700000000006"/>
    <s v="Online"/>
    <s v="SAVE10"/>
    <n v="0"/>
    <s v="REG100795"/>
    <s v="Cust 1791"/>
    <x v="731"/>
    <x v="527"/>
    <x v="2"/>
    <x v="0"/>
    <x v="11"/>
    <x v="11"/>
    <x v="3"/>
    <n v="564.32700000000011"/>
    <n v="6"/>
    <s v="Completed"/>
    <s v="High"/>
  </r>
  <r>
    <d v="2025-02-21T00:00:00"/>
    <x v="4"/>
    <x v="3"/>
    <n v="3"/>
    <n v="264.08"/>
    <s v="Store A"/>
    <x v="1"/>
    <n v="0.1"/>
    <x v="4"/>
    <n v="713.01600000000008"/>
    <s v="Online"/>
    <s v="No Promo"/>
    <n v="0"/>
    <s v="REG100796"/>
    <s v="Cust 8530"/>
    <x v="732"/>
    <x v="3"/>
    <x v="4"/>
    <x v="2"/>
    <x v="0"/>
    <x v="0"/>
    <x v="0"/>
    <n v="687.62600000000009"/>
    <n v="9"/>
    <s v="Completed"/>
    <s v="Medium"/>
  </r>
  <r>
    <d v="2025-06-24T00:00:00"/>
    <x v="0"/>
    <x v="5"/>
    <n v="5"/>
    <n v="137.56"/>
    <s v="Store C"/>
    <x v="0"/>
    <n v="0.15"/>
    <x v="4"/>
    <n v="584.63"/>
    <s v="Debit Card"/>
    <s v="SAVE10"/>
    <n v="0"/>
    <s v="REG100797"/>
    <s v="Cust 4522"/>
    <x v="733"/>
    <x v="523"/>
    <x v="0"/>
    <x v="2"/>
    <x v="3"/>
    <x v="3"/>
    <x v="2"/>
    <n v="578.17999999999995"/>
    <n v="7"/>
    <s v="Completed"/>
    <s v="High"/>
  </r>
  <r>
    <d v="2023-11-28T00:00:00"/>
    <x v="3"/>
    <x v="0"/>
    <n v="8"/>
    <n v="157.93"/>
    <s v="Store B"/>
    <x v="1"/>
    <n v="0.15"/>
    <x v="4"/>
    <n v="1073.924"/>
    <s v="Online"/>
    <s v="SAVE10"/>
    <n v="0"/>
    <s v="REG100798"/>
    <s v="Cust 9619"/>
    <x v="734"/>
    <x v="380"/>
    <x v="3"/>
    <x v="0"/>
    <x v="9"/>
    <x v="9"/>
    <x v="1"/>
    <n v="1067.614"/>
    <n v="7"/>
    <s v="Completed"/>
    <s v="High"/>
  </r>
  <r>
    <d v="2024-04-08T00:00:00"/>
    <x v="2"/>
    <x v="2"/>
    <n v="6"/>
    <n v="126.86"/>
    <s v="Store C"/>
    <x v="0"/>
    <n v="0.05"/>
    <x v="0"/>
    <n v="723.10199999999998"/>
    <s v="Debit Card"/>
    <s v="FREESHIP"/>
    <n v="0"/>
    <s v="REG100799"/>
    <s v="Cust 1637"/>
    <x v="735"/>
    <x v="10"/>
    <x v="2"/>
    <x v="1"/>
    <x v="7"/>
    <x v="7"/>
    <x v="2"/>
    <n v="687.61199999999997"/>
    <n v="9"/>
    <s v="Completed"/>
    <s v="Low"/>
  </r>
  <r>
    <d v="2025-01-07T00:00:00"/>
    <x v="2"/>
    <x v="3"/>
    <n v="15"/>
    <n v="240.05"/>
    <s v="Store C"/>
    <x v="1"/>
    <n v="0.05"/>
    <x v="3"/>
    <n v="3420.7125000000001"/>
    <s v="Credit Card"/>
    <s v="FREESHIP"/>
    <n v="0"/>
    <s v="REG100800"/>
    <s v="Cust 6914"/>
    <x v="736"/>
    <x v="420"/>
    <x v="2"/>
    <x v="2"/>
    <x v="4"/>
    <x v="4"/>
    <x v="0"/>
    <n v="3406.4025000000001"/>
    <n v="7"/>
    <s v="Completed"/>
    <s v="Low"/>
  </r>
  <r>
    <d v="2023-02-24T00:00:00"/>
    <x v="1"/>
    <x v="5"/>
    <n v="3"/>
    <n v="37.630000000000003"/>
    <s v="Store A"/>
    <x v="0"/>
    <n v="0.1"/>
    <x v="3"/>
    <n v="101.601"/>
    <s v="Debit Card"/>
    <s v="FREESHIP"/>
    <n v="0"/>
    <s v="REG100801"/>
    <s v="Cust 5737"/>
    <x v="737"/>
    <x v="422"/>
    <x v="1"/>
    <x v="0"/>
    <x v="0"/>
    <x v="0"/>
    <x v="0"/>
    <n v="57.900999999999996"/>
    <n v="7"/>
    <s v="Completed"/>
    <s v="Medium"/>
  </r>
  <r>
    <d v="2023-10-19T00:00:00"/>
    <x v="0"/>
    <x v="3"/>
    <n v="13"/>
    <n v="393.1"/>
    <s v="Store B"/>
    <x v="0"/>
    <n v="0.1"/>
    <x v="1"/>
    <n v="4599.2700000000004"/>
    <s v="Online"/>
    <s v="No Promo"/>
    <n v="0"/>
    <s v="REG100802"/>
    <s v="Cust 5301"/>
    <x v="738"/>
    <x v="528"/>
    <x v="0"/>
    <x v="0"/>
    <x v="5"/>
    <x v="5"/>
    <x v="1"/>
    <n v="4586.63"/>
    <n v="7"/>
    <s v="Completed"/>
    <s v="Medium"/>
  </r>
  <r>
    <d v="2024-06-17T00:00:00"/>
    <x v="2"/>
    <x v="3"/>
    <n v="10"/>
    <n v="83.86"/>
    <s v="Store A"/>
    <x v="0"/>
    <n v="0.15"/>
    <x v="1"/>
    <n v="712.81"/>
    <s v="Credit Card"/>
    <s v="No Promo"/>
    <n v="0"/>
    <s v="REG100803"/>
    <s v="Cust 2524"/>
    <x v="739"/>
    <x v="489"/>
    <x v="2"/>
    <x v="1"/>
    <x v="3"/>
    <x v="3"/>
    <x v="2"/>
    <n v="671.69999999999993"/>
    <n v="4"/>
    <s v="Completed"/>
    <s v="High"/>
  </r>
  <r>
    <d v="2023-06-21T00:00:00"/>
    <x v="3"/>
    <x v="2"/>
    <n v="10"/>
    <n v="110.07"/>
    <s v="Store B"/>
    <x v="0"/>
    <n v="0"/>
    <x v="2"/>
    <n v="1100.7"/>
    <s v="Credit Card"/>
    <s v="No Promo"/>
    <n v="0"/>
    <s v="REG100804"/>
    <s v="Cust 8480"/>
    <x v="740"/>
    <x v="418"/>
    <x v="3"/>
    <x v="0"/>
    <x v="3"/>
    <x v="3"/>
    <x v="2"/>
    <n v="1082.23"/>
    <n v="8"/>
    <s v="Completed"/>
    <s v="No Discount"/>
  </r>
  <r>
    <d v="2024-08-30T00:00:00"/>
    <x v="0"/>
    <x v="1"/>
    <n v="6"/>
    <n v="288.98"/>
    <s v="Store C"/>
    <x v="0"/>
    <n v="0.15"/>
    <x v="4"/>
    <n v="1473.798"/>
    <s v="Gift Card"/>
    <s v="No Promo"/>
    <n v="0"/>
    <s v="REG100805"/>
    <s v="Cust 2595"/>
    <x v="741"/>
    <x v="326"/>
    <x v="0"/>
    <x v="1"/>
    <x v="10"/>
    <x v="10"/>
    <x v="3"/>
    <n v="1435.1679999999999"/>
    <n v="3"/>
    <s v="Completed"/>
    <s v="High"/>
  </r>
  <r>
    <d v="2025-01-03T00:00:00"/>
    <x v="3"/>
    <x v="2"/>
    <n v="10"/>
    <n v="451.14"/>
    <s v="Store A"/>
    <x v="1"/>
    <n v="0"/>
    <x v="5"/>
    <n v="4511.3999999999996"/>
    <s v="Gift Card"/>
    <s v="FREESHIP"/>
    <n v="0"/>
    <s v="REG100806"/>
    <s v="Cust 7132"/>
    <x v="742"/>
    <x v="458"/>
    <x v="3"/>
    <x v="2"/>
    <x v="4"/>
    <x v="4"/>
    <x v="0"/>
    <n v="4481.4399999999996"/>
    <n v="10"/>
    <s v="Completed"/>
    <s v="No Discount"/>
  </r>
  <r>
    <d v="2023-02-23T00:00:00"/>
    <x v="4"/>
    <x v="6"/>
    <n v="16"/>
    <n v="509.08"/>
    <s v="Store C"/>
    <x v="0"/>
    <n v="0"/>
    <x v="3"/>
    <n v="8145.28"/>
    <s v="Online"/>
    <s v="FREESHIP"/>
    <n v="0"/>
    <s v="REG100807"/>
    <s v="Cust 4240"/>
    <x v="342"/>
    <x v="215"/>
    <x v="4"/>
    <x v="0"/>
    <x v="0"/>
    <x v="0"/>
    <x v="0"/>
    <n v="8107.75"/>
    <n v="7"/>
    <s v="Completed"/>
    <s v="No Discount"/>
  </r>
  <r>
    <d v="2025-04-26T00:00:00"/>
    <x v="3"/>
    <x v="6"/>
    <n v="4"/>
    <n v="582.73"/>
    <s v="Store D"/>
    <x v="0"/>
    <n v="0.05"/>
    <x v="3"/>
    <n v="2214.3739999999998"/>
    <s v="Cash"/>
    <s v="WINTER15"/>
    <n v="0"/>
    <s v="REG100808"/>
    <s v="Cust 4644"/>
    <x v="743"/>
    <x v="529"/>
    <x v="3"/>
    <x v="2"/>
    <x v="7"/>
    <x v="7"/>
    <x v="2"/>
    <n v="2170.1139999999996"/>
    <n v="3"/>
    <s v="Completed"/>
    <s v="Low"/>
  </r>
  <r>
    <d v="2023-06-08T00:00:00"/>
    <x v="1"/>
    <x v="1"/>
    <n v="9"/>
    <n v="115.24"/>
    <s v="Store B"/>
    <x v="0"/>
    <n v="0"/>
    <x v="1"/>
    <n v="1037.1600000000001"/>
    <s v="Credit Card"/>
    <s v="FREESHIP"/>
    <n v="0"/>
    <s v="REG100809"/>
    <s v="Cust 5133"/>
    <x v="744"/>
    <x v="530"/>
    <x v="1"/>
    <x v="0"/>
    <x v="3"/>
    <x v="3"/>
    <x v="2"/>
    <n v="1028.8800000000001"/>
    <n v="6"/>
    <s v="Completed"/>
    <s v="No Discount"/>
  </r>
  <r>
    <d v="2023-03-16T00:00:00"/>
    <x v="2"/>
    <x v="4"/>
    <n v="14"/>
    <n v="565.45000000000005"/>
    <s v="Store D"/>
    <x v="0"/>
    <n v="0.1"/>
    <x v="0"/>
    <n v="7124.670000000001"/>
    <s v="Online"/>
    <s v="WINTER15"/>
    <n v="0"/>
    <s v="REG100810"/>
    <s v="Cust 1731"/>
    <x v="745"/>
    <x v="521"/>
    <x v="2"/>
    <x v="0"/>
    <x v="6"/>
    <x v="6"/>
    <x v="0"/>
    <n v="7100.2700000000013"/>
    <n v="9"/>
    <s v="Completed"/>
    <s v="Medium"/>
  </r>
  <r>
    <d v="2024-10-23T00:00:00"/>
    <x v="2"/>
    <x v="1"/>
    <n v="11"/>
    <n v="121.54"/>
    <s v="Store D"/>
    <x v="0"/>
    <n v="0"/>
    <x v="3"/>
    <n v="1336.94"/>
    <s v="Credit Card"/>
    <s v="SAVE10"/>
    <n v="0"/>
    <s v="REG100811"/>
    <s v="Cust 3739"/>
    <x v="746"/>
    <x v="531"/>
    <x v="2"/>
    <x v="1"/>
    <x v="5"/>
    <x v="5"/>
    <x v="1"/>
    <n v="1320.3200000000002"/>
    <n v="5"/>
    <s v="Completed"/>
    <s v="No Discount"/>
  </r>
  <r>
    <d v="2025-05-23T00:00:00"/>
    <x v="0"/>
    <x v="6"/>
    <n v="9"/>
    <n v="160.15"/>
    <s v="Store D"/>
    <x v="1"/>
    <n v="0.1"/>
    <x v="1"/>
    <n v="1297.2149999999999"/>
    <s v="Debit Card"/>
    <s v="No Promo"/>
    <n v="1"/>
    <s v="REG100812"/>
    <s v="Cust 3853"/>
    <x v="747"/>
    <x v="532"/>
    <x v="0"/>
    <x v="2"/>
    <x v="2"/>
    <x v="2"/>
    <x v="2"/>
    <n v="1267.5749999999998"/>
    <n v="5"/>
    <s v="Returned"/>
    <s v="Medium"/>
  </r>
  <r>
    <d v="2023-05-06T00:00:00"/>
    <x v="0"/>
    <x v="2"/>
    <n v="14"/>
    <n v="175.66"/>
    <s v="Store B"/>
    <x v="0"/>
    <n v="0.05"/>
    <x v="5"/>
    <n v="2336.2779999999998"/>
    <s v="Cash"/>
    <s v="SAVE10"/>
    <n v="0"/>
    <s v="REG100813"/>
    <s v="Cust 6830"/>
    <x v="748"/>
    <x v="533"/>
    <x v="0"/>
    <x v="0"/>
    <x v="2"/>
    <x v="2"/>
    <x v="2"/>
    <n v="2310.1579999999999"/>
    <n v="8"/>
    <s v="Completed"/>
    <s v="Low"/>
  </r>
  <r>
    <d v="2024-08-15T00:00:00"/>
    <x v="1"/>
    <x v="5"/>
    <n v="3"/>
    <n v="437.97"/>
    <s v="Store C"/>
    <x v="0"/>
    <n v="0.05"/>
    <x v="0"/>
    <n v="1248.2145"/>
    <s v="Cash"/>
    <s v="SAVE10"/>
    <n v="1"/>
    <s v="REG100814"/>
    <s v="Cust 5351"/>
    <x v="749"/>
    <x v="447"/>
    <x v="1"/>
    <x v="1"/>
    <x v="10"/>
    <x v="10"/>
    <x v="3"/>
    <n v="1224.9245000000001"/>
    <n v="7"/>
    <s v="Returned"/>
    <s v="Low"/>
  </r>
  <r>
    <d v="2023-08-23T00:00:00"/>
    <x v="1"/>
    <x v="6"/>
    <n v="12"/>
    <n v="411.59"/>
    <s v="Store B"/>
    <x v="0"/>
    <n v="0.15"/>
    <x v="4"/>
    <n v="4198.2179999999998"/>
    <s v="Cash"/>
    <s v="FREESHIP"/>
    <n v="0"/>
    <s v="REG100815"/>
    <s v="Cust 5845"/>
    <x v="116"/>
    <x v="534"/>
    <x v="1"/>
    <x v="0"/>
    <x v="10"/>
    <x v="10"/>
    <x v="3"/>
    <n v="4179.0479999999998"/>
    <n v="8"/>
    <s v="Completed"/>
    <s v="High"/>
  </r>
  <r>
    <d v="2025-04-13T00:00:00"/>
    <x v="1"/>
    <x v="0"/>
    <n v="1"/>
    <n v="163.29"/>
    <s v="Store B"/>
    <x v="1"/>
    <n v="0"/>
    <x v="4"/>
    <n v="163.29"/>
    <s v="Credit Card"/>
    <s v="WINTER15"/>
    <n v="0"/>
    <s v="REG100816"/>
    <s v="Cust 7004"/>
    <x v="750"/>
    <x v="535"/>
    <x v="1"/>
    <x v="2"/>
    <x v="7"/>
    <x v="7"/>
    <x v="2"/>
    <n v="142.13999999999999"/>
    <n v="9"/>
    <s v="Completed"/>
    <s v="No Discount"/>
  </r>
  <r>
    <d v="2024-06-11T00:00:00"/>
    <x v="3"/>
    <x v="2"/>
    <n v="5"/>
    <n v="538.52"/>
    <s v="Store B"/>
    <x v="0"/>
    <n v="0.05"/>
    <x v="1"/>
    <n v="2557.9699999999998"/>
    <s v="Gift Card"/>
    <s v="No Promo"/>
    <n v="0"/>
    <s v="REG100817"/>
    <s v="Cust 4095"/>
    <x v="751"/>
    <x v="536"/>
    <x v="3"/>
    <x v="1"/>
    <x v="3"/>
    <x v="3"/>
    <x v="2"/>
    <n v="2512.16"/>
    <n v="6"/>
    <s v="Completed"/>
    <s v="Low"/>
  </r>
  <r>
    <d v="2024-04-29T00:00:00"/>
    <x v="1"/>
    <x v="1"/>
    <n v="11"/>
    <n v="255.95"/>
    <s v="Store C"/>
    <x v="0"/>
    <n v="0.1"/>
    <x v="1"/>
    <n v="2533.9050000000002"/>
    <s v="Online"/>
    <s v="No Promo"/>
    <n v="0"/>
    <s v="REG100818"/>
    <s v="Cust 7833"/>
    <x v="752"/>
    <x v="441"/>
    <x v="1"/>
    <x v="1"/>
    <x v="7"/>
    <x v="7"/>
    <x v="2"/>
    <n v="2511.9150000000004"/>
    <n v="5"/>
    <s v="Completed"/>
    <s v="Medium"/>
  </r>
  <r>
    <d v="2023-03-27T00:00:00"/>
    <x v="1"/>
    <x v="2"/>
    <n v="7"/>
    <n v="290.22000000000003"/>
    <s v="Store A"/>
    <x v="1"/>
    <n v="0.1"/>
    <x v="1"/>
    <n v="1828.386"/>
    <s v="Cash"/>
    <s v="WINTER15"/>
    <n v="0"/>
    <s v="REG100819"/>
    <s v="Cust 5826"/>
    <x v="753"/>
    <x v="300"/>
    <x v="1"/>
    <x v="0"/>
    <x v="6"/>
    <x v="6"/>
    <x v="0"/>
    <n v="1795.2359999999999"/>
    <n v="8"/>
    <s v="Completed"/>
    <s v="Medium"/>
  </r>
  <r>
    <d v="2024-10-23T00:00:00"/>
    <x v="2"/>
    <x v="3"/>
    <n v="20"/>
    <n v="198.95"/>
    <s v="Store B"/>
    <x v="1"/>
    <n v="0.1"/>
    <x v="4"/>
    <n v="3581.1"/>
    <s v="Credit Card"/>
    <s v="No Promo"/>
    <n v="1"/>
    <s v="REG100820"/>
    <s v="Cust 9410"/>
    <x v="754"/>
    <x v="71"/>
    <x v="2"/>
    <x v="1"/>
    <x v="5"/>
    <x v="5"/>
    <x v="1"/>
    <n v="3575.94"/>
    <n v="2"/>
    <s v="Returned"/>
    <s v="Medium"/>
  </r>
  <r>
    <d v="2023-06-21T00:00:00"/>
    <x v="2"/>
    <x v="6"/>
    <n v="11"/>
    <n v="577.1"/>
    <s v="Store C"/>
    <x v="1"/>
    <n v="0.15"/>
    <x v="2"/>
    <n v="5395.8850000000002"/>
    <s v="Cash"/>
    <s v="SAVE10"/>
    <n v="0"/>
    <s v="REG100821"/>
    <s v="Cust 9397"/>
    <x v="755"/>
    <x v="184"/>
    <x v="2"/>
    <x v="0"/>
    <x v="3"/>
    <x v="3"/>
    <x v="2"/>
    <n v="5382.7250000000004"/>
    <n v="7"/>
    <s v="Completed"/>
    <s v="High"/>
  </r>
  <r>
    <d v="2023-05-12T00:00:00"/>
    <x v="3"/>
    <x v="6"/>
    <n v="10"/>
    <n v="50.1"/>
    <s v="Store A"/>
    <x v="0"/>
    <n v="0.1"/>
    <x v="5"/>
    <n v="450.9"/>
    <s v="Cash"/>
    <s v="FREESHIP"/>
    <n v="1"/>
    <s v="REG100822"/>
    <s v="Cust 6665"/>
    <x v="756"/>
    <x v="2"/>
    <x v="3"/>
    <x v="0"/>
    <x v="2"/>
    <x v="2"/>
    <x v="2"/>
    <n v="427.46999999999997"/>
    <n v="7"/>
    <s v="Returned"/>
    <s v="Medium"/>
  </r>
  <r>
    <d v="2024-10-20T00:00:00"/>
    <x v="3"/>
    <x v="6"/>
    <n v="19"/>
    <n v="554.5"/>
    <s v="Store B"/>
    <x v="1"/>
    <n v="0.15"/>
    <x v="3"/>
    <n v="8955.1749999999993"/>
    <s v="Online"/>
    <s v="No Promo"/>
    <n v="1"/>
    <s v="REG100823"/>
    <s v="Cust 2590"/>
    <x v="757"/>
    <x v="537"/>
    <x v="3"/>
    <x v="1"/>
    <x v="5"/>
    <x v="5"/>
    <x v="1"/>
    <n v="8908.0149999999994"/>
    <n v="4"/>
    <s v="Returned"/>
    <s v="High"/>
  </r>
  <r>
    <d v="2024-04-04T00:00:00"/>
    <x v="2"/>
    <x v="0"/>
    <n v="14"/>
    <n v="117.31"/>
    <s v="Store A"/>
    <x v="0"/>
    <n v="0"/>
    <x v="4"/>
    <n v="1642.34"/>
    <s v="Online"/>
    <s v="WINTER15"/>
    <n v="0"/>
    <s v="REG100824"/>
    <s v="Cust 4599"/>
    <x v="758"/>
    <x v="538"/>
    <x v="2"/>
    <x v="1"/>
    <x v="7"/>
    <x v="7"/>
    <x v="2"/>
    <n v="1601.1"/>
    <n v="3"/>
    <s v="Completed"/>
    <s v="No Discount"/>
  </r>
  <r>
    <d v="2025-01-12T00:00:00"/>
    <x v="3"/>
    <x v="5"/>
    <n v="3"/>
    <n v="193.98"/>
    <s v="Store A"/>
    <x v="1"/>
    <n v="0"/>
    <x v="5"/>
    <n v="581.93999999999994"/>
    <s v="Credit Card"/>
    <s v="WINTER15"/>
    <n v="0"/>
    <s v="REG100825"/>
    <s v="Cust 7166"/>
    <x v="759"/>
    <x v="539"/>
    <x v="3"/>
    <x v="2"/>
    <x v="4"/>
    <x v="4"/>
    <x v="0"/>
    <n v="554.41"/>
    <n v="4"/>
    <s v="Completed"/>
    <s v="No Discount"/>
  </r>
  <r>
    <d v="2023-07-24T00:00:00"/>
    <x v="1"/>
    <x v="1"/>
    <n v="20"/>
    <n v="386.86"/>
    <s v="Store A"/>
    <x v="0"/>
    <n v="0.05"/>
    <x v="3"/>
    <n v="7350.34"/>
    <s v="Online"/>
    <s v="WINTER15"/>
    <n v="0"/>
    <s v="REG100826"/>
    <s v="Cust 6177"/>
    <x v="760"/>
    <x v="233"/>
    <x v="1"/>
    <x v="0"/>
    <x v="8"/>
    <x v="8"/>
    <x v="3"/>
    <n v="7308.78"/>
    <n v="5"/>
    <s v="Completed"/>
    <s v="Low"/>
  </r>
  <r>
    <d v="2023-09-09T00:00:00"/>
    <x v="2"/>
    <x v="3"/>
    <n v="12"/>
    <n v="81.33"/>
    <s v="Store D"/>
    <x v="0"/>
    <n v="0"/>
    <x v="3"/>
    <n v="975.96"/>
    <s v="Cash"/>
    <s v="SAVE10"/>
    <n v="1"/>
    <s v="REG100827"/>
    <s v="Cust 6229"/>
    <x v="761"/>
    <x v="540"/>
    <x v="2"/>
    <x v="0"/>
    <x v="11"/>
    <x v="11"/>
    <x v="3"/>
    <n v="945.23"/>
    <n v="4"/>
    <s v="Returned"/>
    <s v="No Discount"/>
  </r>
  <r>
    <d v="2024-04-20T00:00:00"/>
    <x v="0"/>
    <x v="6"/>
    <n v="5"/>
    <n v="550.65"/>
    <s v="Store A"/>
    <x v="1"/>
    <n v="0.15"/>
    <x v="5"/>
    <n v="2340.2624999999998"/>
    <s v="Gift Card"/>
    <s v="No Promo"/>
    <n v="0"/>
    <s v="REG100828"/>
    <s v="Cust 2899"/>
    <x v="597"/>
    <x v="87"/>
    <x v="0"/>
    <x v="1"/>
    <x v="7"/>
    <x v="7"/>
    <x v="2"/>
    <n v="2323.4424999999997"/>
    <n v="7"/>
    <s v="Completed"/>
    <s v="High"/>
  </r>
  <r>
    <d v="2025-02-06T00:00:00"/>
    <x v="4"/>
    <x v="6"/>
    <n v="4"/>
    <n v="473.91"/>
    <s v="Store A"/>
    <x v="1"/>
    <n v="0.05"/>
    <x v="0"/>
    <n v="1800.8579999999999"/>
    <s v="Credit Card"/>
    <s v="SAVE10"/>
    <n v="0"/>
    <s v="REG100829"/>
    <s v="Cust 5322"/>
    <x v="762"/>
    <x v="541"/>
    <x v="4"/>
    <x v="2"/>
    <x v="0"/>
    <x v="0"/>
    <x v="0"/>
    <n v="1771.6379999999999"/>
    <n v="8"/>
    <s v="Completed"/>
    <s v="Low"/>
  </r>
  <r>
    <d v="2023-06-18T00:00:00"/>
    <x v="4"/>
    <x v="5"/>
    <n v="19"/>
    <n v="25.22"/>
    <s v="Store C"/>
    <x v="0"/>
    <n v="0"/>
    <x v="5"/>
    <n v="479.17999999999989"/>
    <s v="Credit Card"/>
    <s v="No Promo"/>
    <n v="0"/>
    <s v="REG100830"/>
    <s v="Cust 7063"/>
    <x v="763"/>
    <x v="113"/>
    <x v="4"/>
    <x v="0"/>
    <x v="3"/>
    <x v="3"/>
    <x v="2"/>
    <n v="447.86999999999989"/>
    <n v="4"/>
    <s v="Completed"/>
    <s v="No Discount"/>
  </r>
  <r>
    <d v="2024-11-01T00:00:00"/>
    <x v="2"/>
    <x v="1"/>
    <n v="2"/>
    <n v="437.04"/>
    <s v="Store C"/>
    <x v="0"/>
    <n v="0"/>
    <x v="2"/>
    <n v="874.08"/>
    <s v="Credit Card"/>
    <s v="SAVE10"/>
    <n v="1"/>
    <s v="REG100831"/>
    <s v="Cust 7487"/>
    <x v="764"/>
    <x v="206"/>
    <x v="2"/>
    <x v="1"/>
    <x v="9"/>
    <x v="9"/>
    <x v="1"/>
    <n v="836.71"/>
    <n v="7"/>
    <s v="Returned"/>
    <s v="No Discount"/>
  </r>
  <r>
    <d v="2024-08-12T00:00:00"/>
    <x v="4"/>
    <x v="2"/>
    <n v="5"/>
    <n v="448.86"/>
    <s v="Store C"/>
    <x v="0"/>
    <n v="0.15"/>
    <x v="2"/>
    <n v="1907.655"/>
    <s v="Credit Card"/>
    <s v="SAVE10"/>
    <n v="1"/>
    <s v="REG100832"/>
    <s v="Cust 5481"/>
    <x v="765"/>
    <x v="200"/>
    <x v="4"/>
    <x v="1"/>
    <x v="10"/>
    <x v="10"/>
    <x v="3"/>
    <n v="1886.4349999999999"/>
    <n v="9"/>
    <s v="Returned"/>
    <s v="High"/>
  </r>
  <r>
    <d v="2025-04-08T00:00:00"/>
    <x v="3"/>
    <x v="1"/>
    <n v="14"/>
    <n v="299.94"/>
    <s v="Store D"/>
    <x v="1"/>
    <n v="0"/>
    <x v="3"/>
    <n v="4199.16"/>
    <s v="Gift Card"/>
    <s v="FREESHIP"/>
    <n v="0"/>
    <s v="REG100833"/>
    <s v="Cust 3150"/>
    <x v="766"/>
    <x v="293"/>
    <x v="3"/>
    <x v="2"/>
    <x v="7"/>
    <x v="7"/>
    <x v="2"/>
    <n v="4178.12"/>
    <n v="9"/>
    <s v="Completed"/>
    <s v="No Discount"/>
  </r>
  <r>
    <d v="2024-07-20T00:00:00"/>
    <x v="3"/>
    <x v="0"/>
    <n v="8"/>
    <n v="224.18"/>
    <s v="Store B"/>
    <x v="1"/>
    <n v="0.15"/>
    <x v="5"/>
    <n v="1524.424"/>
    <s v="Debit Card"/>
    <s v="No Promo"/>
    <n v="0"/>
    <s v="REG100834"/>
    <s v="Cust 5099"/>
    <x v="767"/>
    <x v="542"/>
    <x v="3"/>
    <x v="1"/>
    <x v="8"/>
    <x v="8"/>
    <x v="3"/>
    <n v="1487.5239999999999"/>
    <n v="6"/>
    <s v="Completed"/>
    <s v="High"/>
  </r>
  <r>
    <d v="2023-02-17T00:00:00"/>
    <x v="4"/>
    <x v="2"/>
    <n v="6"/>
    <n v="327.69"/>
    <s v="Store D"/>
    <x v="0"/>
    <n v="0.05"/>
    <x v="4"/>
    <n v="1867.8330000000001"/>
    <s v="Cash"/>
    <s v="No Promo"/>
    <n v="0"/>
    <s v="REG100835"/>
    <s v="Cust 6615"/>
    <x v="768"/>
    <x v="543"/>
    <x v="4"/>
    <x v="0"/>
    <x v="0"/>
    <x v="0"/>
    <x v="0"/>
    <n v="1845.4930000000002"/>
    <n v="4"/>
    <s v="Completed"/>
    <s v="Low"/>
  </r>
  <r>
    <d v="2024-07-02T00:00:00"/>
    <x v="0"/>
    <x v="1"/>
    <n v="8"/>
    <n v="432.27"/>
    <s v="Store D"/>
    <x v="1"/>
    <n v="0.05"/>
    <x v="0"/>
    <n v="3285.251999999999"/>
    <s v="Cash"/>
    <s v="FREESHIP"/>
    <n v="1"/>
    <s v="REG100836"/>
    <s v="Cust 6924"/>
    <x v="250"/>
    <x v="389"/>
    <x v="0"/>
    <x v="1"/>
    <x v="8"/>
    <x v="8"/>
    <x v="3"/>
    <n v="3264.6119999999992"/>
    <n v="2"/>
    <s v="Returned"/>
    <s v="Low"/>
  </r>
  <r>
    <d v="2025-04-01T00:00:00"/>
    <x v="2"/>
    <x v="4"/>
    <n v="4"/>
    <n v="249.98"/>
    <s v="Store C"/>
    <x v="1"/>
    <n v="0.15"/>
    <x v="0"/>
    <n v="849.9319999999999"/>
    <s v="Debit Card"/>
    <s v="SAVE10"/>
    <n v="0"/>
    <s v="REG100837"/>
    <s v="Cust 2411"/>
    <x v="769"/>
    <x v="159"/>
    <x v="2"/>
    <x v="2"/>
    <x v="7"/>
    <x v="7"/>
    <x v="2"/>
    <n v="800.85199999999986"/>
    <n v="3"/>
    <s v="Completed"/>
    <s v="High"/>
  </r>
  <r>
    <d v="2025-06-02T00:00:00"/>
    <x v="1"/>
    <x v="6"/>
    <n v="14"/>
    <n v="194.31"/>
    <s v="Store C"/>
    <x v="0"/>
    <n v="0.15"/>
    <x v="2"/>
    <n v="2312.2890000000002"/>
    <s v="Debit Card"/>
    <s v="FREESHIP"/>
    <n v="0"/>
    <s v="REG100838"/>
    <s v="Cust 9648"/>
    <x v="770"/>
    <x v="544"/>
    <x v="1"/>
    <x v="2"/>
    <x v="3"/>
    <x v="3"/>
    <x v="2"/>
    <n v="2296.989"/>
    <n v="7"/>
    <s v="Completed"/>
    <s v="High"/>
  </r>
  <r>
    <d v="2024-11-21T00:00:00"/>
    <x v="4"/>
    <x v="1"/>
    <n v="5"/>
    <n v="69.290000000000006"/>
    <s v="Store C"/>
    <x v="0"/>
    <n v="0"/>
    <x v="3"/>
    <n v="346.45"/>
    <s v="Credit Card"/>
    <s v="No Promo"/>
    <n v="0"/>
    <s v="REG100839"/>
    <s v="Cust 1974"/>
    <x v="771"/>
    <x v="545"/>
    <x v="4"/>
    <x v="1"/>
    <x v="9"/>
    <x v="9"/>
    <x v="1"/>
    <n v="325.62"/>
    <n v="8"/>
    <s v="Completed"/>
    <s v="No Discount"/>
  </r>
  <r>
    <d v="2024-01-10T00:00:00"/>
    <x v="1"/>
    <x v="6"/>
    <n v="15"/>
    <n v="306.91000000000003"/>
    <s v="Store A"/>
    <x v="1"/>
    <n v="0"/>
    <x v="3"/>
    <n v="4603.6500000000005"/>
    <s v="Cash"/>
    <s v="FREESHIP"/>
    <n v="1"/>
    <s v="REG100840"/>
    <s v="Cust 9452"/>
    <x v="772"/>
    <x v="468"/>
    <x v="1"/>
    <x v="1"/>
    <x v="4"/>
    <x v="4"/>
    <x v="0"/>
    <n v="4584.2700000000004"/>
    <n v="4"/>
    <s v="Returned"/>
    <s v="No Discount"/>
  </r>
  <r>
    <d v="2023-10-21T00:00:00"/>
    <x v="2"/>
    <x v="2"/>
    <n v="4"/>
    <n v="390.3"/>
    <s v="Store A"/>
    <x v="1"/>
    <n v="0.15"/>
    <x v="4"/>
    <n v="1327.02"/>
    <s v="Debit Card"/>
    <s v="No Promo"/>
    <n v="0"/>
    <s v="REG100841"/>
    <s v="Cust 4558"/>
    <x v="773"/>
    <x v="528"/>
    <x v="2"/>
    <x v="0"/>
    <x v="5"/>
    <x v="5"/>
    <x v="1"/>
    <n v="1283.46"/>
    <n v="5"/>
    <s v="Completed"/>
    <s v="High"/>
  </r>
  <r>
    <d v="2025-01-20T00:00:00"/>
    <x v="2"/>
    <x v="1"/>
    <n v="7"/>
    <n v="61.83"/>
    <s v="Store B"/>
    <x v="1"/>
    <n v="0"/>
    <x v="4"/>
    <n v="432.81"/>
    <s v="Online"/>
    <s v="WINTER15"/>
    <n v="0"/>
    <s v="REG100842"/>
    <s v="Cust 8811"/>
    <x v="774"/>
    <x v="13"/>
    <x v="2"/>
    <x v="2"/>
    <x v="4"/>
    <x v="4"/>
    <x v="0"/>
    <n v="407.32"/>
    <n v="2"/>
    <s v="Completed"/>
    <s v="No Discount"/>
  </r>
  <r>
    <d v="2024-11-09T00:00:00"/>
    <x v="4"/>
    <x v="4"/>
    <n v="7"/>
    <n v="83.32"/>
    <s v="Store D"/>
    <x v="0"/>
    <n v="0.05"/>
    <x v="3"/>
    <n v="554.07799999999997"/>
    <s v="Cash"/>
    <s v="FREESHIP"/>
    <n v="0"/>
    <s v="REG100843"/>
    <s v="Cust 7788"/>
    <x v="775"/>
    <x v="327"/>
    <x v="4"/>
    <x v="1"/>
    <x v="9"/>
    <x v="9"/>
    <x v="1"/>
    <n v="530.678"/>
    <n v="8"/>
    <s v="Completed"/>
    <s v="Low"/>
  </r>
  <r>
    <d v="2024-04-03T00:00:00"/>
    <x v="4"/>
    <x v="4"/>
    <n v="4"/>
    <n v="563.05999999999995"/>
    <s v="Store D"/>
    <x v="1"/>
    <n v="0.05"/>
    <x v="5"/>
    <n v="2139.6280000000002"/>
    <s v="Cash"/>
    <s v="WINTER15"/>
    <n v="0"/>
    <s v="REG100844"/>
    <s v="Cust 2788"/>
    <x v="776"/>
    <x v="538"/>
    <x v="4"/>
    <x v="1"/>
    <x v="7"/>
    <x v="7"/>
    <x v="2"/>
    <n v="2120.1280000000002"/>
    <n v="4"/>
    <s v="Completed"/>
    <s v="Low"/>
  </r>
  <r>
    <d v="2024-01-06T00:00:00"/>
    <x v="2"/>
    <x v="1"/>
    <n v="13"/>
    <n v="256.35000000000002"/>
    <s v="Store D"/>
    <x v="0"/>
    <n v="0.15"/>
    <x v="1"/>
    <n v="2832.6675"/>
    <s v="Cash"/>
    <s v="SAVE10"/>
    <n v="0"/>
    <s v="REG100845"/>
    <s v="Cust 6621"/>
    <x v="777"/>
    <x v="218"/>
    <x v="2"/>
    <x v="1"/>
    <x v="4"/>
    <x v="4"/>
    <x v="0"/>
    <n v="2806.6275000000001"/>
    <n v="2"/>
    <s v="Completed"/>
    <s v="High"/>
  </r>
  <r>
    <d v="2023-08-02T00:00:00"/>
    <x v="3"/>
    <x v="6"/>
    <n v="9"/>
    <n v="303.26"/>
    <s v="Store A"/>
    <x v="0"/>
    <n v="0.05"/>
    <x v="4"/>
    <n v="2592.873"/>
    <s v="Debit Card"/>
    <s v="FREESHIP"/>
    <n v="0"/>
    <s v="REG100846"/>
    <s v="Cust 8575"/>
    <x v="778"/>
    <x v="546"/>
    <x v="3"/>
    <x v="0"/>
    <x v="10"/>
    <x v="10"/>
    <x v="3"/>
    <n v="2575.8629999999998"/>
    <n v="3"/>
    <s v="Completed"/>
    <s v="Low"/>
  </r>
  <r>
    <d v="2023-11-26T00:00:00"/>
    <x v="2"/>
    <x v="3"/>
    <n v="9"/>
    <n v="440.48"/>
    <s v="Store A"/>
    <x v="1"/>
    <n v="0.15"/>
    <x v="4"/>
    <n v="3369.672"/>
    <s v="Gift Card"/>
    <s v="WINTER15"/>
    <n v="0"/>
    <s v="REG100847"/>
    <s v="Cust 8799"/>
    <x v="779"/>
    <x v="347"/>
    <x v="2"/>
    <x v="0"/>
    <x v="9"/>
    <x v="9"/>
    <x v="1"/>
    <n v="3336.732"/>
    <n v="5"/>
    <s v="Completed"/>
    <s v="High"/>
  </r>
  <r>
    <d v="2025-04-20T00:00:00"/>
    <x v="0"/>
    <x v="2"/>
    <n v="17"/>
    <n v="469.25"/>
    <s v="Store B"/>
    <x v="0"/>
    <n v="0.05"/>
    <x v="5"/>
    <n v="7578.3874999999998"/>
    <s v="Credit Card"/>
    <s v="No Promo"/>
    <n v="0"/>
    <s v="REG100848"/>
    <s v="Cust 1699"/>
    <x v="780"/>
    <x v="547"/>
    <x v="0"/>
    <x v="2"/>
    <x v="7"/>
    <x v="7"/>
    <x v="2"/>
    <n v="7532.6274999999996"/>
    <n v="6"/>
    <s v="Completed"/>
    <s v="Low"/>
  </r>
  <r>
    <d v="2023-12-29T00:00:00"/>
    <x v="1"/>
    <x v="3"/>
    <n v="18"/>
    <n v="491.76"/>
    <s v="Store A"/>
    <x v="0"/>
    <n v="0.15"/>
    <x v="0"/>
    <n v="7523.9279999999999"/>
    <s v="Credit Card"/>
    <s v="SAVE10"/>
    <n v="0"/>
    <s v="REG100849"/>
    <s v="Cust 5606"/>
    <x v="178"/>
    <x v="74"/>
    <x v="1"/>
    <x v="0"/>
    <x v="1"/>
    <x v="1"/>
    <x v="1"/>
    <n v="7486.4380000000001"/>
    <n v="7"/>
    <s v="Completed"/>
    <s v="High"/>
  </r>
  <r>
    <d v="2025-01-08T00:00:00"/>
    <x v="3"/>
    <x v="3"/>
    <n v="19"/>
    <n v="465.27"/>
    <s v="Store C"/>
    <x v="1"/>
    <n v="0.05"/>
    <x v="4"/>
    <n v="8398.1234999999997"/>
    <s v="Credit Card"/>
    <s v="No Promo"/>
    <n v="0"/>
    <s v="REG100850"/>
    <s v="Cust 4933"/>
    <x v="781"/>
    <x v="313"/>
    <x v="3"/>
    <x v="2"/>
    <x v="4"/>
    <x v="4"/>
    <x v="0"/>
    <n v="8353.173499999999"/>
    <n v="2"/>
    <s v="Completed"/>
    <s v="Low"/>
  </r>
  <r>
    <d v="2024-05-06T00:00:00"/>
    <x v="0"/>
    <x v="3"/>
    <n v="18"/>
    <n v="343.68"/>
    <s v="Store B"/>
    <x v="1"/>
    <n v="0"/>
    <x v="0"/>
    <n v="6186.24"/>
    <s v="Gift Card"/>
    <s v="SAVE10"/>
    <n v="0"/>
    <s v="REG100851"/>
    <s v="Cust 9517"/>
    <x v="782"/>
    <x v="334"/>
    <x v="0"/>
    <x v="1"/>
    <x v="2"/>
    <x v="2"/>
    <x v="2"/>
    <n v="6165.87"/>
    <n v="8"/>
    <s v="Completed"/>
    <s v="No Discount"/>
  </r>
  <r>
    <d v="2024-09-15T00:00:00"/>
    <x v="2"/>
    <x v="2"/>
    <n v="14"/>
    <n v="472.51"/>
    <s v="Store D"/>
    <x v="0"/>
    <n v="0.05"/>
    <x v="5"/>
    <n v="6284.3829999999989"/>
    <s v="Gift Card"/>
    <s v="No Promo"/>
    <n v="0"/>
    <s v="REG100852"/>
    <s v="Cust 6740"/>
    <x v="783"/>
    <x v="548"/>
    <x v="2"/>
    <x v="1"/>
    <x v="11"/>
    <x v="11"/>
    <x v="3"/>
    <n v="6270.8429999999989"/>
    <n v="5"/>
    <s v="Completed"/>
    <s v="Low"/>
  </r>
  <r>
    <d v="2023-02-07T00:00:00"/>
    <x v="4"/>
    <x v="0"/>
    <n v="20"/>
    <n v="142.52000000000001"/>
    <s v="Store A"/>
    <x v="1"/>
    <n v="0.1"/>
    <x v="0"/>
    <n v="2565.36"/>
    <s v="Cash"/>
    <s v="FREESHIP"/>
    <n v="0"/>
    <s v="REG100853"/>
    <s v="Cust 1301"/>
    <x v="784"/>
    <x v="226"/>
    <x v="4"/>
    <x v="0"/>
    <x v="0"/>
    <x v="0"/>
    <x v="0"/>
    <n v="2534.69"/>
    <n v="5"/>
    <s v="Completed"/>
    <s v="Medium"/>
  </r>
  <r>
    <d v="2023-03-01T00:00:00"/>
    <x v="0"/>
    <x v="1"/>
    <n v="1"/>
    <n v="31.42"/>
    <s v="Store B"/>
    <x v="1"/>
    <n v="0.05"/>
    <x v="5"/>
    <n v="29.849"/>
    <s v="Credit Card"/>
    <s v="SAVE10"/>
    <n v="0"/>
    <s v="REG100854"/>
    <s v="Cust 1736"/>
    <x v="785"/>
    <x v="329"/>
    <x v="0"/>
    <x v="0"/>
    <x v="6"/>
    <x v="6"/>
    <x v="0"/>
    <n v="18.499000000000002"/>
    <n v="8"/>
    <s v="Completed"/>
    <s v="Low"/>
  </r>
  <r>
    <d v="2024-05-08T00:00:00"/>
    <x v="2"/>
    <x v="5"/>
    <n v="17"/>
    <n v="572.29"/>
    <s v="Store D"/>
    <x v="1"/>
    <n v="0.15"/>
    <x v="0"/>
    <n v="8269.5905000000002"/>
    <s v="Online"/>
    <s v="SAVE10"/>
    <n v="1"/>
    <s v="REG100855"/>
    <s v="Cust 6864"/>
    <x v="515"/>
    <x v="75"/>
    <x v="2"/>
    <x v="1"/>
    <x v="2"/>
    <x v="2"/>
    <x v="2"/>
    <n v="8224.6005000000005"/>
    <n v="4"/>
    <s v="Returned"/>
    <s v="High"/>
  </r>
  <r>
    <d v="2024-06-06T00:00:00"/>
    <x v="0"/>
    <x v="2"/>
    <n v="18"/>
    <n v="333.6"/>
    <s v="Store A"/>
    <x v="1"/>
    <n v="0.1"/>
    <x v="3"/>
    <n v="5404.3200000000006"/>
    <s v="Debit Card"/>
    <s v="FREESHIP"/>
    <n v="1"/>
    <s v="REG100856"/>
    <s v="Cust 5207"/>
    <x v="786"/>
    <x v="398"/>
    <x v="0"/>
    <x v="1"/>
    <x v="3"/>
    <x v="3"/>
    <x v="2"/>
    <n v="5370.5300000000007"/>
    <n v="2"/>
    <s v="Returned"/>
    <s v="Medium"/>
  </r>
  <r>
    <d v="2023-04-29T00:00:00"/>
    <x v="2"/>
    <x v="3"/>
    <n v="9"/>
    <n v="90.87"/>
    <s v="Store D"/>
    <x v="1"/>
    <n v="0.15"/>
    <x v="3"/>
    <n v="695.15549999999996"/>
    <s v="Debit Card"/>
    <s v="WINTER15"/>
    <n v="0"/>
    <s v="REG100857"/>
    <s v="Cust 6525"/>
    <x v="787"/>
    <x v="262"/>
    <x v="2"/>
    <x v="0"/>
    <x v="7"/>
    <x v="7"/>
    <x v="2"/>
    <n v="668.59550000000002"/>
    <n v="9"/>
    <s v="Completed"/>
    <s v="High"/>
  </r>
  <r>
    <d v="2023-09-20T00:00:00"/>
    <x v="3"/>
    <x v="5"/>
    <n v="9"/>
    <n v="588.59"/>
    <s v="Store D"/>
    <x v="0"/>
    <n v="0.05"/>
    <x v="4"/>
    <n v="5032.4445000000014"/>
    <s v="Online"/>
    <s v="No Promo"/>
    <n v="0"/>
    <s v="REG100858"/>
    <s v="Cust 8298"/>
    <x v="788"/>
    <x v="549"/>
    <x v="3"/>
    <x v="0"/>
    <x v="11"/>
    <x v="11"/>
    <x v="3"/>
    <n v="4990.1445000000012"/>
    <n v="2"/>
    <s v="Completed"/>
    <s v="Low"/>
  </r>
  <r>
    <d v="2024-11-08T00:00:00"/>
    <x v="1"/>
    <x v="3"/>
    <n v="18"/>
    <n v="153.28"/>
    <s v="Store B"/>
    <x v="1"/>
    <n v="0.05"/>
    <x v="2"/>
    <n v="2621.0880000000002"/>
    <s v="Online"/>
    <s v="WINTER15"/>
    <n v="1"/>
    <s v="REG100859"/>
    <s v="Cust 8204"/>
    <x v="789"/>
    <x v="158"/>
    <x v="1"/>
    <x v="1"/>
    <x v="9"/>
    <x v="9"/>
    <x v="1"/>
    <n v="2587.3780000000002"/>
    <n v="5"/>
    <s v="Returned"/>
    <s v="Low"/>
  </r>
  <r>
    <d v="2023-03-22T00:00:00"/>
    <x v="2"/>
    <x v="6"/>
    <n v="17"/>
    <n v="194.97"/>
    <s v="Store A"/>
    <x v="1"/>
    <n v="0.15"/>
    <x v="3"/>
    <n v="2817.3164999999999"/>
    <s v="Gift Card"/>
    <s v="SAVE10"/>
    <n v="1"/>
    <s v="REG100860"/>
    <s v="Cust 4035"/>
    <x v="790"/>
    <x v="185"/>
    <x v="2"/>
    <x v="0"/>
    <x v="6"/>
    <x v="6"/>
    <x v="0"/>
    <n v="2811.7264999999998"/>
    <n v="8"/>
    <s v="Returned"/>
    <s v="High"/>
  </r>
  <r>
    <d v="2023-09-05T00:00:00"/>
    <x v="0"/>
    <x v="4"/>
    <n v="5"/>
    <n v="367.61"/>
    <s v="Store C"/>
    <x v="1"/>
    <n v="0"/>
    <x v="1"/>
    <n v="1838.05"/>
    <s v="Credit Card"/>
    <s v="SAVE10"/>
    <n v="0"/>
    <s v="REG100861"/>
    <s v="Cust 1654"/>
    <x v="791"/>
    <x v="540"/>
    <x v="0"/>
    <x v="0"/>
    <x v="11"/>
    <x v="11"/>
    <x v="3"/>
    <n v="1818.5"/>
    <n v="8"/>
    <s v="Completed"/>
    <s v="No Discount"/>
  </r>
  <r>
    <d v="2023-02-26T00:00:00"/>
    <x v="0"/>
    <x v="0"/>
    <n v="17"/>
    <n v="575.5"/>
    <s v="Store D"/>
    <x v="1"/>
    <n v="0.05"/>
    <x v="1"/>
    <n v="9294.3249999999989"/>
    <s v="Debit Card"/>
    <s v="FREESHIP"/>
    <n v="0"/>
    <s v="REG100862"/>
    <s v="Cust 1823"/>
    <x v="792"/>
    <x v="550"/>
    <x v="0"/>
    <x v="0"/>
    <x v="0"/>
    <x v="0"/>
    <x v="0"/>
    <n v="9280.9049999999988"/>
    <n v="7"/>
    <s v="Completed"/>
    <s v="Low"/>
  </r>
  <r>
    <d v="2024-11-26T00:00:00"/>
    <x v="4"/>
    <x v="3"/>
    <n v="3"/>
    <n v="229.45"/>
    <s v="Store D"/>
    <x v="1"/>
    <n v="0.15"/>
    <x v="5"/>
    <n v="585.09749999999985"/>
    <s v="Debit Card"/>
    <s v="WINTER15"/>
    <n v="1"/>
    <s v="REG100863"/>
    <s v="Cust 1423"/>
    <x v="793"/>
    <x v="545"/>
    <x v="4"/>
    <x v="1"/>
    <x v="9"/>
    <x v="9"/>
    <x v="1"/>
    <n v="565.28749999999991"/>
    <n v="3"/>
    <s v="Returned"/>
    <s v="High"/>
  </r>
  <r>
    <d v="2024-10-14T00:00:00"/>
    <x v="3"/>
    <x v="3"/>
    <n v="3"/>
    <n v="391.63"/>
    <s v="Store C"/>
    <x v="1"/>
    <n v="0"/>
    <x v="2"/>
    <n v="1174.8900000000001"/>
    <s v="Debit Card"/>
    <s v="No Promo"/>
    <n v="1"/>
    <s v="REG100864"/>
    <s v="Cust 7282"/>
    <x v="794"/>
    <x v="260"/>
    <x v="3"/>
    <x v="1"/>
    <x v="5"/>
    <x v="5"/>
    <x v="1"/>
    <n v="1149.5300000000002"/>
    <n v="3"/>
    <s v="Returned"/>
    <s v="No Discount"/>
  </r>
  <r>
    <d v="2023-05-29T00:00:00"/>
    <x v="3"/>
    <x v="0"/>
    <n v="15"/>
    <n v="67.349999999999994"/>
    <s v="Store D"/>
    <x v="0"/>
    <n v="0.1"/>
    <x v="4"/>
    <n v="909.22499999999991"/>
    <s v="Online"/>
    <s v="FREESHIP"/>
    <n v="0"/>
    <s v="REG100865"/>
    <s v="Cust 8437"/>
    <x v="795"/>
    <x v="551"/>
    <x v="3"/>
    <x v="0"/>
    <x v="2"/>
    <x v="2"/>
    <x v="2"/>
    <n v="884.37499999999989"/>
    <n v="5"/>
    <s v="Completed"/>
    <s v="Medium"/>
  </r>
  <r>
    <d v="2024-03-22T00:00:00"/>
    <x v="3"/>
    <x v="0"/>
    <n v="6"/>
    <n v="453.86"/>
    <s v="Store B"/>
    <x v="1"/>
    <n v="0.15"/>
    <x v="1"/>
    <n v="2314.6860000000001"/>
    <s v="Credit Card"/>
    <s v="No Promo"/>
    <n v="0"/>
    <s v="REG100866"/>
    <s v="Cust 9508"/>
    <x v="796"/>
    <x v="122"/>
    <x v="3"/>
    <x v="1"/>
    <x v="6"/>
    <x v="6"/>
    <x v="0"/>
    <n v="2269.366"/>
    <n v="9"/>
    <s v="Completed"/>
    <s v="High"/>
  </r>
  <r>
    <d v="2023-04-22T00:00:00"/>
    <x v="1"/>
    <x v="5"/>
    <n v="19"/>
    <n v="537.70000000000005"/>
    <s v="Store D"/>
    <x v="0"/>
    <n v="0"/>
    <x v="5"/>
    <n v="10216.299999999999"/>
    <s v="Online"/>
    <s v="SAVE10"/>
    <n v="0"/>
    <s v="REG100867"/>
    <s v="Cust 1186"/>
    <x v="797"/>
    <x v="130"/>
    <x v="1"/>
    <x v="0"/>
    <x v="7"/>
    <x v="7"/>
    <x v="2"/>
    <n v="10170.469999999999"/>
    <n v="10"/>
    <s v="Completed"/>
    <s v="No Discount"/>
  </r>
  <r>
    <d v="2025-06-06T00:00:00"/>
    <x v="2"/>
    <x v="1"/>
    <n v="5"/>
    <n v="32.56"/>
    <s v="Store C"/>
    <x v="1"/>
    <n v="0.05"/>
    <x v="4"/>
    <n v="154.66"/>
    <s v="Cash"/>
    <s v="FREESHIP"/>
    <n v="0"/>
    <s v="REG100868"/>
    <s v="Cust 4362"/>
    <x v="798"/>
    <x v="460"/>
    <x v="2"/>
    <x v="2"/>
    <x v="3"/>
    <x v="3"/>
    <x v="2"/>
    <n v="107.93"/>
    <n v="6"/>
    <s v="Completed"/>
    <s v="Low"/>
  </r>
  <r>
    <d v="2023-01-25T00:00:00"/>
    <x v="3"/>
    <x v="0"/>
    <n v="2"/>
    <n v="196.7"/>
    <s v="Store A"/>
    <x v="1"/>
    <n v="0"/>
    <x v="2"/>
    <n v="393.4"/>
    <s v="Online"/>
    <s v="FREESHIP"/>
    <n v="0"/>
    <s v="REG100869"/>
    <s v="Cust 9388"/>
    <x v="518"/>
    <x v="224"/>
    <x v="3"/>
    <x v="0"/>
    <x v="4"/>
    <x v="4"/>
    <x v="0"/>
    <n v="357.55999999999995"/>
    <n v="4"/>
    <s v="Completed"/>
    <s v="No Discount"/>
  </r>
  <r>
    <d v="2023-09-08T00:00:00"/>
    <x v="1"/>
    <x v="1"/>
    <n v="12"/>
    <n v="369.45"/>
    <s v="Store D"/>
    <x v="0"/>
    <n v="0.1"/>
    <x v="2"/>
    <n v="3990.06"/>
    <s v="Credit Card"/>
    <s v="WINTER15"/>
    <n v="1"/>
    <s v="REG100870"/>
    <s v="Cust 4015"/>
    <x v="799"/>
    <x v="552"/>
    <x v="1"/>
    <x v="0"/>
    <x v="11"/>
    <x v="11"/>
    <x v="3"/>
    <n v="3945.2999999999997"/>
    <n v="2"/>
    <s v="Returned"/>
    <s v="Medium"/>
  </r>
  <r>
    <d v="2024-10-04T00:00:00"/>
    <x v="0"/>
    <x v="5"/>
    <n v="12"/>
    <n v="181.96"/>
    <s v="Store D"/>
    <x v="1"/>
    <n v="0.15"/>
    <x v="0"/>
    <n v="1855.992"/>
    <s v="Gift Card"/>
    <s v="WINTER15"/>
    <n v="0"/>
    <s v="REG100871"/>
    <s v="Cust 6428"/>
    <x v="800"/>
    <x v="553"/>
    <x v="0"/>
    <x v="1"/>
    <x v="5"/>
    <x v="5"/>
    <x v="1"/>
    <n v="1830.932"/>
    <n v="7"/>
    <s v="Completed"/>
    <s v="High"/>
  </r>
  <r>
    <d v="2025-04-06T00:00:00"/>
    <x v="0"/>
    <x v="2"/>
    <n v="3"/>
    <n v="32.07"/>
    <s v="Store D"/>
    <x v="1"/>
    <n v="0.15"/>
    <x v="1"/>
    <n v="81.778500000000008"/>
    <s v="Online"/>
    <s v="WINTER15"/>
    <n v="1"/>
    <s v="REG100872"/>
    <s v="Cust 2570"/>
    <x v="801"/>
    <x v="179"/>
    <x v="0"/>
    <x v="2"/>
    <x v="7"/>
    <x v="7"/>
    <x v="2"/>
    <n v="38.598500000000008"/>
    <n v="2"/>
    <s v="Returned"/>
    <s v="High"/>
  </r>
  <r>
    <d v="2024-08-25T00:00:00"/>
    <x v="0"/>
    <x v="0"/>
    <n v="15"/>
    <n v="39.93"/>
    <s v="Store A"/>
    <x v="1"/>
    <n v="0.15"/>
    <x v="4"/>
    <n v="509.10750000000002"/>
    <s v="Debit Card"/>
    <s v="WINTER15"/>
    <n v="0"/>
    <s v="REG100873"/>
    <s v="Cust 5132"/>
    <x v="802"/>
    <x v="554"/>
    <x v="0"/>
    <x v="1"/>
    <x v="10"/>
    <x v="10"/>
    <x v="3"/>
    <n v="475.66750000000002"/>
    <n v="4"/>
    <s v="Completed"/>
    <s v="High"/>
  </r>
  <r>
    <d v="2024-03-06T00:00:00"/>
    <x v="2"/>
    <x v="1"/>
    <n v="7"/>
    <n v="374.43"/>
    <s v="Store A"/>
    <x v="1"/>
    <n v="0.15"/>
    <x v="3"/>
    <n v="2227.8584999999998"/>
    <s v="Cash"/>
    <s v="SAVE10"/>
    <n v="0"/>
    <s v="REG100874"/>
    <s v="Cust 4929"/>
    <x v="103"/>
    <x v="67"/>
    <x v="2"/>
    <x v="1"/>
    <x v="6"/>
    <x v="6"/>
    <x v="0"/>
    <n v="2198.8885"/>
    <n v="6"/>
    <s v="Completed"/>
    <s v="High"/>
  </r>
  <r>
    <d v="2023-03-23T00:00:00"/>
    <x v="0"/>
    <x v="6"/>
    <n v="2"/>
    <n v="101.87"/>
    <s v="Store C"/>
    <x v="0"/>
    <n v="0"/>
    <x v="4"/>
    <n v="203.74"/>
    <s v="Cash"/>
    <s v="FREESHIP"/>
    <n v="0"/>
    <s v="REG100875"/>
    <s v="Cust 4018"/>
    <x v="803"/>
    <x v="250"/>
    <x v="0"/>
    <x v="0"/>
    <x v="6"/>
    <x v="6"/>
    <x v="0"/>
    <n v="175.11"/>
    <n v="3"/>
    <s v="Completed"/>
    <s v="No Discount"/>
  </r>
  <r>
    <d v="2024-01-13T00:00:00"/>
    <x v="3"/>
    <x v="5"/>
    <n v="13"/>
    <n v="343.45"/>
    <s v="Store D"/>
    <x v="0"/>
    <n v="0.05"/>
    <x v="1"/>
    <n v="4241.6074999999992"/>
    <s v="Gift Card"/>
    <s v="SAVE10"/>
    <n v="0"/>
    <s v="REG100876"/>
    <s v="Cust 8069"/>
    <x v="804"/>
    <x v="467"/>
    <x v="3"/>
    <x v="1"/>
    <x v="4"/>
    <x v="4"/>
    <x v="0"/>
    <n v="4214.3474999999989"/>
    <n v="4"/>
    <s v="Completed"/>
    <s v="Low"/>
  </r>
  <r>
    <d v="2023-07-18T00:00:00"/>
    <x v="3"/>
    <x v="6"/>
    <n v="15"/>
    <n v="144.11000000000001"/>
    <s v="Store C"/>
    <x v="1"/>
    <n v="0"/>
    <x v="2"/>
    <n v="2161.65"/>
    <s v="Gift Card"/>
    <s v="No Promo"/>
    <n v="0"/>
    <s v="REG100877"/>
    <s v="Cust 6741"/>
    <x v="805"/>
    <x v="555"/>
    <x v="3"/>
    <x v="0"/>
    <x v="8"/>
    <x v="8"/>
    <x v="3"/>
    <n v="2133.14"/>
    <n v="6"/>
    <s v="Completed"/>
    <s v="No Discount"/>
  </r>
  <r>
    <d v="2025-02-23T00:00:00"/>
    <x v="4"/>
    <x v="3"/>
    <n v="18"/>
    <n v="403.68"/>
    <s v="Store A"/>
    <x v="1"/>
    <n v="0.15"/>
    <x v="3"/>
    <n v="6176.3040000000001"/>
    <s v="Cash"/>
    <s v="FREESHIP"/>
    <n v="0"/>
    <s v="REG100878"/>
    <s v="Cust 8050"/>
    <x v="806"/>
    <x v="556"/>
    <x v="4"/>
    <x v="2"/>
    <x v="0"/>
    <x v="0"/>
    <x v="0"/>
    <n v="6163.2139999999999"/>
    <n v="9"/>
    <s v="Completed"/>
    <s v="High"/>
  </r>
  <r>
    <d v="2023-02-22T00:00:00"/>
    <x v="0"/>
    <x v="6"/>
    <n v="14"/>
    <n v="346.57"/>
    <s v="Store B"/>
    <x v="1"/>
    <n v="0.1"/>
    <x v="3"/>
    <n v="4366.7820000000002"/>
    <s v="Debit Card"/>
    <s v="FREESHIP"/>
    <n v="0"/>
    <s v="REG100879"/>
    <s v="Cust 2434"/>
    <x v="807"/>
    <x v="215"/>
    <x v="0"/>
    <x v="0"/>
    <x v="0"/>
    <x v="0"/>
    <x v="0"/>
    <n v="4329.9520000000002"/>
    <n v="8"/>
    <s v="Completed"/>
    <s v="Medium"/>
  </r>
  <r>
    <d v="2024-10-18T00:00:00"/>
    <x v="2"/>
    <x v="6"/>
    <n v="7"/>
    <n v="392.79"/>
    <s v="Store C"/>
    <x v="0"/>
    <n v="0"/>
    <x v="0"/>
    <n v="2749.53"/>
    <s v="Gift Card"/>
    <s v="WINTER15"/>
    <n v="0"/>
    <s v="REG100880"/>
    <s v="Cust 9089"/>
    <x v="808"/>
    <x v="531"/>
    <x v="2"/>
    <x v="1"/>
    <x v="5"/>
    <x v="5"/>
    <x v="1"/>
    <n v="2703.6800000000003"/>
    <n v="10"/>
    <s v="Completed"/>
    <s v="No Discount"/>
  </r>
  <r>
    <d v="2023-10-26T00:00:00"/>
    <x v="4"/>
    <x v="6"/>
    <n v="16"/>
    <n v="70.83"/>
    <s v="Store B"/>
    <x v="0"/>
    <n v="0.05"/>
    <x v="3"/>
    <n v="1076.616"/>
    <s v="Gift Card"/>
    <s v="No Promo"/>
    <n v="0"/>
    <s v="REG100881"/>
    <s v="Cust 1091"/>
    <x v="809"/>
    <x v="251"/>
    <x v="4"/>
    <x v="0"/>
    <x v="5"/>
    <x v="5"/>
    <x v="1"/>
    <n v="1071.566"/>
    <n v="5"/>
    <s v="Completed"/>
    <s v="Low"/>
  </r>
  <r>
    <d v="2023-01-10T00:00:00"/>
    <x v="3"/>
    <x v="4"/>
    <n v="20"/>
    <n v="274.37"/>
    <s v="Store B"/>
    <x v="1"/>
    <n v="0.1"/>
    <x v="0"/>
    <n v="4938.66"/>
    <s v="Gift Card"/>
    <s v="WINTER15"/>
    <n v="0"/>
    <s v="REG100882"/>
    <s v="Cust 6138"/>
    <x v="810"/>
    <x v="6"/>
    <x v="3"/>
    <x v="0"/>
    <x v="4"/>
    <x v="4"/>
    <x v="0"/>
    <n v="4926.38"/>
    <n v="4"/>
    <s v="Completed"/>
    <s v="Medium"/>
  </r>
  <r>
    <d v="2024-03-19T00:00:00"/>
    <x v="3"/>
    <x v="2"/>
    <n v="10"/>
    <n v="19.73"/>
    <s v="Store D"/>
    <x v="1"/>
    <n v="0.1"/>
    <x v="3"/>
    <n v="177.57"/>
    <s v="Debit Card"/>
    <s v="No Promo"/>
    <n v="0"/>
    <s v="REG100883"/>
    <s v="Cust 6326"/>
    <x v="811"/>
    <x v="557"/>
    <x v="3"/>
    <x v="1"/>
    <x v="6"/>
    <x v="6"/>
    <x v="0"/>
    <n v="161.51"/>
    <n v="3"/>
    <s v="Completed"/>
    <s v="Medium"/>
  </r>
  <r>
    <d v="2023-12-20T00:00:00"/>
    <x v="3"/>
    <x v="6"/>
    <n v="10"/>
    <n v="465.72"/>
    <s v="Store B"/>
    <x v="0"/>
    <n v="0.05"/>
    <x v="1"/>
    <n v="4424.34"/>
    <s v="Online"/>
    <s v="FREESHIP"/>
    <n v="0"/>
    <s v="REG100884"/>
    <s v="Cust 1327"/>
    <x v="812"/>
    <x v="558"/>
    <x v="3"/>
    <x v="0"/>
    <x v="1"/>
    <x v="1"/>
    <x v="1"/>
    <n v="4396.2"/>
    <n v="6"/>
    <s v="Completed"/>
    <s v="Low"/>
  </r>
  <r>
    <d v="2024-12-09T00:00:00"/>
    <x v="3"/>
    <x v="4"/>
    <n v="19"/>
    <n v="62.07"/>
    <s v="Store D"/>
    <x v="1"/>
    <n v="0.1"/>
    <x v="4"/>
    <n v="1061.3969999999999"/>
    <s v="Debit Card"/>
    <s v="FREESHIP"/>
    <n v="0"/>
    <s v="REG100885"/>
    <s v="Cust 8602"/>
    <x v="813"/>
    <x v="559"/>
    <x v="3"/>
    <x v="1"/>
    <x v="1"/>
    <x v="1"/>
    <x v="1"/>
    <n v="1046.547"/>
    <n v="10"/>
    <s v="Completed"/>
    <s v="Medium"/>
  </r>
  <r>
    <d v="2023-05-10T00:00:00"/>
    <x v="3"/>
    <x v="5"/>
    <n v="11"/>
    <n v="529.20000000000005"/>
    <s v="Store A"/>
    <x v="0"/>
    <n v="0.05"/>
    <x v="5"/>
    <n v="5530.14"/>
    <s v="Credit Card"/>
    <s v="No Promo"/>
    <n v="1"/>
    <s v="REG100886"/>
    <s v="Cust 9131"/>
    <x v="814"/>
    <x v="560"/>
    <x v="3"/>
    <x v="0"/>
    <x v="2"/>
    <x v="2"/>
    <x v="2"/>
    <n v="5513.3600000000006"/>
    <n v="10"/>
    <s v="Returned"/>
    <s v="Low"/>
  </r>
  <r>
    <d v="2023-10-18T00:00:00"/>
    <x v="1"/>
    <x v="4"/>
    <n v="7"/>
    <n v="387.31"/>
    <s v="Store A"/>
    <x v="1"/>
    <n v="0.1"/>
    <x v="5"/>
    <n v="2440.0529999999999"/>
    <s v="Cash"/>
    <s v="WINTER15"/>
    <n v="0"/>
    <s v="REG100887"/>
    <s v="Cust 6716"/>
    <x v="207"/>
    <x v="561"/>
    <x v="1"/>
    <x v="0"/>
    <x v="5"/>
    <x v="5"/>
    <x v="1"/>
    <n v="2425.2929999999997"/>
    <n v="3"/>
    <s v="Completed"/>
    <s v="Medium"/>
  </r>
  <r>
    <d v="2024-12-03T00:00:00"/>
    <x v="1"/>
    <x v="1"/>
    <n v="1"/>
    <n v="152.75"/>
    <s v="Store A"/>
    <x v="0"/>
    <n v="0"/>
    <x v="5"/>
    <n v="152.75"/>
    <s v="Credit Card"/>
    <s v="FREESHIP"/>
    <n v="1"/>
    <s v="REG100888"/>
    <s v="Cust 2071"/>
    <x v="815"/>
    <x v="562"/>
    <x v="1"/>
    <x v="1"/>
    <x v="1"/>
    <x v="1"/>
    <x v="1"/>
    <n v="143.13999999999999"/>
    <n v="3"/>
    <s v="Returned"/>
    <s v="No Discount"/>
  </r>
  <r>
    <d v="2024-10-10T00:00:00"/>
    <x v="1"/>
    <x v="3"/>
    <n v="8"/>
    <n v="72.48"/>
    <s v="Store A"/>
    <x v="0"/>
    <n v="0.1"/>
    <x v="3"/>
    <n v="521.85599999999999"/>
    <s v="Debit Card"/>
    <s v="No Promo"/>
    <n v="1"/>
    <s v="REG100889"/>
    <s v="Cust 4472"/>
    <x v="816"/>
    <x v="260"/>
    <x v="1"/>
    <x v="1"/>
    <x v="5"/>
    <x v="5"/>
    <x v="1"/>
    <n v="494.93599999999998"/>
    <n v="7"/>
    <s v="Returned"/>
    <s v="Medium"/>
  </r>
  <r>
    <d v="2024-06-03T00:00:00"/>
    <x v="0"/>
    <x v="1"/>
    <n v="4"/>
    <n v="194.09"/>
    <s v="Store D"/>
    <x v="0"/>
    <n v="0.1"/>
    <x v="0"/>
    <n v="698.72400000000005"/>
    <s v="Credit Card"/>
    <s v="WINTER15"/>
    <n v="0"/>
    <s v="REG100890"/>
    <s v="Cust 3899"/>
    <x v="696"/>
    <x v="268"/>
    <x v="0"/>
    <x v="1"/>
    <x v="3"/>
    <x v="3"/>
    <x v="2"/>
    <n v="672.37400000000002"/>
    <n v="4"/>
    <s v="Completed"/>
    <s v="Medium"/>
  </r>
  <r>
    <d v="2025-03-26T00:00:00"/>
    <x v="1"/>
    <x v="1"/>
    <n v="3"/>
    <n v="159.30000000000001"/>
    <s v="Store B"/>
    <x v="0"/>
    <n v="0.05"/>
    <x v="0"/>
    <n v="454.005"/>
    <s v="Credit Card"/>
    <s v="SAVE10"/>
    <n v="1"/>
    <s v="REG100891"/>
    <s v="Cust 9467"/>
    <x v="817"/>
    <x v="166"/>
    <x v="1"/>
    <x v="2"/>
    <x v="6"/>
    <x v="6"/>
    <x v="0"/>
    <n v="408.66499999999996"/>
    <n v="3"/>
    <s v="Returned"/>
    <s v="Low"/>
  </r>
  <r>
    <d v="2024-04-26T00:00:00"/>
    <x v="2"/>
    <x v="4"/>
    <n v="4"/>
    <n v="303.37"/>
    <s v="Store A"/>
    <x v="1"/>
    <n v="0.1"/>
    <x v="3"/>
    <n v="1092.1320000000001"/>
    <s v="Gift Card"/>
    <s v="WINTER15"/>
    <n v="0"/>
    <s v="REG100892"/>
    <s v="Cust 3824"/>
    <x v="818"/>
    <x v="128"/>
    <x v="2"/>
    <x v="1"/>
    <x v="7"/>
    <x v="7"/>
    <x v="2"/>
    <n v="1061.942"/>
    <n v="5"/>
    <s v="Completed"/>
    <s v="Medium"/>
  </r>
  <r>
    <d v="2023-05-05T00:00:00"/>
    <x v="4"/>
    <x v="3"/>
    <n v="16"/>
    <n v="541.96"/>
    <s v="Store C"/>
    <x v="1"/>
    <n v="0.1"/>
    <x v="0"/>
    <n v="7804.2240000000011"/>
    <s v="Cash"/>
    <s v="SAVE10"/>
    <n v="1"/>
    <s v="REG100893"/>
    <s v="Cust 3511"/>
    <x v="819"/>
    <x v="494"/>
    <x v="4"/>
    <x v="0"/>
    <x v="2"/>
    <x v="2"/>
    <x v="2"/>
    <n v="7794.2940000000008"/>
    <n v="8"/>
    <s v="Returned"/>
    <s v="Medium"/>
  </r>
  <r>
    <d v="2023-09-23T00:00:00"/>
    <x v="4"/>
    <x v="2"/>
    <n v="7"/>
    <n v="41.57"/>
    <s v="Store D"/>
    <x v="1"/>
    <n v="0"/>
    <x v="3"/>
    <n v="290.99"/>
    <s v="Online"/>
    <s v="No Promo"/>
    <n v="0"/>
    <s v="REG100894"/>
    <s v="Cust 3356"/>
    <x v="820"/>
    <x v="563"/>
    <x v="4"/>
    <x v="0"/>
    <x v="11"/>
    <x v="11"/>
    <x v="3"/>
    <n v="274.40000000000003"/>
    <n v="6"/>
    <s v="Completed"/>
    <s v="No Discount"/>
  </r>
  <r>
    <d v="2025-03-08T00:00:00"/>
    <x v="1"/>
    <x v="4"/>
    <n v="16"/>
    <n v="217.74"/>
    <s v="Store A"/>
    <x v="0"/>
    <n v="0.15"/>
    <x v="2"/>
    <n v="2961.2640000000001"/>
    <s v="Cash"/>
    <s v="FREESHIP"/>
    <n v="1"/>
    <s v="REG100895"/>
    <s v="Cust 2840"/>
    <x v="821"/>
    <x v="31"/>
    <x v="1"/>
    <x v="2"/>
    <x v="6"/>
    <x v="6"/>
    <x v="0"/>
    <n v="2936.154"/>
    <n v="7"/>
    <s v="Returned"/>
    <s v="High"/>
  </r>
  <r>
    <d v="2023-01-17T00:00:00"/>
    <x v="2"/>
    <x v="6"/>
    <n v="15"/>
    <n v="19.170000000000002"/>
    <s v="Store A"/>
    <x v="0"/>
    <n v="0"/>
    <x v="3"/>
    <n v="287.55"/>
    <s v="Gift Card"/>
    <s v="FREESHIP"/>
    <n v="1"/>
    <s v="REG100896"/>
    <s v="Cust 3811"/>
    <x v="822"/>
    <x v="464"/>
    <x v="2"/>
    <x v="0"/>
    <x v="4"/>
    <x v="4"/>
    <x v="0"/>
    <n v="238.62"/>
    <n v="10"/>
    <s v="Returned"/>
    <s v="No Discount"/>
  </r>
  <r>
    <d v="2023-04-29T00:00:00"/>
    <x v="3"/>
    <x v="4"/>
    <n v="15"/>
    <n v="293.33999999999997"/>
    <s v="Store D"/>
    <x v="1"/>
    <n v="0.1"/>
    <x v="0"/>
    <n v="3960.09"/>
    <s v="Credit Card"/>
    <s v="WINTER15"/>
    <n v="0"/>
    <s v="REG100897"/>
    <s v="Cust 9960"/>
    <x v="823"/>
    <x v="317"/>
    <x v="3"/>
    <x v="0"/>
    <x v="7"/>
    <x v="7"/>
    <x v="2"/>
    <n v="3939.06"/>
    <n v="2"/>
    <s v="Completed"/>
    <s v="Medium"/>
  </r>
  <r>
    <d v="2025-02-16T00:00:00"/>
    <x v="1"/>
    <x v="6"/>
    <n v="18"/>
    <n v="204.58"/>
    <s v="Store C"/>
    <x v="1"/>
    <n v="0.1"/>
    <x v="4"/>
    <n v="3314.1959999999999"/>
    <s v="Cash"/>
    <s v="No Promo"/>
    <n v="0"/>
    <s v="REG100898"/>
    <s v="Cust 5906"/>
    <x v="824"/>
    <x v="564"/>
    <x v="1"/>
    <x v="2"/>
    <x v="0"/>
    <x v="0"/>
    <x v="0"/>
    <n v="3298.1559999999999"/>
    <n v="6"/>
    <s v="Completed"/>
    <s v="Medium"/>
  </r>
  <r>
    <d v="2023-06-05T00:00:00"/>
    <x v="0"/>
    <x v="6"/>
    <n v="15"/>
    <n v="324.58"/>
    <s v="Store A"/>
    <x v="1"/>
    <n v="0.15"/>
    <x v="4"/>
    <n v="4138.3950000000004"/>
    <s v="Debit Card"/>
    <s v="No Promo"/>
    <n v="0"/>
    <s v="REG100899"/>
    <s v="Cust 6579"/>
    <x v="825"/>
    <x v="565"/>
    <x v="0"/>
    <x v="0"/>
    <x v="3"/>
    <x v="3"/>
    <x v="2"/>
    <n v="4113.8250000000007"/>
    <n v="4"/>
    <s v="Completed"/>
    <s v="High"/>
  </r>
  <r>
    <d v="2023-08-28T00:00:00"/>
    <x v="1"/>
    <x v="1"/>
    <n v="11"/>
    <n v="393.61"/>
    <s v="Store D"/>
    <x v="0"/>
    <n v="0.05"/>
    <x v="2"/>
    <n v="4113.2245000000003"/>
    <s v="Debit Card"/>
    <s v="WINTER15"/>
    <n v="0"/>
    <s v="REG100900"/>
    <s v="Cust 1756"/>
    <x v="826"/>
    <x v="272"/>
    <x v="1"/>
    <x v="0"/>
    <x v="10"/>
    <x v="10"/>
    <x v="3"/>
    <n v="4080.6545000000001"/>
    <n v="9"/>
    <s v="Completed"/>
    <s v="Low"/>
  </r>
  <r>
    <d v="2023-08-01T00:00:00"/>
    <x v="2"/>
    <x v="6"/>
    <n v="8"/>
    <n v="141.28"/>
    <s v="Store D"/>
    <x v="0"/>
    <n v="0.05"/>
    <x v="2"/>
    <n v="1073.7280000000001"/>
    <s v="Online"/>
    <s v="FREESHIP"/>
    <n v="0"/>
    <s v="REG100901"/>
    <s v="Cust 8150"/>
    <x v="827"/>
    <x v="167"/>
    <x v="2"/>
    <x v="0"/>
    <x v="10"/>
    <x v="10"/>
    <x v="3"/>
    <n v="1045.038"/>
    <n v="9"/>
    <s v="Completed"/>
    <s v="Low"/>
  </r>
  <r>
    <d v="2025-02-12T00:00:00"/>
    <x v="4"/>
    <x v="1"/>
    <n v="13"/>
    <n v="227.64"/>
    <s v="Store C"/>
    <x v="1"/>
    <n v="0.15"/>
    <x v="2"/>
    <n v="2515.422"/>
    <s v="Cash"/>
    <s v="FREESHIP"/>
    <n v="1"/>
    <s v="REG100902"/>
    <s v="Cust 8999"/>
    <x v="828"/>
    <x v="566"/>
    <x v="4"/>
    <x v="2"/>
    <x v="0"/>
    <x v="0"/>
    <x v="0"/>
    <n v="2468.752"/>
    <n v="8"/>
    <s v="Returned"/>
    <s v="High"/>
  </r>
  <r>
    <d v="2023-07-03T00:00:00"/>
    <x v="3"/>
    <x v="0"/>
    <n v="19"/>
    <n v="341.07"/>
    <s v="Store C"/>
    <x v="1"/>
    <n v="0.1"/>
    <x v="3"/>
    <n v="5832.2969999999996"/>
    <s v="Cash"/>
    <s v="WINTER15"/>
    <n v="0"/>
    <s v="REG100903"/>
    <s v="Cust 4277"/>
    <x v="829"/>
    <x v="316"/>
    <x v="3"/>
    <x v="0"/>
    <x v="8"/>
    <x v="8"/>
    <x v="3"/>
    <n v="5784.5469999999996"/>
    <n v="3"/>
    <s v="Completed"/>
    <s v="Medium"/>
  </r>
  <r>
    <d v="2025-05-09T00:00:00"/>
    <x v="3"/>
    <x v="1"/>
    <n v="20"/>
    <n v="324.55"/>
    <s v="Store B"/>
    <x v="0"/>
    <n v="0.05"/>
    <x v="0"/>
    <n v="6166.45"/>
    <s v="Credit Card"/>
    <s v="WINTER15"/>
    <n v="1"/>
    <s v="REG100904"/>
    <s v="Cust 8751"/>
    <x v="830"/>
    <x v="567"/>
    <x v="3"/>
    <x v="2"/>
    <x v="2"/>
    <x v="2"/>
    <x v="2"/>
    <n v="6145.24"/>
    <n v="4"/>
    <s v="Returned"/>
    <s v="Low"/>
  </r>
  <r>
    <d v="2024-05-05T00:00:00"/>
    <x v="4"/>
    <x v="2"/>
    <n v="16"/>
    <n v="301.07"/>
    <s v="Store B"/>
    <x v="1"/>
    <n v="0.1"/>
    <x v="3"/>
    <n v="4335.4080000000004"/>
    <s v="Gift Card"/>
    <s v="WINTER15"/>
    <n v="0"/>
    <s v="REG100905"/>
    <s v="Cust 2482"/>
    <x v="831"/>
    <x v="334"/>
    <x v="4"/>
    <x v="1"/>
    <x v="2"/>
    <x v="2"/>
    <x v="2"/>
    <n v="4329.8280000000004"/>
    <n v="9"/>
    <s v="Completed"/>
    <s v="Medium"/>
  </r>
  <r>
    <d v="2024-01-08T00:00:00"/>
    <x v="1"/>
    <x v="4"/>
    <n v="13"/>
    <n v="285.27999999999997"/>
    <s v="Store D"/>
    <x v="1"/>
    <n v="0"/>
    <x v="0"/>
    <n v="3708.639999999999"/>
    <s v="Gift Card"/>
    <s v="SAVE10"/>
    <n v="0"/>
    <s v="REG100906"/>
    <s v="Cust 4078"/>
    <x v="832"/>
    <x v="51"/>
    <x v="1"/>
    <x v="1"/>
    <x v="4"/>
    <x v="4"/>
    <x v="0"/>
    <n v="3677.4399999999991"/>
    <n v="7"/>
    <s v="Completed"/>
    <s v="No Discount"/>
  </r>
  <r>
    <d v="2025-01-13T00:00:00"/>
    <x v="1"/>
    <x v="1"/>
    <n v="15"/>
    <n v="18.04"/>
    <s v="Store C"/>
    <x v="0"/>
    <n v="0"/>
    <x v="0"/>
    <n v="270.60000000000002"/>
    <s v="Credit Card"/>
    <s v="SAVE10"/>
    <n v="1"/>
    <s v="REG100907"/>
    <s v="Cust 9091"/>
    <x v="833"/>
    <x v="357"/>
    <x v="1"/>
    <x v="2"/>
    <x v="4"/>
    <x v="4"/>
    <x v="0"/>
    <n v="256.25"/>
    <n v="4"/>
    <s v="Returned"/>
    <s v="No Discount"/>
  </r>
  <r>
    <d v="2025-06-12T00:00:00"/>
    <x v="0"/>
    <x v="6"/>
    <n v="11"/>
    <n v="495.44"/>
    <s v="Store A"/>
    <x v="0"/>
    <n v="0"/>
    <x v="5"/>
    <n v="5449.84"/>
    <s v="Gift Card"/>
    <s v="FREESHIP"/>
    <n v="0"/>
    <s v="REG100908"/>
    <s v="Cust 8706"/>
    <x v="834"/>
    <x v="194"/>
    <x v="0"/>
    <x v="2"/>
    <x v="3"/>
    <x v="3"/>
    <x v="2"/>
    <n v="5405.07"/>
    <n v="6"/>
    <s v="Completed"/>
    <s v="No Discount"/>
  </r>
  <r>
    <d v="2025-04-03T00:00:00"/>
    <x v="2"/>
    <x v="0"/>
    <n v="12"/>
    <n v="276.42"/>
    <s v="Store C"/>
    <x v="1"/>
    <n v="0.15"/>
    <x v="3"/>
    <n v="2819.4839999999999"/>
    <s v="Online"/>
    <s v="No Promo"/>
    <n v="0"/>
    <s v="REG100909"/>
    <s v="Cust 5042"/>
    <x v="460"/>
    <x v="568"/>
    <x v="2"/>
    <x v="2"/>
    <x v="7"/>
    <x v="7"/>
    <x v="2"/>
    <n v="2788.9139999999998"/>
    <n v="9"/>
    <s v="Completed"/>
    <s v="High"/>
  </r>
  <r>
    <d v="2023-01-26T00:00:00"/>
    <x v="3"/>
    <x v="2"/>
    <n v="7"/>
    <n v="228.32"/>
    <s v="Store C"/>
    <x v="0"/>
    <n v="0.15"/>
    <x v="0"/>
    <n v="1358.5039999999999"/>
    <s v="Debit Card"/>
    <s v="FREESHIP"/>
    <n v="0"/>
    <s v="REG100910"/>
    <s v="Cust 3319"/>
    <x v="835"/>
    <x v="569"/>
    <x v="3"/>
    <x v="0"/>
    <x v="4"/>
    <x v="4"/>
    <x v="0"/>
    <n v="1336.3439999999998"/>
    <n v="4"/>
    <s v="Completed"/>
    <s v="High"/>
  </r>
  <r>
    <d v="2023-01-07T00:00:00"/>
    <x v="3"/>
    <x v="4"/>
    <n v="1"/>
    <n v="498.19"/>
    <s v="Store A"/>
    <x v="0"/>
    <n v="0.1"/>
    <x v="5"/>
    <n v="448.37099999999998"/>
    <s v="Gift Card"/>
    <s v="SAVE10"/>
    <n v="0"/>
    <s v="REG100911"/>
    <s v="Cust 4139"/>
    <x v="836"/>
    <x v="7"/>
    <x v="3"/>
    <x v="0"/>
    <x v="4"/>
    <x v="4"/>
    <x v="0"/>
    <n v="422.82099999999997"/>
    <n v="4"/>
    <s v="Completed"/>
    <s v="Medium"/>
  </r>
  <r>
    <d v="2025-01-15T00:00:00"/>
    <x v="2"/>
    <x v="2"/>
    <n v="18"/>
    <n v="375.83"/>
    <s v="Store C"/>
    <x v="1"/>
    <n v="0.1"/>
    <x v="3"/>
    <n v="6088.4459999999999"/>
    <s v="Gift Card"/>
    <s v="No Promo"/>
    <n v="0"/>
    <s v="REG100912"/>
    <s v="Cust 6993"/>
    <x v="837"/>
    <x v="376"/>
    <x v="2"/>
    <x v="2"/>
    <x v="4"/>
    <x v="4"/>
    <x v="0"/>
    <n v="6073.3159999999998"/>
    <n v="8"/>
    <s v="Completed"/>
    <s v="Medium"/>
  </r>
  <r>
    <d v="2024-11-30T00:00:00"/>
    <x v="0"/>
    <x v="3"/>
    <n v="18"/>
    <n v="130.36000000000001"/>
    <s v="Store B"/>
    <x v="0"/>
    <n v="0"/>
    <x v="4"/>
    <n v="2346.48"/>
    <s v="Debit Card"/>
    <s v="SAVE10"/>
    <n v="0"/>
    <s v="REG100913"/>
    <s v="Cust 8397"/>
    <x v="838"/>
    <x v="402"/>
    <x v="0"/>
    <x v="1"/>
    <x v="9"/>
    <x v="9"/>
    <x v="1"/>
    <n v="2311.88"/>
    <n v="5"/>
    <s v="Completed"/>
    <s v="No Discount"/>
  </r>
  <r>
    <d v="2024-02-26T00:00:00"/>
    <x v="0"/>
    <x v="4"/>
    <n v="13"/>
    <n v="585.88"/>
    <s v="Store B"/>
    <x v="1"/>
    <n v="0.15"/>
    <x v="3"/>
    <n v="6473.9739999999993"/>
    <s v="Credit Card"/>
    <s v="WINTER15"/>
    <n v="0"/>
    <s v="REG100914"/>
    <s v="Cust 3082"/>
    <x v="839"/>
    <x v="570"/>
    <x v="0"/>
    <x v="1"/>
    <x v="0"/>
    <x v="0"/>
    <x v="0"/>
    <n v="6431.793999999999"/>
    <n v="10"/>
    <s v="Completed"/>
    <s v="High"/>
  </r>
  <r>
    <d v="2025-06-11T00:00:00"/>
    <x v="2"/>
    <x v="2"/>
    <n v="19"/>
    <n v="278.04000000000002"/>
    <s v="Store B"/>
    <x v="1"/>
    <n v="0.05"/>
    <x v="5"/>
    <n v="5018.6220000000003"/>
    <s v="Credit Card"/>
    <s v="SAVE10"/>
    <n v="0"/>
    <s v="REG100915"/>
    <s v="Cust 1156"/>
    <x v="840"/>
    <x v="117"/>
    <x v="2"/>
    <x v="2"/>
    <x v="3"/>
    <x v="3"/>
    <x v="2"/>
    <n v="5002.2220000000007"/>
    <n v="4"/>
    <s v="Completed"/>
    <s v="Low"/>
  </r>
  <r>
    <d v="2023-11-29T00:00:00"/>
    <x v="3"/>
    <x v="1"/>
    <n v="11"/>
    <n v="267.91000000000003"/>
    <s v="Store B"/>
    <x v="1"/>
    <n v="0"/>
    <x v="0"/>
    <n v="2947.01"/>
    <s v="Debit Card"/>
    <s v="No Promo"/>
    <n v="0"/>
    <s v="REG100916"/>
    <s v="Cust 4720"/>
    <x v="841"/>
    <x v="571"/>
    <x v="3"/>
    <x v="0"/>
    <x v="9"/>
    <x v="9"/>
    <x v="1"/>
    <n v="2934.96"/>
    <n v="5"/>
    <s v="Completed"/>
    <s v="No Discount"/>
  </r>
  <r>
    <d v="2024-06-27T00:00:00"/>
    <x v="1"/>
    <x v="3"/>
    <n v="12"/>
    <n v="369.54"/>
    <s v="Store B"/>
    <x v="1"/>
    <n v="0.05"/>
    <x v="4"/>
    <n v="4212.7560000000003"/>
    <s v="Debit Card"/>
    <s v="WINTER15"/>
    <n v="1"/>
    <s v="REG100917"/>
    <s v="Cust 7034"/>
    <x v="842"/>
    <x v="395"/>
    <x v="1"/>
    <x v="1"/>
    <x v="3"/>
    <x v="3"/>
    <x v="2"/>
    <n v="4173.5960000000005"/>
    <n v="8"/>
    <s v="Returned"/>
    <s v="Low"/>
  </r>
  <r>
    <d v="2024-05-20T00:00:00"/>
    <x v="1"/>
    <x v="4"/>
    <n v="13"/>
    <n v="284.3"/>
    <s v="Store A"/>
    <x v="0"/>
    <n v="0.05"/>
    <x v="5"/>
    <n v="3511.105"/>
    <s v="Online"/>
    <s v="WINTER15"/>
    <n v="0"/>
    <s v="REG100918"/>
    <s v="Cust 7218"/>
    <x v="670"/>
    <x v="572"/>
    <x v="1"/>
    <x v="1"/>
    <x v="2"/>
    <x v="2"/>
    <x v="2"/>
    <n v="3462.375"/>
    <n v="7"/>
    <s v="Completed"/>
    <s v="Low"/>
  </r>
  <r>
    <d v="2023-06-17T00:00:00"/>
    <x v="4"/>
    <x v="3"/>
    <n v="12"/>
    <n v="427.1"/>
    <s v="Store C"/>
    <x v="1"/>
    <n v="0"/>
    <x v="3"/>
    <n v="5125.2000000000007"/>
    <s v="Gift Card"/>
    <s v="WINTER15"/>
    <n v="1"/>
    <s v="REG100919"/>
    <s v="Cust 2651"/>
    <x v="15"/>
    <x v="113"/>
    <x v="4"/>
    <x v="0"/>
    <x v="3"/>
    <x v="3"/>
    <x v="2"/>
    <n v="5117.0900000000011"/>
    <n v="5"/>
    <s v="Returned"/>
    <s v="No Discount"/>
  </r>
  <r>
    <d v="2024-11-06T00:00:00"/>
    <x v="0"/>
    <x v="4"/>
    <n v="11"/>
    <n v="200.3"/>
    <s v="Store D"/>
    <x v="1"/>
    <n v="0.1"/>
    <x v="0"/>
    <n v="1982.97"/>
    <s v="Debit Card"/>
    <s v="WINTER15"/>
    <n v="1"/>
    <s v="REG100920"/>
    <s v="Cust 1252"/>
    <x v="843"/>
    <x v="158"/>
    <x v="0"/>
    <x v="1"/>
    <x v="9"/>
    <x v="9"/>
    <x v="1"/>
    <n v="1934.7"/>
    <n v="7"/>
    <s v="Returned"/>
    <s v="Medium"/>
  </r>
  <r>
    <d v="2025-02-12T00:00:00"/>
    <x v="2"/>
    <x v="6"/>
    <n v="4"/>
    <n v="75.8"/>
    <s v="Store C"/>
    <x v="1"/>
    <n v="0.15"/>
    <x v="3"/>
    <n v="257.72000000000003"/>
    <s v="Credit Card"/>
    <s v="SAVE10"/>
    <n v="0"/>
    <s v="REG100921"/>
    <s v="Cust 6679"/>
    <x v="844"/>
    <x v="566"/>
    <x v="2"/>
    <x v="2"/>
    <x v="0"/>
    <x v="0"/>
    <x v="0"/>
    <n v="245.50000000000003"/>
    <n v="8"/>
    <s v="Completed"/>
    <s v="High"/>
  </r>
  <r>
    <d v="2025-04-09T00:00:00"/>
    <x v="2"/>
    <x v="4"/>
    <n v="4"/>
    <n v="518.42999999999995"/>
    <s v="Store A"/>
    <x v="0"/>
    <n v="0"/>
    <x v="1"/>
    <n v="2073.7199999999998"/>
    <s v="Online"/>
    <s v="SAVE10"/>
    <n v="0"/>
    <s v="REG100922"/>
    <s v="Cust 1656"/>
    <x v="845"/>
    <x v="503"/>
    <x v="2"/>
    <x v="2"/>
    <x v="7"/>
    <x v="7"/>
    <x v="2"/>
    <n v="2042.86"/>
    <n v="5"/>
    <s v="Completed"/>
    <s v="No Discount"/>
  </r>
  <r>
    <d v="2024-08-18T00:00:00"/>
    <x v="2"/>
    <x v="5"/>
    <n v="19"/>
    <n v="181.18"/>
    <s v="Store A"/>
    <x v="0"/>
    <n v="0.05"/>
    <x v="3"/>
    <n v="3270.299"/>
    <s v="Credit Card"/>
    <s v="FREESHIP"/>
    <n v="0"/>
    <s v="REG100923"/>
    <s v="Cust 9361"/>
    <x v="846"/>
    <x v="142"/>
    <x v="2"/>
    <x v="1"/>
    <x v="10"/>
    <x v="10"/>
    <x v="3"/>
    <n v="3258.259"/>
    <n v="8"/>
    <s v="Completed"/>
    <s v="Low"/>
  </r>
  <r>
    <d v="2023-02-20T00:00:00"/>
    <x v="3"/>
    <x v="0"/>
    <n v="3"/>
    <n v="197.17"/>
    <s v="Store A"/>
    <x v="0"/>
    <n v="0.05"/>
    <x v="2"/>
    <n v="561.93449999999996"/>
    <s v="Gift Card"/>
    <s v="FREESHIP"/>
    <n v="1"/>
    <s v="REG100924"/>
    <s v="Cust 4270"/>
    <x v="847"/>
    <x v="573"/>
    <x v="3"/>
    <x v="0"/>
    <x v="0"/>
    <x v="0"/>
    <x v="0"/>
    <n v="531.64449999999999"/>
    <n v="3"/>
    <s v="Returned"/>
    <s v="Low"/>
  </r>
  <r>
    <d v="2025-04-28T00:00:00"/>
    <x v="2"/>
    <x v="0"/>
    <n v="6"/>
    <n v="81.96"/>
    <s v="Store D"/>
    <x v="0"/>
    <n v="0.05"/>
    <x v="4"/>
    <n v="467.17200000000003"/>
    <s v="Credit Card"/>
    <s v="WINTER15"/>
    <n v="0"/>
    <s v="REG100925"/>
    <s v="Cust 3049"/>
    <x v="848"/>
    <x v="574"/>
    <x v="2"/>
    <x v="2"/>
    <x v="7"/>
    <x v="7"/>
    <x v="2"/>
    <n v="440.74200000000002"/>
    <n v="10"/>
    <s v="Completed"/>
    <s v="Low"/>
  </r>
  <r>
    <d v="2023-08-10T00:00:00"/>
    <x v="3"/>
    <x v="6"/>
    <n v="3"/>
    <n v="59.78"/>
    <s v="Store C"/>
    <x v="1"/>
    <n v="0"/>
    <x v="0"/>
    <n v="179.34"/>
    <s v="Online"/>
    <s v="SAVE10"/>
    <n v="0"/>
    <s v="REG100926"/>
    <s v="Cust 6415"/>
    <x v="849"/>
    <x v="476"/>
    <x v="3"/>
    <x v="0"/>
    <x v="10"/>
    <x v="10"/>
    <x v="3"/>
    <n v="132.36000000000001"/>
    <n v="3"/>
    <s v="Completed"/>
    <s v="No Discount"/>
  </r>
  <r>
    <d v="2024-06-24T00:00:00"/>
    <x v="2"/>
    <x v="5"/>
    <n v="12"/>
    <n v="211.66"/>
    <s v="Store A"/>
    <x v="0"/>
    <n v="0.1"/>
    <x v="3"/>
    <n v="2285.9279999999999"/>
    <s v="Credit Card"/>
    <s v="SAVE10"/>
    <n v="0"/>
    <s v="REG100927"/>
    <s v="Cust 9856"/>
    <x v="850"/>
    <x v="370"/>
    <x v="2"/>
    <x v="1"/>
    <x v="3"/>
    <x v="3"/>
    <x v="2"/>
    <n v="2275.5679999999998"/>
    <n v="5"/>
    <s v="Completed"/>
    <s v="Medium"/>
  </r>
  <r>
    <d v="2023-08-06T00:00:00"/>
    <x v="3"/>
    <x v="6"/>
    <n v="13"/>
    <n v="69.97"/>
    <s v="Store A"/>
    <x v="0"/>
    <n v="0.05"/>
    <x v="1"/>
    <n v="864.12950000000001"/>
    <s v="Debit Card"/>
    <s v="No Promo"/>
    <n v="0"/>
    <s v="REG100928"/>
    <s v="Cust 3106"/>
    <x v="851"/>
    <x v="512"/>
    <x v="3"/>
    <x v="0"/>
    <x v="10"/>
    <x v="10"/>
    <x v="3"/>
    <n v="836.46950000000004"/>
    <n v="6"/>
    <s v="Completed"/>
    <s v="Low"/>
  </r>
  <r>
    <d v="2024-11-26T00:00:00"/>
    <x v="0"/>
    <x v="5"/>
    <n v="7"/>
    <n v="438.33"/>
    <s v="Store C"/>
    <x v="1"/>
    <n v="0.1"/>
    <x v="2"/>
    <n v="2761.4789999999998"/>
    <s v="Cash"/>
    <s v="No Promo"/>
    <n v="1"/>
    <s v="REG100929"/>
    <s v="Cust 3259"/>
    <x v="852"/>
    <x v="219"/>
    <x v="0"/>
    <x v="1"/>
    <x v="9"/>
    <x v="9"/>
    <x v="1"/>
    <n v="2749.9089999999997"/>
    <n v="4"/>
    <s v="Returned"/>
    <s v="Medium"/>
  </r>
  <r>
    <d v="2025-02-06T00:00:00"/>
    <x v="0"/>
    <x v="0"/>
    <n v="7"/>
    <n v="241.81"/>
    <s v="Store C"/>
    <x v="0"/>
    <n v="0.1"/>
    <x v="1"/>
    <n v="1523.403"/>
    <s v="Debit Card"/>
    <s v="FREESHIP"/>
    <n v="0"/>
    <s v="REG100930"/>
    <s v="Cust 7107"/>
    <x v="779"/>
    <x v="320"/>
    <x v="0"/>
    <x v="2"/>
    <x v="0"/>
    <x v="0"/>
    <x v="0"/>
    <n v="1490.463"/>
    <n v="4"/>
    <s v="Completed"/>
    <s v="Medium"/>
  </r>
  <r>
    <d v="2025-03-20T00:00:00"/>
    <x v="0"/>
    <x v="2"/>
    <n v="3"/>
    <n v="466.64"/>
    <s v="Store A"/>
    <x v="1"/>
    <n v="0.15"/>
    <x v="5"/>
    <n v="1189.932"/>
    <s v="Online"/>
    <s v="FREESHIP"/>
    <n v="0"/>
    <s v="REG100931"/>
    <s v="Cust 7542"/>
    <x v="853"/>
    <x v="59"/>
    <x v="0"/>
    <x v="2"/>
    <x v="6"/>
    <x v="6"/>
    <x v="0"/>
    <n v="1159.6020000000001"/>
    <n v="6"/>
    <s v="Completed"/>
    <s v="High"/>
  </r>
  <r>
    <d v="2024-09-10T00:00:00"/>
    <x v="1"/>
    <x v="4"/>
    <n v="9"/>
    <n v="472.84"/>
    <s v="Store D"/>
    <x v="1"/>
    <n v="0.05"/>
    <x v="1"/>
    <n v="4042.7819999999988"/>
    <s v="Credit Card"/>
    <s v="WINTER15"/>
    <n v="0"/>
    <s v="REG100932"/>
    <s v="Cust 6330"/>
    <x v="359"/>
    <x v="575"/>
    <x v="1"/>
    <x v="1"/>
    <x v="11"/>
    <x v="11"/>
    <x v="3"/>
    <n v="3994.6519999999987"/>
    <n v="2"/>
    <s v="Completed"/>
    <s v="Low"/>
  </r>
  <r>
    <d v="2025-02-20T00:00:00"/>
    <x v="1"/>
    <x v="3"/>
    <n v="19"/>
    <n v="586.49"/>
    <s v="Store A"/>
    <x v="0"/>
    <n v="0.1"/>
    <x v="0"/>
    <n v="10028.978999999999"/>
    <s v="Cash"/>
    <s v="SAVE10"/>
    <n v="0"/>
    <s v="REG100933"/>
    <s v="Cust 1469"/>
    <x v="854"/>
    <x v="3"/>
    <x v="1"/>
    <x v="2"/>
    <x v="0"/>
    <x v="0"/>
    <x v="0"/>
    <n v="10009.128999999999"/>
    <n v="10"/>
    <s v="Completed"/>
    <s v="Medium"/>
  </r>
  <r>
    <d v="2023-01-20T00:00:00"/>
    <x v="0"/>
    <x v="3"/>
    <n v="15"/>
    <n v="462.85"/>
    <s v="Store A"/>
    <x v="1"/>
    <n v="0.15"/>
    <x v="4"/>
    <n v="5901.3374999999996"/>
    <s v="Credit Card"/>
    <s v="No Promo"/>
    <n v="0"/>
    <s v="REG100934"/>
    <s v="Cust 3698"/>
    <x v="855"/>
    <x v="192"/>
    <x v="0"/>
    <x v="0"/>
    <x v="4"/>
    <x v="4"/>
    <x v="0"/>
    <n v="5855.2174999999997"/>
    <n v="6"/>
    <s v="Completed"/>
    <s v="High"/>
  </r>
  <r>
    <d v="2024-03-03T00:00:00"/>
    <x v="0"/>
    <x v="0"/>
    <n v="1"/>
    <n v="176.17"/>
    <s v="Store C"/>
    <x v="1"/>
    <n v="0.05"/>
    <x v="1"/>
    <n v="167.36150000000001"/>
    <s v="Debit Card"/>
    <s v="No Promo"/>
    <n v="1"/>
    <s v="REG100935"/>
    <s v="Cust 9833"/>
    <x v="856"/>
    <x v="576"/>
    <x v="0"/>
    <x v="1"/>
    <x v="6"/>
    <x v="6"/>
    <x v="0"/>
    <n v="131.5915"/>
    <n v="3"/>
    <s v="Returned"/>
    <s v="Low"/>
  </r>
  <r>
    <d v="2023-11-27T00:00:00"/>
    <x v="4"/>
    <x v="6"/>
    <n v="1"/>
    <n v="71.239999999999995"/>
    <s v="Store A"/>
    <x v="1"/>
    <n v="0.1"/>
    <x v="3"/>
    <n v="64.116"/>
    <s v="Debit Card"/>
    <s v="No Promo"/>
    <n v="1"/>
    <s v="REG100936"/>
    <s v="Cust 1074"/>
    <x v="112"/>
    <x v="204"/>
    <x v="4"/>
    <x v="0"/>
    <x v="9"/>
    <x v="9"/>
    <x v="1"/>
    <n v="20.426000000000002"/>
    <n v="6"/>
    <s v="Returned"/>
    <s v="Medium"/>
  </r>
  <r>
    <d v="2024-11-10T00:00:00"/>
    <x v="0"/>
    <x v="0"/>
    <n v="6"/>
    <n v="62.43"/>
    <s v="Store A"/>
    <x v="0"/>
    <n v="0"/>
    <x v="4"/>
    <n v="374.58"/>
    <s v="Gift Card"/>
    <s v="WINTER15"/>
    <n v="0"/>
    <s v="REG100937"/>
    <s v="Cust 7891"/>
    <x v="857"/>
    <x v="238"/>
    <x v="0"/>
    <x v="1"/>
    <x v="9"/>
    <x v="9"/>
    <x v="1"/>
    <n v="356.72999999999996"/>
    <n v="8"/>
    <s v="Completed"/>
    <s v="No Discount"/>
  </r>
  <r>
    <d v="2025-02-04T00:00:00"/>
    <x v="3"/>
    <x v="5"/>
    <n v="7"/>
    <n v="569.89"/>
    <s v="Store D"/>
    <x v="0"/>
    <n v="0.1"/>
    <x v="1"/>
    <n v="3590.3069999999998"/>
    <s v="Cash"/>
    <s v="SAVE10"/>
    <n v="0"/>
    <s v="REG100938"/>
    <s v="Cust 3373"/>
    <x v="858"/>
    <x v="88"/>
    <x v="3"/>
    <x v="2"/>
    <x v="0"/>
    <x v="0"/>
    <x v="0"/>
    <n v="3563.4969999999998"/>
    <n v="4"/>
    <s v="Completed"/>
    <s v="Medium"/>
  </r>
  <r>
    <d v="2024-02-21T00:00:00"/>
    <x v="0"/>
    <x v="2"/>
    <n v="5"/>
    <n v="34.06"/>
    <s v="Store D"/>
    <x v="0"/>
    <n v="0.05"/>
    <x v="4"/>
    <n v="161.785"/>
    <s v="Gift Card"/>
    <s v="No Promo"/>
    <n v="0"/>
    <s v="REG100939"/>
    <s v="Cust 9045"/>
    <x v="859"/>
    <x v="577"/>
    <x v="0"/>
    <x v="1"/>
    <x v="0"/>
    <x v="0"/>
    <x v="0"/>
    <n v="142.065"/>
    <n v="10"/>
    <s v="Completed"/>
    <s v="Low"/>
  </r>
  <r>
    <d v="2023-03-24T00:00:00"/>
    <x v="0"/>
    <x v="2"/>
    <n v="17"/>
    <n v="502.6"/>
    <s v="Store A"/>
    <x v="0"/>
    <n v="0.1"/>
    <x v="2"/>
    <n v="7689.7800000000007"/>
    <s v="Cash"/>
    <s v="No Promo"/>
    <n v="0"/>
    <s v="REG100940"/>
    <s v="Cust 9197"/>
    <x v="860"/>
    <x v="337"/>
    <x v="0"/>
    <x v="0"/>
    <x v="6"/>
    <x v="6"/>
    <x v="0"/>
    <n v="7674.4000000000005"/>
    <n v="5"/>
    <s v="Completed"/>
    <s v="Medium"/>
  </r>
  <r>
    <d v="2024-05-05T00:00:00"/>
    <x v="1"/>
    <x v="6"/>
    <n v="3"/>
    <n v="89.72"/>
    <s v="Store D"/>
    <x v="0"/>
    <n v="0.1"/>
    <x v="1"/>
    <n v="242.244"/>
    <s v="Gift Card"/>
    <s v="WINTER15"/>
    <n v="0"/>
    <s v="REG100941"/>
    <s v="Cust 6920"/>
    <x v="861"/>
    <x v="578"/>
    <x v="1"/>
    <x v="1"/>
    <x v="2"/>
    <x v="2"/>
    <x v="2"/>
    <n v="209.57400000000001"/>
    <n v="8"/>
    <s v="Completed"/>
    <s v="Medium"/>
  </r>
  <r>
    <d v="2024-10-04T00:00:00"/>
    <x v="1"/>
    <x v="0"/>
    <n v="18"/>
    <n v="403.53"/>
    <s v="Store D"/>
    <x v="0"/>
    <n v="0.1"/>
    <x v="1"/>
    <n v="6537.1859999999997"/>
    <s v="Online"/>
    <s v="No Promo"/>
    <n v="0"/>
    <s v="REG100942"/>
    <s v="Cust 9652"/>
    <x v="862"/>
    <x v="440"/>
    <x v="1"/>
    <x v="1"/>
    <x v="5"/>
    <x v="5"/>
    <x v="1"/>
    <n v="6501.4560000000001"/>
    <n v="3"/>
    <s v="Completed"/>
    <s v="Medium"/>
  </r>
  <r>
    <d v="2025-01-04T00:00:00"/>
    <x v="1"/>
    <x v="3"/>
    <n v="2"/>
    <n v="194.97"/>
    <s v="Store A"/>
    <x v="1"/>
    <n v="0"/>
    <x v="4"/>
    <n v="389.94"/>
    <s v="Credit Card"/>
    <s v="SAVE10"/>
    <n v="0"/>
    <s v="REG100943"/>
    <s v="Cust 4189"/>
    <x v="863"/>
    <x v="420"/>
    <x v="1"/>
    <x v="2"/>
    <x v="4"/>
    <x v="4"/>
    <x v="0"/>
    <n v="380.05"/>
    <n v="10"/>
    <s v="Completed"/>
    <s v="No Discount"/>
  </r>
  <r>
    <d v="2024-12-23T00:00:00"/>
    <x v="3"/>
    <x v="6"/>
    <n v="12"/>
    <n v="171.91"/>
    <s v="Store B"/>
    <x v="1"/>
    <n v="0.05"/>
    <x v="0"/>
    <n v="1959.7739999999999"/>
    <s v="Credit Card"/>
    <s v="WINTER15"/>
    <n v="0"/>
    <s v="REG100944"/>
    <s v="Cust 6267"/>
    <x v="864"/>
    <x v="501"/>
    <x v="3"/>
    <x v="1"/>
    <x v="1"/>
    <x v="1"/>
    <x v="1"/>
    <n v="1925.414"/>
    <n v="10"/>
    <s v="Completed"/>
    <s v="Low"/>
  </r>
  <r>
    <d v="2023-01-29T00:00:00"/>
    <x v="3"/>
    <x v="0"/>
    <n v="17"/>
    <n v="535.88"/>
    <s v="Store A"/>
    <x v="0"/>
    <n v="0.05"/>
    <x v="5"/>
    <n v="8654.4619999999995"/>
    <s v="Gift Card"/>
    <s v="No Promo"/>
    <n v="0"/>
    <s v="REG100945"/>
    <s v="Cust 7753"/>
    <x v="748"/>
    <x v="579"/>
    <x v="3"/>
    <x v="0"/>
    <x v="4"/>
    <x v="4"/>
    <x v="0"/>
    <n v="8628.3419999999987"/>
    <n v="10"/>
    <s v="Completed"/>
    <s v="Low"/>
  </r>
  <r>
    <d v="2024-08-11T00:00:00"/>
    <x v="4"/>
    <x v="3"/>
    <n v="12"/>
    <n v="248.13"/>
    <s v="Store A"/>
    <x v="1"/>
    <n v="0.05"/>
    <x v="1"/>
    <n v="2828.6819999999998"/>
    <s v="Cash"/>
    <s v="FREESHIP"/>
    <n v="0"/>
    <s v="REG100946"/>
    <s v="Cust 2789"/>
    <x v="865"/>
    <x v="181"/>
    <x v="4"/>
    <x v="1"/>
    <x v="10"/>
    <x v="10"/>
    <x v="3"/>
    <n v="2802.6519999999996"/>
    <n v="6"/>
    <s v="Completed"/>
    <s v="Low"/>
  </r>
  <r>
    <d v="2023-11-25T00:00:00"/>
    <x v="2"/>
    <x v="1"/>
    <n v="2"/>
    <n v="482.1"/>
    <s v="Store C"/>
    <x v="1"/>
    <n v="0"/>
    <x v="3"/>
    <n v="964.2"/>
    <s v="Online"/>
    <s v="FREESHIP"/>
    <n v="0"/>
    <s v="REG100947"/>
    <s v="Cust 3527"/>
    <x v="866"/>
    <x v="580"/>
    <x v="2"/>
    <x v="0"/>
    <x v="9"/>
    <x v="9"/>
    <x v="1"/>
    <n v="918.85"/>
    <n v="5"/>
    <s v="Completed"/>
    <s v="No Discount"/>
  </r>
  <r>
    <d v="2025-03-04T00:00:00"/>
    <x v="2"/>
    <x v="4"/>
    <n v="18"/>
    <n v="382.01"/>
    <s v="Store D"/>
    <x v="0"/>
    <n v="0.1"/>
    <x v="1"/>
    <n v="6188.5620000000008"/>
    <s v="Online"/>
    <s v="SAVE10"/>
    <n v="0"/>
    <s v="REG100948"/>
    <s v="Cust 9538"/>
    <x v="867"/>
    <x v="368"/>
    <x v="2"/>
    <x v="2"/>
    <x v="6"/>
    <x v="6"/>
    <x v="0"/>
    <n v="6152.0120000000006"/>
    <n v="4"/>
    <s v="Completed"/>
    <s v="Medium"/>
  </r>
  <r>
    <d v="2025-02-21T00:00:00"/>
    <x v="2"/>
    <x v="1"/>
    <n v="13"/>
    <n v="135.97999999999999"/>
    <s v="Store C"/>
    <x v="0"/>
    <n v="0"/>
    <x v="2"/>
    <n v="1767.74"/>
    <s v="Online"/>
    <s v="WINTER15"/>
    <n v="0"/>
    <s v="REG100949"/>
    <s v="Cust 7195"/>
    <x v="868"/>
    <x v="581"/>
    <x v="2"/>
    <x v="2"/>
    <x v="0"/>
    <x v="0"/>
    <x v="0"/>
    <n v="1739.39"/>
    <n v="8"/>
    <s v="Completed"/>
    <s v="No Discount"/>
  </r>
  <r>
    <d v="2025-02-26T00:00:00"/>
    <x v="0"/>
    <x v="2"/>
    <n v="9"/>
    <n v="562.54"/>
    <s v="Store A"/>
    <x v="0"/>
    <n v="0"/>
    <x v="1"/>
    <n v="5062.8599999999997"/>
    <s v="Credit Card"/>
    <s v="FREESHIP"/>
    <n v="0"/>
    <s v="REG100950"/>
    <s v="Cust 8929"/>
    <x v="869"/>
    <x v="525"/>
    <x v="0"/>
    <x v="2"/>
    <x v="0"/>
    <x v="0"/>
    <x v="0"/>
    <n v="5032.5899999999992"/>
    <n v="2"/>
    <s v="Completed"/>
    <s v="No Discount"/>
  </r>
  <r>
    <d v="2024-03-29T00:00:00"/>
    <x v="0"/>
    <x v="4"/>
    <n v="6"/>
    <n v="509.48"/>
    <s v="Store B"/>
    <x v="0"/>
    <n v="0"/>
    <x v="1"/>
    <n v="3056.88"/>
    <s v="Debit Card"/>
    <s v="WINTER15"/>
    <n v="0"/>
    <s v="REG100951"/>
    <s v="Cust 8931"/>
    <x v="870"/>
    <x v="582"/>
    <x v="0"/>
    <x v="1"/>
    <x v="6"/>
    <x v="6"/>
    <x v="0"/>
    <n v="3020.96"/>
    <n v="8"/>
    <s v="Completed"/>
    <s v="No Discount"/>
  </r>
  <r>
    <d v="2025-05-28T00:00:00"/>
    <x v="4"/>
    <x v="2"/>
    <n v="3"/>
    <n v="470.09"/>
    <s v="Store B"/>
    <x v="0"/>
    <n v="0"/>
    <x v="0"/>
    <n v="1410.27"/>
    <s v="Gift Card"/>
    <s v="No Promo"/>
    <n v="0"/>
    <s v="REG100952"/>
    <s v="Cust 1424"/>
    <x v="871"/>
    <x v="583"/>
    <x v="4"/>
    <x v="2"/>
    <x v="2"/>
    <x v="2"/>
    <x v="2"/>
    <n v="1371.98"/>
    <n v="4"/>
    <s v="Completed"/>
    <s v="No Discount"/>
  </r>
  <r>
    <d v="2024-05-24T00:00:00"/>
    <x v="4"/>
    <x v="6"/>
    <n v="10"/>
    <n v="280.8"/>
    <s v="Store C"/>
    <x v="1"/>
    <n v="0"/>
    <x v="1"/>
    <n v="2808"/>
    <s v="Credit Card"/>
    <s v="SAVE10"/>
    <n v="0"/>
    <s v="REG100953"/>
    <s v="Cust 6723"/>
    <x v="872"/>
    <x v="24"/>
    <x v="4"/>
    <x v="1"/>
    <x v="2"/>
    <x v="2"/>
    <x v="2"/>
    <n v="2758.02"/>
    <n v="6"/>
    <s v="Completed"/>
    <s v="No Discount"/>
  </r>
  <r>
    <d v="2023-05-12T00:00:00"/>
    <x v="1"/>
    <x v="3"/>
    <n v="9"/>
    <n v="251.43"/>
    <s v="Store C"/>
    <x v="1"/>
    <n v="0.1"/>
    <x v="2"/>
    <n v="2036.5830000000001"/>
    <s v="Credit Card"/>
    <s v="No Promo"/>
    <n v="0"/>
    <s v="REG100954"/>
    <s v="Cust 8850"/>
    <x v="873"/>
    <x v="28"/>
    <x v="1"/>
    <x v="0"/>
    <x v="2"/>
    <x v="2"/>
    <x v="2"/>
    <n v="2014.0130000000001"/>
    <n v="5"/>
    <s v="Completed"/>
    <s v="Medium"/>
  </r>
  <r>
    <d v="2023-10-11T00:00:00"/>
    <x v="1"/>
    <x v="1"/>
    <n v="4"/>
    <n v="408.28"/>
    <s v="Store A"/>
    <x v="1"/>
    <n v="0.15"/>
    <x v="1"/>
    <n v="1388.152"/>
    <s v="Cash"/>
    <s v="WINTER15"/>
    <n v="0"/>
    <s v="REG100955"/>
    <s v="Cust 1722"/>
    <x v="874"/>
    <x v="584"/>
    <x v="1"/>
    <x v="0"/>
    <x v="5"/>
    <x v="5"/>
    <x v="1"/>
    <n v="1382.7719999999999"/>
    <n v="4"/>
    <s v="Completed"/>
    <s v="High"/>
  </r>
  <r>
    <d v="2024-01-25T00:00:00"/>
    <x v="2"/>
    <x v="6"/>
    <n v="2"/>
    <n v="27.43"/>
    <s v="Store B"/>
    <x v="1"/>
    <n v="0.15"/>
    <x v="2"/>
    <n v="46.631"/>
    <s v="Online"/>
    <s v="WINTER15"/>
    <n v="0"/>
    <s v="REG100956"/>
    <s v="Cust 1211"/>
    <x v="255"/>
    <x v="419"/>
    <x v="2"/>
    <x v="1"/>
    <x v="4"/>
    <x v="4"/>
    <x v="0"/>
    <n v="40.481000000000002"/>
    <n v="7"/>
    <s v="Completed"/>
    <s v="High"/>
  </r>
  <r>
    <d v="2023-02-03T00:00:00"/>
    <x v="0"/>
    <x v="1"/>
    <n v="11"/>
    <n v="321.72000000000003"/>
    <s v="Store A"/>
    <x v="1"/>
    <n v="0.1"/>
    <x v="3"/>
    <n v="3185.0279999999998"/>
    <s v="Online"/>
    <s v="WINTER15"/>
    <n v="1"/>
    <s v="REG100957"/>
    <s v="Cust 9384"/>
    <x v="875"/>
    <x v="585"/>
    <x v="0"/>
    <x v="0"/>
    <x v="0"/>
    <x v="0"/>
    <x v="0"/>
    <n v="3167.0879999999997"/>
    <n v="3"/>
    <s v="Returned"/>
    <s v="Medium"/>
  </r>
  <r>
    <d v="2024-07-08T00:00:00"/>
    <x v="2"/>
    <x v="2"/>
    <n v="5"/>
    <n v="186.32"/>
    <s v="Store A"/>
    <x v="0"/>
    <n v="0.1"/>
    <x v="3"/>
    <n v="838.43999999999994"/>
    <s v="Gift Card"/>
    <s v="WINTER15"/>
    <n v="0"/>
    <s v="REG100958"/>
    <s v="Cust 3809"/>
    <x v="876"/>
    <x v="586"/>
    <x v="2"/>
    <x v="1"/>
    <x v="8"/>
    <x v="8"/>
    <x v="3"/>
    <n v="821.34999999999991"/>
    <n v="6"/>
    <s v="Completed"/>
    <s v="Medium"/>
  </r>
  <r>
    <d v="2025-05-31T00:00:00"/>
    <x v="1"/>
    <x v="4"/>
    <n v="3"/>
    <n v="390.28"/>
    <s v="Store B"/>
    <x v="1"/>
    <n v="0"/>
    <x v="2"/>
    <n v="1170.8399999999999"/>
    <s v="Online"/>
    <s v="WINTER15"/>
    <n v="1"/>
    <s v="REG100959"/>
    <s v="Cust 9338"/>
    <x v="877"/>
    <x v="213"/>
    <x v="1"/>
    <x v="2"/>
    <x v="2"/>
    <x v="2"/>
    <x v="2"/>
    <n v="1125.6199999999999"/>
    <n v="10"/>
    <s v="Returned"/>
    <s v="No Discount"/>
  </r>
  <r>
    <d v="2023-11-09T00:00:00"/>
    <x v="1"/>
    <x v="4"/>
    <n v="13"/>
    <n v="174.9"/>
    <s v="Store A"/>
    <x v="0"/>
    <n v="0.15"/>
    <x v="3"/>
    <n v="1932.645"/>
    <s v="Online"/>
    <s v="WINTER15"/>
    <n v="0"/>
    <s v="REG100960"/>
    <s v="Cust 1822"/>
    <x v="878"/>
    <x v="319"/>
    <x v="1"/>
    <x v="0"/>
    <x v="9"/>
    <x v="9"/>
    <x v="1"/>
    <n v="1901.385"/>
    <n v="3"/>
    <s v="Completed"/>
    <s v="High"/>
  </r>
  <r>
    <d v="2023-07-06T00:00:00"/>
    <x v="2"/>
    <x v="3"/>
    <n v="8"/>
    <n v="419.13"/>
    <s v="Store A"/>
    <x v="1"/>
    <n v="0.1"/>
    <x v="1"/>
    <n v="3017.7359999999999"/>
    <s v="Online"/>
    <s v="No Promo"/>
    <n v="1"/>
    <s v="REG100961"/>
    <s v="Cust 8260"/>
    <x v="879"/>
    <x v="587"/>
    <x v="2"/>
    <x v="0"/>
    <x v="8"/>
    <x v="8"/>
    <x v="3"/>
    <n v="3006.7159999999999"/>
    <n v="4"/>
    <s v="Returned"/>
    <s v="Medium"/>
  </r>
  <r>
    <d v="2023-07-14T00:00:00"/>
    <x v="2"/>
    <x v="3"/>
    <n v="12"/>
    <n v="116.96"/>
    <s v="Store D"/>
    <x v="0"/>
    <n v="0"/>
    <x v="1"/>
    <n v="1403.52"/>
    <s v="Gift Card"/>
    <s v="WINTER15"/>
    <n v="0"/>
    <s v="REG100962"/>
    <s v="Cust 7088"/>
    <x v="880"/>
    <x v="336"/>
    <x v="2"/>
    <x v="0"/>
    <x v="8"/>
    <x v="8"/>
    <x v="3"/>
    <n v="1381.48"/>
    <n v="8"/>
    <s v="Completed"/>
    <s v="No Discount"/>
  </r>
  <r>
    <d v="2023-11-13T00:00:00"/>
    <x v="4"/>
    <x v="3"/>
    <n v="11"/>
    <n v="323.72000000000003"/>
    <s v="Store A"/>
    <x v="0"/>
    <n v="0.1"/>
    <x v="5"/>
    <n v="3204.828"/>
    <s v="Gift Card"/>
    <s v="WINTER15"/>
    <n v="0"/>
    <s v="REG100963"/>
    <s v="Cust 4969"/>
    <x v="881"/>
    <x v="191"/>
    <x v="4"/>
    <x v="0"/>
    <x v="9"/>
    <x v="9"/>
    <x v="1"/>
    <n v="3197.308"/>
    <n v="2"/>
    <s v="Completed"/>
    <s v="Medium"/>
  </r>
  <r>
    <d v="2025-02-02T00:00:00"/>
    <x v="4"/>
    <x v="5"/>
    <n v="11"/>
    <n v="155.49"/>
    <s v="Store D"/>
    <x v="1"/>
    <n v="0.05"/>
    <x v="2"/>
    <n v="1624.8705"/>
    <s v="Cash"/>
    <s v="No Promo"/>
    <n v="0"/>
    <s v="REG100964"/>
    <s v="Cust 9046"/>
    <x v="882"/>
    <x v="248"/>
    <x v="4"/>
    <x v="2"/>
    <x v="0"/>
    <x v="0"/>
    <x v="0"/>
    <n v="1577.8605"/>
    <n v="10"/>
    <s v="Completed"/>
    <s v="Low"/>
  </r>
  <r>
    <d v="2024-05-06T00:00:00"/>
    <x v="1"/>
    <x v="6"/>
    <n v="20"/>
    <n v="270.2"/>
    <s v="Store A"/>
    <x v="0"/>
    <n v="0"/>
    <x v="4"/>
    <n v="5404"/>
    <s v="Credit Card"/>
    <s v="WINTER15"/>
    <n v="0"/>
    <s v="REG100965"/>
    <s v="Cust 6859"/>
    <x v="883"/>
    <x v="588"/>
    <x v="1"/>
    <x v="1"/>
    <x v="2"/>
    <x v="2"/>
    <x v="2"/>
    <n v="5397.2"/>
    <n v="9"/>
    <s v="Completed"/>
    <s v="No Discount"/>
  </r>
  <r>
    <d v="2024-10-17T00:00:00"/>
    <x v="1"/>
    <x v="6"/>
    <n v="15"/>
    <n v="482.08"/>
    <s v="Store D"/>
    <x v="1"/>
    <n v="0.1"/>
    <x v="0"/>
    <n v="6508.08"/>
    <s v="Debit Card"/>
    <s v="FREESHIP"/>
    <n v="1"/>
    <s v="REG100966"/>
    <s v="Cust 2800"/>
    <x v="884"/>
    <x v="390"/>
    <x v="1"/>
    <x v="1"/>
    <x v="5"/>
    <x v="5"/>
    <x v="1"/>
    <n v="6494.73"/>
    <n v="2"/>
    <s v="Returned"/>
    <s v="Medium"/>
  </r>
  <r>
    <d v="2025-01-29T00:00:00"/>
    <x v="2"/>
    <x v="0"/>
    <n v="11"/>
    <n v="431.51"/>
    <s v="Store C"/>
    <x v="0"/>
    <n v="0.1"/>
    <x v="3"/>
    <n v="4271.9489999999996"/>
    <s v="Debit Card"/>
    <s v="SAVE10"/>
    <n v="0"/>
    <s v="REG100967"/>
    <s v="Cust 1146"/>
    <x v="885"/>
    <x v="44"/>
    <x v="2"/>
    <x v="2"/>
    <x v="4"/>
    <x v="4"/>
    <x v="0"/>
    <n v="4249.1189999999997"/>
    <n v="7"/>
    <s v="Completed"/>
    <s v="Medium"/>
  </r>
  <r>
    <d v="2025-03-23T00:00:00"/>
    <x v="3"/>
    <x v="3"/>
    <n v="5"/>
    <n v="302.76"/>
    <s v="Store D"/>
    <x v="0"/>
    <n v="0"/>
    <x v="3"/>
    <n v="1513.8"/>
    <s v="Gift Card"/>
    <s v="FREESHIP"/>
    <n v="1"/>
    <s v="REG100968"/>
    <s v="Cust 6447"/>
    <x v="24"/>
    <x v="166"/>
    <x v="3"/>
    <x v="2"/>
    <x v="6"/>
    <x v="6"/>
    <x v="0"/>
    <n v="1467.11"/>
    <n v="6"/>
    <s v="Returned"/>
    <s v="No Discount"/>
  </r>
  <r>
    <d v="2024-04-11T00:00:00"/>
    <x v="4"/>
    <x v="3"/>
    <n v="19"/>
    <n v="344.92"/>
    <s v="Store C"/>
    <x v="0"/>
    <n v="0"/>
    <x v="0"/>
    <n v="6553.48"/>
    <s v="Cash"/>
    <s v="WINTER15"/>
    <n v="0"/>
    <s v="REG100969"/>
    <s v="Cust 8519"/>
    <x v="886"/>
    <x v="589"/>
    <x v="4"/>
    <x v="1"/>
    <x v="7"/>
    <x v="7"/>
    <x v="2"/>
    <n v="6546.57"/>
    <n v="9"/>
    <s v="Completed"/>
    <s v="No Discount"/>
  </r>
  <r>
    <d v="2024-05-03T00:00:00"/>
    <x v="3"/>
    <x v="3"/>
    <n v="7"/>
    <n v="511.46"/>
    <s v="Store C"/>
    <x v="1"/>
    <n v="0.1"/>
    <x v="0"/>
    <n v="3222.1979999999999"/>
    <s v="Cash"/>
    <s v="FREESHIP"/>
    <n v="0"/>
    <s v="REG100970"/>
    <s v="Cust 3422"/>
    <x v="212"/>
    <x v="75"/>
    <x v="3"/>
    <x v="1"/>
    <x v="2"/>
    <x v="2"/>
    <x v="2"/>
    <n v="3202.998"/>
    <n v="9"/>
    <s v="Completed"/>
    <s v="Medium"/>
  </r>
  <r>
    <d v="2024-10-14T00:00:00"/>
    <x v="0"/>
    <x v="4"/>
    <n v="7"/>
    <n v="150.6"/>
    <s v="Store A"/>
    <x v="0"/>
    <n v="0.15"/>
    <x v="5"/>
    <n v="896.07"/>
    <s v="Cash"/>
    <s v="WINTER15"/>
    <n v="1"/>
    <s v="REG100971"/>
    <s v="Cust 9638"/>
    <x v="887"/>
    <x v="378"/>
    <x v="0"/>
    <x v="1"/>
    <x v="5"/>
    <x v="5"/>
    <x v="1"/>
    <n v="880.55000000000007"/>
    <n v="7"/>
    <s v="Returned"/>
    <s v="High"/>
  </r>
  <r>
    <d v="2024-02-08T00:00:00"/>
    <x v="4"/>
    <x v="1"/>
    <n v="8"/>
    <n v="158.02000000000001"/>
    <s v="Store C"/>
    <x v="0"/>
    <n v="0.15"/>
    <x v="4"/>
    <n v="1074.5360000000001"/>
    <s v="Credit Card"/>
    <s v="FREESHIP"/>
    <n v="0"/>
    <s v="REG100972"/>
    <s v="Cust 6438"/>
    <x v="888"/>
    <x v="590"/>
    <x v="4"/>
    <x v="1"/>
    <x v="0"/>
    <x v="0"/>
    <x v="0"/>
    <n v="1027.106"/>
    <n v="5"/>
    <s v="Completed"/>
    <s v="High"/>
  </r>
  <r>
    <d v="2023-05-10T00:00:00"/>
    <x v="3"/>
    <x v="5"/>
    <n v="2"/>
    <n v="536.17999999999995"/>
    <s v="Store B"/>
    <x v="1"/>
    <n v="0.1"/>
    <x v="2"/>
    <n v="965.12399999999991"/>
    <s v="Credit Card"/>
    <s v="FREESHIP"/>
    <n v="0"/>
    <s v="REG100973"/>
    <s v="Cust 1724"/>
    <x v="889"/>
    <x v="494"/>
    <x v="3"/>
    <x v="0"/>
    <x v="2"/>
    <x v="2"/>
    <x v="2"/>
    <n v="930.37399999999991"/>
    <n v="3"/>
    <s v="Completed"/>
    <s v="Medium"/>
  </r>
  <r>
    <d v="2023-03-03T00:00:00"/>
    <x v="2"/>
    <x v="3"/>
    <n v="16"/>
    <n v="571.26"/>
    <s v="Store C"/>
    <x v="0"/>
    <n v="0.15"/>
    <x v="5"/>
    <n v="7769.1360000000004"/>
    <s v="Gift Card"/>
    <s v="SAVE10"/>
    <n v="0"/>
    <s v="REG100974"/>
    <s v="Cust 7808"/>
    <x v="890"/>
    <x v="520"/>
    <x v="2"/>
    <x v="0"/>
    <x v="6"/>
    <x v="6"/>
    <x v="0"/>
    <n v="7763.0060000000003"/>
    <n v="9"/>
    <s v="Completed"/>
    <s v="High"/>
  </r>
  <r>
    <d v="2025-05-21T00:00:00"/>
    <x v="3"/>
    <x v="5"/>
    <n v="12"/>
    <n v="134.41999999999999"/>
    <s v="Store D"/>
    <x v="1"/>
    <n v="0.1"/>
    <x v="4"/>
    <n v="1451.7360000000001"/>
    <s v="Gift Card"/>
    <s v="FREESHIP"/>
    <n v="0"/>
    <s v="REG100975"/>
    <s v="Cust 3045"/>
    <x v="891"/>
    <x v="346"/>
    <x v="3"/>
    <x v="2"/>
    <x v="2"/>
    <x v="2"/>
    <x v="2"/>
    <n v="1417.7560000000001"/>
    <n v="6"/>
    <s v="Completed"/>
    <s v="Medium"/>
  </r>
  <r>
    <d v="2025-04-30T00:00:00"/>
    <x v="3"/>
    <x v="0"/>
    <n v="5"/>
    <n v="563.70000000000005"/>
    <s v="Store A"/>
    <x v="1"/>
    <n v="0"/>
    <x v="5"/>
    <n v="2818.5"/>
    <s v="Online"/>
    <s v="SAVE10"/>
    <n v="0"/>
    <s v="REG100976"/>
    <s v="Cust 7348"/>
    <x v="892"/>
    <x v="286"/>
    <x v="3"/>
    <x v="2"/>
    <x v="7"/>
    <x v="7"/>
    <x v="2"/>
    <n v="2789.22"/>
    <n v="7"/>
    <s v="Completed"/>
    <s v="No Discount"/>
  </r>
  <r>
    <d v="2023-04-02T00:00:00"/>
    <x v="2"/>
    <x v="1"/>
    <n v="11"/>
    <n v="546.57000000000005"/>
    <s v="Store D"/>
    <x v="1"/>
    <n v="0.15"/>
    <x v="5"/>
    <n v="5110.4295000000002"/>
    <s v="Credit Card"/>
    <s v="SAVE10"/>
    <n v="1"/>
    <s v="REG100977"/>
    <s v="Cust 5666"/>
    <x v="38"/>
    <x v="300"/>
    <x v="2"/>
    <x v="0"/>
    <x v="7"/>
    <x v="7"/>
    <x v="2"/>
    <n v="5085.6594999999998"/>
    <n v="2"/>
    <s v="Returned"/>
    <s v="High"/>
  </r>
  <r>
    <d v="2024-08-26T00:00:00"/>
    <x v="2"/>
    <x v="4"/>
    <n v="9"/>
    <n v="364.88"/>
    <s v="Store C"/>
    <x v="0"/>
    <n v="0.05"/>
    <x v="5"/>
    <n v="3119.7240000000002"/>
    <s v="Cash"/>
    <s v="SAVE10"/>
    <n v="0"/>
    <s v="REG100978"/>
    <s v="Cust 4002"/>
    <x v="893"/>
    <x v="399"/>
    <x v="2"/>
    <x v="1"/>
    <x v="10"/>
    <x v="10"/>
    <x v="3"/>
    <n v="3079.4639999999999"/>
    <n v="10"/>
    <s v="Completed"/>
    <s v="Low"/>
  </r>
  <r>
    <d v="2023-11-10T00:00:00"/>
    <x v="1"/>
    <x v="4"/>
    <n v="7"/>
    <n v="368.27"/>
    <s v="Store C"/>
    <x v="0"/>
    <n v="0.15"/>
    <x v="3"/>
    <n v="2191.2064999999998"/>
    <s v="Online"/>
    <s v="WINTER15"/>
    <n v="0"/>
    <s v="REG100979"/>
    <s v="Cust 6675"/>
    <x v="894"/>
    <x v="591"/>
    <x v="1"/>
    <x v="0"/>
    <x v="9"/>
    <x v="9"/>
    <x v="1"/>
    <n v="2162.2264999999998"/>
    <n v="10"/>
    <s v="Completed"/>
    <s v="High"/>
  </r>
  <r>
    <d v="2025-01-27T00:00:00"/>
    <x v="3"/>
    <x v="6"/>
    <n v="20"/>
    <n v="537.28"/>
    <s v="Store C"/>
    <x v="0"/>
    <n v="0"/>
    <x v="2"/>
    <n v="10745.6"/>
    <s v="Online"/>
    <s v="No Promo"/>
    <n v="1"/>
    <s v="REG100980"/>
    <s v="Cust 5462"/>
    <x v="895"/>
    <x v="240"/>
    <x v="3"/>
    <x v="2"/>
    <x v="4"/>
    <x v="4"/>
    <x v="0"/>
    <n v="10730"/>
    <n v="6"/>
    <s v="Returned"/>
    <s v="No Discount"/>
  </r>
  <r>
    <d v="2024-04-26T00:00:00"/>
    <x v="1"/>
    <x v="1"/>
    <n v="3"/>
    <n v="103.09"/>
    <s v="Store D"/>
    <x v="0"/>
    <n v="0"/>
    <x v="3"/>
    <n v="309.27"/>
    <s v="Gift Card"/>
    <s v="SAVE10"/>
    <n v="1"/>
    <s v="REG100981"/>
    <s v="Cust 3471"/>
    <x v="896"/>
    <x v="511"/>
    <x v="1"/>
    <x v="1"/>
    <x v="7"/>
    <x v="7"/>
    <x v="2"/>
    <n v="262.79999999999995"/>
    <n v="4"/>
    <s v="Returned"/>
    <s v="No Discount"/>
  </r>
  <r>
    <d v="2023-11-27T00:00:00"/>
    <x v="0"/>
    <x v="5"/>
    <n v="9"/>
    <n v="97.56"/>
    <s v="Store A"/>
    <x v="0"/>
    <n v="0"/>
    <x v="1"/>
    <n v="878.04"/>
    <s v="Online"/>
    <s v="No Promo"/>
    <n v="0"/>
    <s v="REG100982"/>
    <s v="Cust 1603"/>
    <x v="897"/>
    <x v="347"/>
    <x v="0"/>
    <x v="0"/>
    <x v="9"/>
    <x v="9"/>
    <x v="1"/>
    <n v="829.19999999999993"/>
    <n v="4"/>
    <s v="Completed"/>
    <s v="No Discount"/>
  </r>
  <r>
    <d v="2023-03-30T00:00:00"/>
    <x v="3"/>
    <x v="5"/>
    <n v="10"/>
    <n v="338.75"/>
    <s v="Store A"/>
    <x v="0"/>
    <n v="0.15"/>
    <x v="3"/>
    <n v="2879.375"/>
    <s v="Cash"/>
    <s v="WINTER15"/>
    <n v="1"/>
    <s v="REG100983"/>
    <s v="Cust 7758"/>
    <x v="898"/>
    <x v="592"/>
    <x v="3"/>
    <x v="0"/>
    <x v="6"/>
    <x v="6"/>
    <x v="0"/>
    <n v="2842.8150000000001"/>
    <n v="7"/>
    <s v="Returned"/>
    <s v="High"/>
  </r>
  <r>
    <d v="2024-03-04T00:00:00"/>
    <x v="2"/>
    <x v="2"/>
    <n v="2"/>
    <n v="239.04"/>
    <s v="Store A"/>
    <x v="0"/>
    <n v="0"/>
    <x v="5"/>
    <n v="478.08"/>
    <s v="Debit Card"/>
    <s v="SAVE10"/>
    <n v="1"/>
    <s v="REG100984"/>
    <s v="Cust 3396"/>
    <x v="562"/>
    <x v="474"/>
    <x v="2"/>
    <x v="1"/>
    <x v="6"/>
    <x v="6"/>
    <x v="0"/>
    <n v="434.24"/>
    <n v="7"/>
    <s v="Returned"/>
    <s v="No Discount"/>
  </r>
  <r>
    <d v="2023-07-11T00:00:00"/>
    <x v="1"/>
    <x v="0"/>
    <n v="14"/>
    <n v="362.44"/>
    <s v="Store C"/>
    <x v="0"/>
    <n v="0.1"/>
    <x v="5"/>
    <n v="4566.7439999999997"/>
    <s v="Cash"/>
    <s v="WINTER15"/>
    <n v="0"/>
    <s v="REG100985"/>
    <s v="Cust 4797"/>
    <x v="899"/>
    <x v="593"/>
    <x v="1"/>
    <x v="0"/>
    <x v="8"/>
    <x v="8"/>
    <x v="3"/>
    <n v="4530.0140000000001"/>
    <n v="4"/>
    <s v="Completed"/>
    <s v="Medium"/>
  </r>
  <r>
    <d v="2024-09-20T00:00:00"/>
    <x v="4"/>
    <x v="4"/>
    <n v="6"/>
    <n v="551.13"/>
    <s v="Store D"/>
    <x v="1"/>
    <n v="0"/>
    <x v="3"/>
    <n v="3306.78"/>
    <s v="Gift Card"/>
    <s v="FREESHIP"/>
    <n v="0"/>
    <s v="REG100986"/>
    <s v="Cust 1113"/>
    <x v="900"/>
    <x v="407"/>
    <x v="4"/>
    <x v="1"/>
    <x v="11"/>
    <x v="11"/>
    <x v="3"/>
    <n v="3292.11"/>
    <n v="9"/>
    <s v="Completed"/>
    <s v="No Discount"/>
  </r>
  <r>
    <d v="2025-02-18T00:00:00"/>
    <x v="4"/>
    <x v="0"/>
    <n v="1"/>
    <n v="82.06"/>
    <s v="Store D"/>
    <x v="1"/>
    <n v="0.1"/>
    <x v="0"/>
    <n v="73.853999999999999"/>
    <s v="Credit Card"/>
    <s v="FREESHIP"/>
    <n v="0"/>
    <s v="REG100987"/>
    <s v="Cust 8843"/>
    <x v="901"/>
    <x v="594"/>
    <x v="4"/>
    <x v="2"/>
    <x v="0"/>
    <x v="0"/>
    <x v="0"/>
    <n v="62.744"/>
    <n v="6"/>
    <s v="Completed"/>
    <s v="Medium"/>
  </r>
  <r>
    <d v="2024-07-16T00:00:00"/>
    <x v="0"/>
    <x v="5"/>
    <n v="7"/>
    <n v="498.46"/>
    <s v="Store C"/>
    <x v="0"/>
    <n v="0.15"/>
    <x v="3"/>
    <n v="2965.837"/>
    <s v="Gift Card"/>
    <s v="No Promo"/>
    <n v="0"/>
    <s v="REG100988"/>
    <s v="Cust 7505"/>
    <x v="902"/>
    <x v="155"/>
    <x v="0"/>
    <x v="1"/>
    <x v="8"/>
    <x v="8"/>
    <x v="3"/>
    <n v="2923.1170000000002"/>
    <n v="4"/>
    <s v="Completed"/>
    <s v="High"/>
  </r>
  <r>
    <d v="2023-11-23T00:00:00"/>
    <x v="0"/>
    <x v="3"/>
    <n v="2"/>
    <n v="253.41"/>
    <s v="Store D"/>
    <x v="1"/>
    <n v="0.1"/>
    <x v="2"/>
    <n v="456.13799999999998"/>
    <s v="Cash"/>
    <s v="FREESHIP"/>
    <n v="0"/>
    <s v="REG100989"/>
    <s v="Cust 9490"/>
    <x v="903"/>
    <x v="81"/>
    <x v="0"/>
    <x v="0"/>
    <x v="9"/>
    <x v="9"/>
    <x v="1"/>
    <n v="406.49799999999999"/>
    <n v="2"/>
    <s v="Completed"/>
    <s v="Medium"/>
  </r>
  <r>
    <d v="2023-09-07T00:00:00"/>
    <x v="1"/>
    <x v="1"/>
    <n v="16"/>
    <n v="144.07"/>
    <s v="Store D"/>
    <x v="0"/>
    <n v="0.1"/>
    <x v="0"/>
    <n v="2074.6080000000002"/>
    <s v="Debit Card"/>
    <s v="FREESHIP"/>
    <n v="0"/>
    <s v="REG100990"/>
    <s v="Cust 8631"/>
    <x v="200"/>
    <x v="595"/>
    <x v="1"/>
    <x v="0"/>
    <x v="11"/>
    <x v="11"/>
    <x v="3"/>
    <n v="2067.2780000000002"/>
    <n v="2"/>
    <s v="Completed"/>
    <s v="Medium"/>
  </r>
  <r>
    <d v="2024-02-01T00:00:00"/>
    <x v="4"/>
    <x v="4"/>
    <n v="11"/>
    <n v="201.09"/>
    <s v="Store C"/>
    <x v="1"/>
    <n v="0.15"/>
    <x v="3"/>
    <n v="1880.1914999999999"/>
    <s v="Cash"/>
    <s v="No Promo"/>
    <n v="1"/>
    <s v="REG100991"/>
    <s v="Cust 6986"/>
    <x v="904"/>
    <x v="105"/>
    <x v="4"/>
    <x v="1"/>
    <x v="0"/>
    <x v="0"/>
    <x v="0"/>
    <n v="1831.7714999999998"/>
    <n v="3"/>
    <s v="Returned"/>
    <s v="High"/>
  </r>
  <r>
    <d v="2025-05-08T00:00:00"/>
    <x v="1"/>
    <x v="3"/>
    <n v="11"/>
    <n v="585.45000000000005"/>
    <s v="Store D"/>
    <x v="0"/>
    <n v="0.1"/>
    <x v="1"/>
    <n v="5795.9550000000008"/>
    <s v="Credit Card"/>
    <s v="WINTER15"/>
    <n v="0"/>
    <s v="REG100992"/>
    <s v="Cust 9636"/>
    <x v="905"/>
    <x v="33"/>
    <x v="1"/>
    <x v="2"/>
    <x v="2"/>
    <x v="2"/>
    <x v="2"/>
    <n v="5759.3650000000007"/>
    <n v="4"/>
    <s v="Completed"/>
    <s v="Medium"/>
  </r>
  <r>
    <d v="2025-01-17T00:00:00"/>
    <x v="2"/>
    <x v="0"/>
    <n v="3"/>
    <n v="448.77"/>
    <s v="Store A"/>
    <x v="1"/>
    <n v="0"/>
    <x v="1"/>
    <n v="1346.31"/>
    <s v="Online"/>
    <s v="FREESHIP"/>
    <n v="0"/>
    <s v="REG100993"/>
    <s v="Cust 7367"/>
    <x v="906"/>
    <x v="49"/>
    <x v="2"/>
    <x v="2"/>
    <x v="4"/>
    <x v="4"/>
    <x v="0"/>
    <n v="1317.81"/>
    <n v="7"/>
    <s v="Completed"/>
    <s v="No Discount"/>
  </r>
  <r>
    <d v="2023-09-02T00:00:00"/>
    <x v="0"/>
    <x v="4"/>
    <n v="9"/>
    <n v="184.43"/>
    <s v="Store D"/>
    <x v="0"/>
    <n v="0"/>
    <x v="3"/>
    <n v="1659.87"/>
    <s v="Online"/>
    <s v="WINTER15"/>
    <n v="0"/>
    <s v="REG100994"/>
    <s v="Cust 1943"/>
    <x v="583"/>
    <x v="259"/>
    <x v="0"/>
    <x v="0"/>
    <x v="11"/>
    <x v="11"/>
    <x v="3"/>
    <n v="1629.09"/>
    <n v="6"/>
    <s v="Completed"/>
    <s v="No Discount"/>
  </r>
  <r>
    <d v="2023-06-23T00:00:00"/>
    <x v="3"/>
    <x v="0"/>
    <n v="16"/>
    <n v="594.1"/>
    <s v="Store D"/>
    <x v="1"/>
    <n v="0"/>
    <x v="5"/>
    <n v="9505.6"/>
    <s v="Gift Card"/>
    <s v="FREESHIP"/>
    <n v="0"/>
    <s v="REG100995"/>
    <s v="Cust 6368"/>
    <x v="723"/>
    <x v="596"/>
    <x v="3"/>
    <x v="0"/>
    <x v="3"/>
    <x v="3"/>
    <x v="2"/>
    <n v="9487.4"/>
    <n v="8"/>
    <s v="Completed"/>
    <s v="No Discount"/>
  </r>
  <r>
    <d v="2024-01-20T00:00:00"/>
    <x v="0"/>
    <x v="0"/>
    <n v="19"/>
    <n v="482.07"/>
    <s v="Store B"/>
    <x v="0"/>
    <n v="0.1"/>
    <x v="5"/>
    <n v="8243.3970000000008"/>
    <s v="Credit Card"/>
    <s v="No Promo"/>
    <n v="0"/>
    <s v="REG100996"/>
    <s v="Cust 9724"/>
    <x v="681"/>
    <x v="597"/>
    <x v="0"/>
    <x v="1"/>
    <x v="4"/>
    <x v="4"/>
    <x v="0"/>
    <n v="8217.4370000000017"/>
    <n v="6"/>
    <s v="Completed"/>
    <s v="Medium"/>
  </r>
  <r>
    <d v="2024-06-26T00:00:00"/>
    <x v="0"/>
    <x v="3"/>
    <n v="20"/>
    <n v="75.45"/>
    <s v="Store B"/>
    <x v="0"/>
    <n v="0.05"/>
    <x v="0"/>
    <n v="1433.55"/>
    <s v="Credit Card"/>
    <s v="SAVE10"/>
    <n v="0"/>
    <s v="REG100997"/>
    <s v="Cust 1983"/>
    <x v="834"/>
    <x v="99"/>
    <x v="0"/>
    <x v="1"/>
    <x v="3"/>
    <x v="3"/>
    <x v="2"/>
    <n v="1388.78"/>
    <n v="10"/>
    <s v="Completed"/>
    <s v="Low"/>
  </r>
  <r>
    <d v="2024-12-12T00:00:00"/>
    <x v="3"/>
    <x v="4"/>
    <n v="2"/>
    <n v="494.22"/>
    <s v="Store C"/>
    <x v="1"/>
    <n v="0.1"/>
    <x v="3"/>
    <n v="889.59600000000012"/>
    <s v="Gift Card"/>
    <s v="FREESHIP"/>
    <n v="0"/>
    <s v="REG100998"/>
    <s v="Cust 8723"/>
    <x v="907"/>
    <x v="598"/>
    <x v="3"/>
    <x v="1"/>
    <x v="1"/>
    <x v="1"/>
    <x v="1"/>
    <n v="876.14600000000007"/>
    <n v="5"/>
    <s v="Completed"/>
    <s v="Medium"/>
  </r>
  <r>
    <d v="2024-02-21T00:00:00"/>
    <x v="0"/>
    <x v="0"/>
    <n v="15"/>
    <n v="112.82"/>
    <s v="Store B"/>
    <x v="0"/>
    <n v="0.05"/>
    <x v="2"/>
    <n v="1607.6849999999999"/>
    <s v="Credit Card"/>
    <s v="WINTER15"/>
    <n v="0"/>
    <s v="REG100999"/>
    <s v="Cust 1901"/>
    <x v="908"/>
    <x v="5"/>
    <x v="0"/>
    <x v="1"/>
    <x v="0"/>
    <x v="0"/>
    <x v="0"/>
    <n v="1589.4749999999999"/>
    <n v="9"/>
    <s v="Completed"/>
    <s v="Low"/>
  </r>
  <r>
    <d v="2023-07-18T00:00:00"/>
    <x v="0"/>
    <x v="2"/>
    <n v="3"/>
    <n v="121.56"/>
    <s v="Store D"/>
    <x v="0"/>
    <n v="0"/>
    <x v="0"/>
    <n v="364.68"/>
    <s v="Debit Card"/>
    <s v="WINTER15"/>
    <n v="0"/>
    <s v="REG101000"/>
    <s v="Cust 9682"/>
    <x v="674"/>
    <x v="78"/>
    <x v="0"/>
    <x v="0"/>
    <x v="8"/>
    <x v="8"/>
    <x v="3"/>
    <n v="335.62"/>
    <n v="7"/>
    <s v="Completed"/>
    <s v="No Discount"/>
  </r>
  <r>
    <d v="2024-10-02T00:00:00"/>
    <x v="2"/>
    <x v="2"/>
    <n v="12"/>
    <n v="465.94"/>
    <s v="Store D"/>
    <x v="0"/>
    <n v="0"/>
    <x v="1"/>
    <n v="5591.28"/>
    <s v="Credit Card"/>
    <s v="WINTER15"/>
    <n v="0"/>
    <s v="REG101001"/>
    <s v="Cust 5413"/>
    <x v="909"/>
    <x v="351"/>
    <x v="2"/>
    <x v="1"/>
    <x v="5"/>
    <x v="5"/>
    <x v="1"/>
    <n v="5557.12"/>
    <n v="4"/>
    <s v="Completed"/>
    <s v="No Discount"/>
  </r>
  <r>
    <d v="2024-12-01T00:00:00"/>
    <x v="4"/>
    <x v="1"/>
    <n v="12"/>
    <n v="187.8"/>
    <s v="Store D"/>
    <x v="0"/>
    <n v="0.15"/>
    <x v="4"/>
    <n v="1915.56"/>
    <s v="Online"/>
    <s v="FREESHIP"/>
    <n v="0"/>
    <s v="REG101002"/>
    <s v="Cust 9590"/>
    <x v="910"/>
    <x v="452"/>
    <x v="4"/>
    <x v="1"/>
    <x v="1"/>
    <x v="1"/>
    <x v="1"/>
    <n v="1897.82"/>
    <n v="3"/>
    <s v="Completed"/>
    <s v="High"/>
  </r>
  <r>
    <d v="2024-09-03T00:00:00"/>
    <x v="0"/>
    <x v="2"/>
    <n v="1"/>
    <n v="561.29999999999995"/>
    <s v="Store D"/>
    <x v="1"/>
    <n v="0.15"/>
    <x v="2"/>
    <n v="477.10500000000002"/>
    <s v="Gift Card"/>
    <s v="No Promo"/>
    <n v="0"/>
    <s v="REG101003"/>
    <s v="Cust 9379"/>
    <x v="911"/>
    <x v="575"/>
    <x v="0"/>
    <x v="1"/>
    <x v="11"/>
    <x v="11"/>
    <x v="3"/>
    <n v="471.91500000000002"/>
    <n v="9"/>
    <s v="Completed"/>
    <s v="High"/>
  </r>
  <r>
    <d v="2025-02-22T00:00:00"/>
    <x v="4"/>
    <x v="6"/>
    <n v="7"/>
    <n v="178.26"/>
    <s v="Store C"/>
    <x v="1"/>
    <n v="0.15"/>
    <x v="5"/>
    <n v="1060.6469999999999"/>
    <s v="Online"/>
    <s v="FREESHIP"/>
    <n v="0"/>
    <s v="REG101004"/>
    <s v="Cust 4722"/>
    <x v="645"/>
    <x v="581"/>
    <x v="4"/>
    <x v="2"/>
    <x v="0"/>
    <x v="0"/>
    <x v="0"/>
    <n v="1015.737"/>
    <n v="7"/>
    <s v="Completed"/>
    <s v="High"/>
  </r>
  <r>
    <d v="2025-05-11T00:00:00"/>
    <x v="4"/>
    <x v="4"/>
    <n v="20"/>
    <n v="552.83000000000004"/>
    <s v="Store D"/>
    <x v="1"/>
    <n v="0.15"/>
    <x v="0"/>
    <n v="9398.11"/>
    <s v="Online"/>
    <s v="FREESHIP"/>
    <n v="1"/>
    <s v="REG101005"/>
    <s v="Cust 7152"/>
    <x v="912"/>
    <x v="567"/>
    <x v="4"/>
    <x v="2"/>
    <x v="2"/>
    <x v="2"/>
    <x v="2"/>
    <n v="9377.61"/>
    <n v="2"/>
    <s v="Returned"/>
    <s v="High"/>
  </r>
  <r>
    <d v="2024-12-20T00:00:00"/>
    <x v="3"/>
    <x v="5"/>
    <n v="2"/>
    <n v="458.25"/>
    <s v="Store B"/>
    <x v="0"/>
    <n v="0"/>
    <x v="0"/>
    <n v="916.5"/>
    <s v="Gift Card"/>
    <s v="SAVE10"/>
    <n v="0"/>
    <s v="REG101006"/>
    <s v="Cust 7255"/>
    <x v="913"/>
    <x v="513"/>
    <x v="3"/>
    <x v="1"/>
    <x v="1"/>
    <x v="1"/>
    <x v="1"/>
    <n v="890.56"/>
    <n v="9"/>
    <s v="Completed"/>
    <s v="No Discount"/>
  </r>
  <r>
    <d v="2023-04-18T00:00:00"/>
    <x v="0"/>
    <x v="0"/>
    <n v="2"/>
    <n v="129.43"/>
    <s v="Store D"/>
    <x v="1"/>
    <n v="0.05"/>
    <x v="1"/>
    <n v="245.917"/>
    <s v="Debit Card"/>
    <s v="FREESHIP"/>
    <n v="0"/>
    <s v="REG101007"/>
    <s v="Cust 9593"/>
    <x v="886"/>
    <x v="488"/>
    <x v="0"/>
    <x v="0"/>
    <x v="7"/>
    <x v="7"/>
    <x v="2"/>
    <n v="239.00700000000001"/>
    <n v="3"/>
    <s v="Completed"/>
    <s v="Low"/>
  </r>
  <r>
    <d v="2024-08-29T00:00:00"/>
    <x v="0"/>
    <x v="6"/>
    <n v="19"/>
    <n v="448.21"/>
    <s v="Store C"/>
    <x v="0"/>
    <n v="0.1"/>
    <x v="1"/>
    <n v="7664.3909999999996"/>
    <s v="Debit Card"/>
    <s v="WINTER15"/>
    <n v="0"/>
    <s v="REG101008"/>
    <s v="Cust 3829"/>
    <x v="914"/>
    <x v="599"/>
    <x v="0"/>
    <x v="1"/>
    <x v="10"/>
    <x v="10"/>
    <x v="3"/>
    <n v="7633.6809999999996"/>
    <n v="5"/>
    <s v="Completed"/>
    <s v="Medium"/>
  </r>
  <r>
    <d v="2023-09-03T00:00:00"/>
    <x v="2"/>
    <x v="2"/>
    <n v="16"/>
    <n v="440.48"/>
    <s v="Store B"/>
    <x v="1"/>
    <n v="0.05"/>
    <x v="2"/>
    <n v="6695.2960000000003"/>
    <s v="Cash"/>
    <s v="FREESHIP"/>
    <n v="1"/>
    <s v="REG101009"/>
    <s v="Cust 2561"/>
    <x v="915"/>
    <x v="552"/>
    <x v="2"/>
    <x v="0"/>
    <x v="11"/>
    <x v="11"/>
    <x v="3"/>
    <n v="6668.4260000000004"/>
    <n v="7"/>
    <s v="Returned"/>
    <s v="Low"/>
  </r>
  <r>
    <d v="2025-05-19T00:00:00"/>
    <x v="0"/>
    <x v="0"/>
    <n v="8"/>
    <n v="262.62"/>
    <s v="Store C"/>
    <x v="0"/>
    <n v="0"/>
    <x v="1"/>
    <n v="2100.96"/>
    <s v="Cash"/>
    <s v="FREESHIP"/>
    <n v="1"/>
    <s v="REG101010"/>
    <s v="Cust 8387"/>
    <x v="899"/>
    <x v="600"/>
    <x v="0"/>
    <x v="2"/>
    <x v="2"/>
    <x v="2"/>
    <x v="2"/>
    <n v="2064.23"/>
    <n v="5"/>
    <s v="Returned"/>
    <s v="No Discount"/>
  </r>
  <r>
    <d v="2023-06-18T00:00:00"/>
    <x v="0"/>
    <x v="5"/>
    <n v="15"/>
    <n v="124.91"/>
    <s v="Store A"/>
    <x v="0"/>
    <n v="0.1"/>
    <x v="0"/>
    <n v="1686.2850000000001"/>
    <s v="Gift Card"/>
    <s v="FREESHIP"/>
    <n v="0"/>
    <s v="REG101011"/>
    <s v="Cust 2860"/>
    <x v="691"/>
    <x v="601"/>
    <x v="0"/>
    <x v="0"/>
    <x v="3"/>
    <x v="3"/>
    <x v="2"/>
    <n v="1654.335"/>
    <n v="8"/>
    <s v="Completed"/>
    <s v="Medium"/>
  </r>
  <r>
    <d v="2025-06-18T00:00:00"/>
    <x v="4"/>
    <x v="4"/>
    <n v="9"/>
    <n v="391"/>
    <s v="Store D"/>
    <x v="0"/>
    <n v="0.1"/>
    <x v="0"/>
    <n v="3167.1"/>
    <s v="Debit Card"/>
    <s v="WINTER15"/>
    <n v="0"/>
    <s v="REG101012"/>
    <s v="Cust 7794"/>
    <x v="916"/>
    <x v="602"/>
    <x v="4"/>
    <x v="2"/>
    <x v="3"/>
    <x v="3"/>
    <x v="2"/>
    <n v="3120.3399999999997"/>
    <n v="4"/>
    <s v="Completed"/>
    <s v="Medium"/>
  </r>
  <r>
    <d v="2024-09-29T00:00:00"/>
    <x v="1"/>
    <x v="0"/>
    <n v="12"/>
    <n v="204.15"/>
    <s v="Store C"/>
    <x v="1"/>
    <n v="0.05"/>
    <x v="1"/>
    <n v="2327.31"/>
    <s v="Debit Card"/>
    <s v="FREESHIP"/>
    <n v="1"/>
    <s v="REG101013"/>
    <s v="Cust 6075"/>
    <x v="917"/>
    <x v="440"/>
    <x v="1"/>
    <x v="1"/>
    <x v="11"/>
    <x v="11"/>
    <x v="3"/>
    <n v="2300.91"/>
    <n v="8"/>
    <s v="Returned"/>
    <s v="Low"/>
  </r>
  <r>
    <d v="2024-02-25T00:00:00"/>
    <x v="0"/>
    <x v="0"/>
    <n v="20"/>
    <n v="13.64"/>
    <s v="Store C"/>
    <x v="1"/>
    <n v="0.15"/>
    <x v="2"/>
    <n v="231.88"/>
    <s v="Credit Card"/>
    <s v="SAVE10"/>
    <n v="0"/>
    <s v="REG101014"/>
    <s v="Cust 4337"/>
    <x v="918"/>
    <x v="603"/>
    <x v="0"/>
    <x v="1"/>
    <x v="0"/>
    <x v="0"/>
    <x v="0"/>
    <n v="198.28"/>
    <n v="8"/>
    <s v="Completed"/>
    <s v="High"/>
  </r>
  <r>
    <d v="2024-03-21T00:00:00"/>
    <x v="2"/>
    <x v="6"/>
    <n v="14"/>
    <n v="524.9"/>
    <s v="Store C"/>
    <x v="0"/>
    <n v="0.05"/>
    <x v="1"/>
    <n v="6981.1699999999992"/>
    <s v="Cash"/>
    <s v="FREESHIP"/>
    <n v="1"/>
    <s v="REG101015"/>
    <s v="Cust 2540"/>
    <x v="919"/>
    <x v="91"/>
    <x v="2"/>
    <x v="1"/>
    <x v="6"/>
    <x v="6"/>
    <x v="0"/>
    <n v="6960.94"/>
    <n v="9"/>
    <s v="Returned"/>
    <s v="Low"/>
  </r>
  <r>
    <d v="2024-02-03T00:00:00"/>
    <x v="2"/>
    <x v="0"/>
    <n v="8"/>
    <n v="143.94999999999999"/>
    <s v="Store B"/>
    <x v="1"/>
    <n v="0.1"/>
    <x v="4"/>
    <n v="1036.44"/>
    <s v="Cash"/>
    <s v="SAVE10"/>
    <n v="0"/>
    <s v="REG101016"/>
    <s v="Cust 3944"/>
    <x v="920"/>
    <x v="604"/>
    <x v="2"/>
    <x v="1"/>
    <x v="0"/>
    <x v="0"/>
    <x v="0"/>
    <n v="1008.35"/>
    <n v="6"/>
    <s v="Completed"/>
    <s v="Medium"/>
  </r>
  <r>
    <d v="2023-11-21T00:00:00"/>
    <x v="1"/>
    <x v="0"/>
    <n v="2"/>
    <n v="576.84"/>
    <s v="Store D"/>
    <x v="1"/>
    <n v="0.1"/>
    <x v="2"/>
    <n v="1038.3119999999999"/>
    <s v="Credit Card"/>
    <s v="FREESHIP"/>
    <n v="0"/>
    <s v="REG101017"/>
    <s v="Cust 8876"/>
    <x v="921"/>
    <x v="605"/>
    <x v="1"/>
    <x v="0"/>
    <x v="9"/>
    <x v="9"/>
    <x v="1"/>
    <n v="994.99199999999985"/>
    <n v="3"/>
    <s v="Completed"/>
    <s v="Medium"/>
  </r>
  <r>
    <d v="2023-01-10T00:00:00"/>
    <x v="4"/>
    <x v="3"/>
    <n v="14"/>
    <n v="250.98"/>
    <s v="Store C"/>
    <x v="1"/>
    <n v="0"/>
    <x v="0"/>
    <n v="3513.72"/>
    <s v="Debit Card"/>
    <s v="No Promo"/>
    <n v="0"/>
    <s v="REG101018"/>
    <s v="Cust 3286"/>
    <x v="922"/>
    <x v="606"/>
    <x v="4"/>
    <x v="0"/>
    <x v="4"/>
    <x v="4"/>
    <x v="0"/>
    <n v="3498.7799999999997"/>
    <n v="8"/>
    <s v="Completed"/>
    <s v="No Discount"/>
  </r>
  <r>
    <d v="2023-02-06T00:00:00"/>
    <x v="3"/>
    <x v="1"/>
    <n v="7"/>
    <n v="335.41"/>
    <s v="Store C"/>
    <x v="1"/>
    <n v="0"/>
    <x v="5"/>
    <n v="2347.87"/>
    <s v="Online"/>
    <s v="SAVE10"/>
    <n v="0"/>
    <s v="REG101019"/>
    <s v="Cust 4990"/>
    <x v="923"/>
    <x v="607"/>
    <x v="3"/>
    <x v="0"/>
    <x v="0"/>
    <x v="0"/>
    <x v="0"/>
    <n v="2328.96"/>
    <n v="4"/>
    <s v="Completed"/>
    <s v="No Discount"/>
  </r>
  <r>
    <d v="2025-04-10T00:00:00"/>
    <x v="2"/>
    <x v="6"/>
    <n v="11"/>
    <n v="204.5"/>
    <s v="Store A"/>
    <x v="1"/>
    <n v="0"/>
    <x v="0"/>
    <n v="2249.5"/>
    <s v="Debit Card"/>
    <s v="WINTER15"/>
    <n v="0"/>
    <s v="REG101020"/>
    <s v="Cust 8706"/>
    <x v="924"/>
    <x v="107"/>
    <x v="2"/>
    <x v="2"/>
    <x v="7"/>
    <x v="7"/>
    <x v="2"/>
    <n v="2235.6799999999998"/>
    <n v="10"/>
    <s v="Completed"/>
    <s v="No Discount"/>
  </r>
  <r>
    <d v="2024-02-14T00:00:00"/>
    <x v="0"/>
    <x v="5"/>
    <n v="1"/>
    <n v="542.63"/>
    <s v="Store A"/>
    <x v="1"/>
    <n v="0.05"/>
    <x v="3"/>
    <n v="515.49849999999992"/>
    <s v="Credit Card"/>
    <s v="No Promo"/>
    <n v="0"/>
    <s v="REG101021"/>
    <s v="Cust 2608"/>
    <x v="925"/>
    <x v="608"/>
    <x v="0"/>
    <x v="1"/>
    <x v="0"/>
    <x v="0"/>
    <x v="0"/>
    <n v="482.29849999999993"/>
    <n v="7"/>
    <s v="Completed"/>
    <s v="Low"/>
  </r>
  <r>
    <d v="2025-05-26T00:00:00"/>
    <x v="0"/>
    <x v="1"/>
    <n v="1"/>
    <n v="204.54"/>
    <s v="Store D"/>
    <x v="1"/>
    <n v="0.1"/>
    <x v="3"/>
    <n v="184.08600000000001"/>
    <s v="Online"/>
    <s v="No Promo"/>
    <n v="1"/>
    <s v="REG101022"/>
    <s v="Cust 3290"/>
    <x v="926"/>
    <x v="415"/>
    <x v="0"/>
    <x v="2"/>
    <x v="2"/>
    <x v="2"/>
    <x v="2"/>
    <n v="166.32600000000002"/>
    <n v="3"/>
    <s v="Returned"/>
    <s v="Medium"/>
  </r>
  <r>
    <d v="2023-09-12T00:00:00"/>
    <x v="4"/>
    <x v="3"/>
    <n v="10"/>
    <n v="419.58"/>
    <s v="Store A"/>
    <x v="0"/>
    <n v="0.15"/>
    <x v="0"/>
    <n v="3566.43"/>
    <s v="Debit Card"/>
    <s v="FREESHIP"/>
    <n v="0"/>
    <s v="REG101023"/>
    <s v="Cust 3892"/>
    <x v="806"/>
    <x v="237"/>
    <x v="4"/>
    <x v="0"/>
    <x v="11"/>
    <x v="11"/>
    <x v="3"/>
    <n v="3553.3399999999997"/>
    <n v="7"/>
    <s v="Completed"/>
    <s v="High"/>
  </r>
  <r>
    <d v="2023-05-17T00:00:00"/>
    <x v="0"/>
    <x v="2"/>
    <n v="7"/>
    <n v="87.88"/>
    <s v="Store C"/>
    <x v="0"/>
    <n v="0.15"/>
    <x v="1"/>
    <n v="522.88599999999997"/>
    <s v="Online"/>
    <s v="WINTER15"/>
    <n v="1"/>
    <s v="REG101024"/>
    <s v="Cust 6979"/>
    <x v="927"/>
    <x v="54"/>
    <x v="0"/>
    <x v="0"/>
    <x v="2"/>
    <x v="2"/>
    <x v="2"/>
    <n v="500.68599999999998"/>
    <n v="9"/>
    <s v="Returned"/>
    <s v="High"/>
  </r>
  <r>
    <d v="2024-01-29T00:00:00"/>
    <x v="4"/>
    <x v="6"/>
    <n v="7"/>
    <n v="386.88"/>
    <s v="Store B"/>
    <x v="0"/>
    <n v="0.05"/>
    <x v="3"/>
    <n v="2572.752"/>
    <s v="Cash"/>
    <s v="SAVE10"/>
    <n v="0"/>
    <s v="REG101025"/>
    <s v="Cust 9375"/>
    <x v="928"/>
    <x v="110"/>
    <x v="4"/>
    <x v="1"/>
    <x v="4"/>
    <x v="4"/>
    <x v="0"/>
    <n v="2534.2919999999999"/>
    <n v="2"/>
    <s v="Completed"/>
    <s v="Low"/>
  </r>
  <r>
    <d v="2025-05-09T00:00:00"/>
    <x v="2"/>
    <x v="2"/>
    <n v="4"/>
    <n v="242.8"/>
    <s v="Store D"/>
    <x v="0"/>
    <n v="0.05"/>
    <x v="4"/>
    <n v="922.64"/>
    <s v="Debit Card"/>
    <s v="FREESHIP"/>
    <n v="0"/>
    <s v="REG101026"/>
    <s v="Cust 9311"/>
    <x v="929"/>
    <x v="609"/>
    <x v="2"/>
    <x v="2"/>
    <x v="2"/>
    <x v="2"/>
    <x v="2"/>
    <n v="892.61"/>
    <n v="9"/>
    <s v="Completed"/>
    <s v="Low"/>
  </r>
  <r>
    <d v="2024-04-05T00:00:00"/>
    <x v="0"/>
    <x v="6"/>
    <n v="4"/>
    <n v="410.59"/>
    <s v="Store A"/>
    <x v="1"/>
    <n v="0"/>
    <x v="0"/>
    <n v="1642.36"/>
    <s v="Cash"/>
    <s v="No Promo"/>
    <n v="0"/>
    <s v="REG101027"/>
    <s v="Cust 4097"/>
    <x v="930"/>
    <x v="202"/>
    <x v="0"/>
    <x v="1"/>
    <x v="7"/>
    <x v="7"/>
    <x v="2"/>
    <n v="1625"/>
    <n v="4"/>
    <s v="Completed"/>
    <s v="No Discount"/>
  </r>
  <r>
    <d v="2024-08-01T00:00:00"/>
    <x v="1"/>
    <x v="3"/>
    <n v="3"/>
    <n v="10.93"/>
    <s v="Store D"/>
    <x v="0"/>
    <n v="0.15"/>
    <x v="0"/>
    <n v="27.871500000000001"/>
    <s v="Cash"/>
    <s v="FREESHIP"/>
    <n v="0"/>
    <s v="REG101028"/>
    <s v="Cust 6145"/>
    <x v="931"/>
    <x v="610"/>
    <x v="1"/>
    <x v="1"/>
    <x v="10"/>
    <x v="10"/>
    <x v="3"/>
    <n v="8.8614999999999995"/>
    <n v="9"/>
    <s v="Completed"/>
    <s v="High"/>
  </r>
  <r>
    <d v="2024-07-10T00:00:00"/>
    <x v="1"/>
    <x v="3"/>
    <n v="20"/>
    <n v="150.16"/>
    <s v="Store C"/>
    <x v="0"/>
    <n v="0"/>
    <x v="5"/>
    <n v="3003.2"/>
    <s v="Cash"/>
    <s v="No Promo"/>
    <n v="0"/>
    <s v="REG101029"/>
    <s v="Cust 8124"/>
    <x v="932"/>
    <x v="611"/>
    <x v="1"/>
    <x v="1"/>
    <x v="8"/>
    <x v="8"/>
    <x v="3"/>
    <n v="2961.54"/>
    <n v="2"/>
    <s v="Completed"/>
    <s v="No Discount"/>
  </r>
  <r>
    <d v="2024-06-15T00:00:00"/>
    <x v="0"/>
    <x v="3"/>
    <n v="1"/>
    <n v="394.41"/>
    <s v="Store B"/>
    <x v="1"/>
    <n v="0.1"/>
    <x v="1"/>
    <n v="354.96900000000011"/>
    <s v="Gift Card"/>
    <s v="WINTER15"/>
    <n v="0"/>
    <s v="REG101030"/>
    <s v="Cust 7826"/>
    <x v="933"/>
    <x v="203"/>
    <x v="0"/>
    <x v="1"/>
    <x v="3"/>
    <x v="3"/>
    <x v="2"/>
    <n v="348.5990000000001"/>
    <n v="5"/>
    <s v="Completed"/>
    <s v="Medium"/>
  </r>
  <r>
    <d v="2024-05-22T00:00:00"/>
    <x v="0"/>
    <x v="4"/>
    <n v="6"/>
    <n v="535.38"/>
    <s v="Store C"/>
    <x v="0"/>
    <n v="0.15"/>
    <x v="1"/>
    <n v="2730.4380000000001"/>
    <s v="Online"/>
    <s v="No Promo"/>
    <n v="0"/>
    <s v="REG101031"/>
    <s v="Cust 3472"/>
    <x v="155"/>
    <x v="90"/>
    <x v="0"/>
    <x v="1"/>
    <x v="2"/>
    <x v="2"/>
    <x v="2"/>
    <n v="2681.7780000000002"/>
    <n v="7"/>
    <s v="Completed"/>
    <s v="High"/>
  </r>
  <r>
    <d v="2024-01-14T00:00:00"/>
    <x v="0"/>
    <x v="4"/>
    <n v="19"/>
    <n v="407.82"/>
    <s v="Store D"/>
    <x v="1"/>
    <n v="0.05"/>
    <x v="4"/>
    <n v="7361.1509999999998"/>
    <s v="Gift Card"/>
    <s v="FREESHIP"/>
    <n v="0"/>
    <s v="REG101032"/>
    <s v="Cust 4266"/>
    <x v="934"/>
    <x v="612"/>
    <x v="0"/>
    <x v="1"/>
    <x v="4"/>
    <x v="4"/>
    <x v="0"/>
    <n v="7322.1710000000003"/>
    <n v="4"/>
    <s v="Completed"/>
    <s v="Low"/>
  </r>
  <r>
    <d v="2024-10-31T00:00:00"/>
    <x v="2"/>
    <x v="5"/>
    <n v="16"/>
    <n v="120.83"/>
    <s v="Store B"/>
    <x v="1"/>
    <n v="0.05"/>
    <x v="3"/>
    <n v="1836.616"/>
    <s v="Cash"/>
    <s v="WINTER15"/>
    <n v="1"/>
    <s v="REG101033"/>
    <s v="Cust 8492"/>
    <x v="935"/>
    <x v="613"/>
    <x v="2"/>
    <x v="1"/>
    <x v="5"/>
    <x v="5"/>
    <x v="1"/>
    <n v="1796.9759999999999"/>
    <n v="2"/>
    <s v="Returned"/>
    <s v="Low"/>
  </r>
  <r>
    <d v="2024-04-23T00:00:00"/>
    <x v="4"/>
    <x v="6"/>
    <n v="7"/>
    <n v="39.53"/>
    <s v="Store D"/>
    <x v="1"/>
    <n v="0.1"/>
    <x v="3"/>
    <n v="249.03899999999999"/>
    <s v="Debit Card"/>
    <s v="WINTER15"/>
    <n v="0"/>
    <s v="REG101034"/>
    <s v="Cust 7354"/>
    <x v="936"/>
    <x v="614"/>
    <x v="4"/>
    <x v="1"/>
    <x v="7"/>
    <x v="7"/>
    <x v="2"/>
    <n v="230.87899999999999"/>
    <n v="6"/>
    <s v="Completed"/>
    <s v="Medium"/>
  </r>
  <r>
    <d v="2023-06-14T00:00:00"/>
    <x v="1"/>
    <x v="5"/>
    <n v="2"/>
    <n v="224.08"/>
    <s v="Store A"/>
    <x v="1"/>
    <n v="0.05"/>
    <x v="2"/>
    <n v="425.75200000000001"/>
    <s v="Credit Card"/>
    <s v="WINTER15"/>
    <n v="0"/>
    <s v="REG101035"/>
    <s v="Cust 6672"/>
    <x v="937"/>
    <x v="615"/>
    <x v="1"/>
    <x v="0"/>
    <x v="3"/>
    <x v="3"/>
    <x v="2"/>
    <n v="378.40199999999999"/>
    <n v="6"/>
    <s v="Completed"/>
    <s v="Low"/>
  </r>
  <r>
    <d v="2024-02-28T00:00:00"/>
    <x v="2"/>
    <x v="6"/>
    <n v="11"/>
    <n v="382.08"/>
    <s v="Store D"/>
    <x v="0"/>
    <n v="0.05"/>
    <x v="2"/>
    <n v="3992.7359999999999"/>
    <s v="Cash"/>
    <s v="WINTER15"/>
    <n v="0"/>
    <s v="REG101036"/>
    <s v="Cust 5589"/>
    <x v="938"/>
    <x v="577"/>
    <x v="2"/>
    <x v="1"/>
    <x v="0"/>
    <x v="0"/>
    <x v="0"/>
    <n v="3986.7860000000001"/>
    <n v="3"/>
    <s v="Completed"/>
    <s v="Low"/>
  </r>
  <r>
    <d v="2024-06-19T00:00:00"/>
    <x v="1"/>
    <x v="6"/>
    <n v="9"/>
    <n v="88.49"/>
    <s v="Store D"/>
    <x v="0"/>
    <n v="0.05"/>
    <x v="4"/>
    <n v="756.58949999999993"/>
    <s v="Online"/>
    <s v="No Promo"/>
    <n v="0"/>
    <s v="REG101037"/>
    <s v="Cust 2770"/>
    <x v="393"/>
    <x v="508"/>
    <x v="1"/>
    <x v="1"/>
    <x v="3"/>
    <x v="3"/>
    <x v="2"/>
    <n v="720.98949999999991"/>
    <n v="7"/>
    <s v="Completed"/>
    <s v="Low"/>
  </r>
  <r>
    <d v="2023-03-18T00:00:00"/>
    <x v="3"/>
    <x v="5"/>
    <n v="20"/>
    <n v="139.1"/>
    <s v="Store C"/>
    <x v="0"/>
    <n v="0.05"/>
    <x v="3"/>
    <n v="2642.9"/>
    <s v="Online"/>
    <s v="FREESHIP"/>
    <n v="0"/>
    <s v="REG101038"/>
    <s v="Cust 7206"/>
    <x v="939"/>
    <x v="48"/>
    <x v="3"/>
    <x v="0"/>
    <x v="6"/>
    <x v="6"/>
    <x v="0"/>
    <n v="2612.6800000000003"/>
    <n v="2"/>
    <s v="Completed"/>
    <s v="Low"/>
  </r>
  <r>
    <d v="2023-03-21T00:00:00"/>
    <x v="4"/>
    <x v="2"/>
    <n v="19"/>
    <n v="322.35000000000002"/>
    <s v="Store D"/>
    <x v="0"/>
    <n v="0.1"/>
    <x v="1"/>
    <n v="5512.1850000000004"/>
    <s v="Debit Card"/>
    <s v="WINTER15"/>
    <n v="0"/>
    <s v="REG101039"/>
    <s v="Cust 1580"/>
    <x v="940"/>
    <x v="616"/>
    <x v="4"/>
    <x v="0"/>
    <x v="6"/>
    <x v="6"/>
    <x v="0"/>
    <n v="5482.125"/>
    <n v="10"/>
    <s v="Completed"/>
    <s v="Medium"/>
  </r>
  <r>
    <d v="2024-05-28T00:00:00"/>
    <x v="0"/>
    <x v="6"/>
    <n v="16"/>
    <n v="334.55"/>
    <s v="Store B"/>
    <x v="0"/>
    <n v="0.1"/>
    <x v="0"/>
    <n v="4817.5200000000004"/>
    <s v="Credit Card"/>
    <s v="SAVE10"/>
    <n v="0"/>
    <s v="REG101040"/>
    <s v="Cust 5313"/>
    <x v="941"/>
    <x v="17"/>
    <x v="0"/>
    <x v="1"/>
    <x v="2"/>
    <x v="2"/>
    <x v="2"/>
    <n v="4780.1000000000004"/>
    <n v="4"/>
    <s v="Completed"/>
    <s v="Medium"/>
  </r>
  <r>
    <d v="2023-03-27T00:00:00"/>
    <x v="4"/>
    <x v="2"/>
    <n v="20"/>
    <n v="332.48"/>
    <s v="Store B"/>
    <x v="0"/>
    <n v="0"/>
    <x v="0"/>
    <n v="6649.6"/>
    <s v="Online"/>
    <s v="SAVE10"/>
    <n v="1"/>
    <s v="REG101041"/>
    <s v="Cust 4209"/>
    <x v="168"/>
    <x v="185"/>
    <x v="4"/>
    <x v="0"/>
    <x v="6"/>
    <x v="6"/>
    <x v="0"/>
    <n v="6641.81"/>
    <n v="3"/>
    <s v="Returned"/>
    <s v="No Discount"/>
  </r>
  <r>
    <d v="2023-06-19T00:00:00"/>
    <x v="3"/>
    <x v="6"/>
    <n v="1"/>
    <n v="123.4"/>
    <s v="Store A"/>
    <x v="1"/>
    <n v="0"/>
    <x v="0"/>
    <n v="123.4"/>
    <s v="Cash"/>
    <s v="No Promo"/>
    <n v="1"/>
    <s v="REG101042"/>
    <s v="Cust 5861"/>
    <x v="942"/>
    <x v="295"/>
    <x v="3"/>
    <x v="0"/>
    <x v="3"/>
    <x v="3"/>
    <x v="2"/>
    <n v="110.77000000000001"/>
    <n v="6"/>
    <s v="Returned"/>
    <s v="No Discount"/>
  </r>
  <r>
    <d v="2023-10-31T00:00:00"/>
    <x v="1"/>
    <x v="0"/>
    <n v="3"/>
    <n v="88.26"/>
    <s v="Store D"/>
    <x v="0"/>
    <n v="0.05"/>
    <x v="5"/>
    <n v="251.541"/>
    <s v="Debit Card"/>
    <s v="FREESHIP"/>
    <n v="0"/>
    <s v="REG101043"/>
    <s v="Cust 6348"/>
    <x v="943"/>
    <x v="382"/>
    <x v="1"/>
    <x v="0"/>
    <x v="5"/>
    <x v="5"/>
    <x v="1"/>
    <n v="205.09100000000001"/>
    <n v="7"/>
    <s v="Completed"/>
    <s v="Low"/>
  </r>
  <r>
    <d v="2023-07-11T00:00:00"/>
    <x v="4"/>
    <x v="1"/>
    <n v="13"/>
    <n v="50.51"/>
    <s v="Store D"/>
    <x v="0"/>
    <n v="0.1"/>
    <x v="1"/>
    <n v="590.96699999999998"/>
    <s v="Debit Card"/>
    <s v="WINTER15"/>
    <n v="0"/>
    <s v="REG101044"/>
    <s v="Cust 5210"/>
    <x v="944"/>
    <x v="617"/>
    <x v="4"/>
    <x v="0"/>
    <x v="8"/>
    <x v="8"/>
    <x v="3"/>
    <n v="550.39699999999993"/>
    <n v="7"/>
    <s v="Completed"/>
    <s v="Medium"/>
  </r>
  <r>
    <d v="2023-05-19T00:00:00"/>
    <x v="1"/>
    <x v="4"/>
    <n v="11"/>
    <n v="237.99"/>
    <s v="Store D"/>
    <x v="0"/>
    <n v="0.05"/>
    <x v="5"/>
    <n v="2486.9955"/>
    <s v="Debit Card"/>
    <s v="FREESHIP"/>
    <n v="0"/>
    <s v="REG101045"/>
    <s v="Cust 7325"/>
    <x v="945"/>
    <x v="618"/>
    <x v="1"/>
    <x v="0"/>
    <x v="2"/>
    <x v="2"/>
    <x v="2"/>
    <n v="2442.2955000000002"/>
    <n v="9"/>
    <s v="Completed"/>
    <s v="Low"/>
  </r>
  <r>
    <d v="2023-08-05T00:00:00"/>
    <x v="2"/>
    <x v="3"/>
    <n v="7"/>
    <n v="294.95"/>
    <s v="Store D"/>
    <x v="0"/>
    <n v="0"/>
    <x v="2"/>
    <n v="2064.65"/>
    <s v="Online"/>
    <s v="FREESHIP"/>
    <n v="0"/>
    <s v="REG101046"/>
    <s v="Cust 5818"/>
    <x v="946"/>
    <x v="167"/>
    <x v="2"/>
    <x v="0"/>
    <x v="10"/>
    <x v="10"/>
    <x v="3"/>
    <n v="2048.87"/>
    <n v="5"/>
    <s v="Completed"/>
    <s v="No Discount"/>
  </r>
  <r>
    <d v="2023-03-24T00:00:00"/>
    <x v="4"/>
    <x v="2"/>
    <n v="8"/>
    <n v="384.3"/>
    <s v="Store C"/>
    <x v="0"/>
    <n v="0.1"/>
    <x v="2"/>
    <n v="2766.96"/>
    <s v="Gift Card"/>
    <s v="FREESHIP"/>
    <n v="0"/>
    <s v="REG101047"/>
    <s v="Cust 7773"/>
    <x v="947"/>
    <x v="83"/>
    <x v="4"/>
    <x v="0"/>
    <x v="6"/>
    <x v="6"/>
    <x v="0"/>
    <n v="2718.13"/>
    <n v="10"/>
    <s v="Completed"/>
    <s v="Medium"/>
  </r>
  <r>
    <d v="2025-02-14T00:00:00"/>
    <x v="4"/>
    <x v="4"/>
    <n v="1"/>
    <n v="378.35"/>
    <s v="Store C"/>
    <x v="0"/>
    <n v="0.05"/>
    <x v="4"/>
    <n v="359.4325"/>
    <s v="Cash"/>
    <s v="FREESHIP"/>
    <n v="0"/>
    <s v="REG101048"/>
    <s v="Cust 3960"/>
    <x v="948"/>
    <x v="619"/>
    <x v="4"/>
    <x v="2"/>
    <x v="0"/>
    <x v="0"/>
    <x v="0"/>
    <n v="338.46249999999998"/>
    <n v="3"/>
    <s v="Completed"/>
    <s v="Low"/>
  </r>
  <r>
    <d v="2024-12-14T00:00:00"/>
    <x v="2"/>
    <x v="2"/>
    <n v="1"/>
    <n v="461.35"/>
    <s v="Store D"/>
    <x v="1"/>
    <n v="0"/>
    <x v="5"/>
    <n v="461.35"/>
    <s v="Debit Card"/>
    <s v="FREESHIP"/>
    <n v="1"/>
    <s v="REG101049"/>
    <s v="Cust 4496"/>
    <x v="949"/>
    <x v="620"/>
    <x v="2"/>
    <x v="1"/>
    <x v="1"/>
    <x v="1"/>
    <x v="1"/>
    <n v="417.61"/>
    <n v="2"/>
    <s v="Returned"/>
    <s v="No Discount"/>
  </r>
  <r>
    <d v="2023-06-28T00:00:00"/>
    <x v="1"/>
    <x v="6"/>
    <n v="20"/>
    <n v="354.9"/>
    <s v="Store A"/>
    <x v="0"/>
    <n v="0"/>
    <x v="5"/>
    <n v="7098"/>
    <s v="Gift Card"/>
    <s v="WINTER15"/>
    <n v="0"/>
    <s v="REG101050"/>
    <s v="Cust 3875"/>
    <x v="950"/>
    <x v="596"/>
    <x v="1"/>
    <x v="0"/>
    <x v="3"/>
    <x v="3"/>
    <x v="2"/>
    <n v="7054.76"/>
    <n v="3"/>
    <s v="Completed"/>
    <s v="No Discount"/>
  </r>
  <r>
    <d v="2023-01-24T00:00:00"/>
    <x v="4"/>
    <x v="2"/>
    <n v="7"/>
    <n v="438.41"/>
    <s v="Store C"/>
    <x v="1"/>
    <n v="0.1"/>
    <x v="4"/>
    <n v="2761.9830000000002"/>
    <s v="Debit Card"/>
    <s v="SAVE10"/>
    <n v="1"/>
    <s v="REG101051"/>
    <s v="Cust 7232"/>
    <x v="628"/>
    <x v="621"/>
    <x v="4"/>
    <x v="0"/>
    <x v="4"/>
    <x v="4"/>
    <x v="0"/>
    <n v="2714.2130000000002"/>
    <n v="4"/>
    <s v="Returned"/>
    <s v="Medium"/>
  </r>
  <r>
    <d v="2024-06-21T00:00:00"/>
    <x v="3"/>
    <x v="5"/>
    <n v="14"/>
    <n v="542.6"/>
    <s v="Store C"/>
    <x v="1"/>
    <n v="0.05"/>
    <x v="0"/>
    <n v="7216.58"/>
    <s v="Debit Card"/>
    <s v="No Promo"/>
    <n v="0"/>
    <s v="REG101052"/>
    <s v="Cust 2137"/>
    <x v="799"/>
    <x v="278"/>
    <x v="3"/>
    <x v="1"/>
    <x v="3"/>
    <x v="3"/>
    <x v="2"/>
    <n v="7171.82"/>
    <n v="9"/>
    <s v="Completed"/>
    <s v="Low"/>
  </r>
  <r>
    <d v="2025-04-09T00:00:00"/>
    <x v="2"/>
    <x v="6"/>
    <n v="3"/>
    <n v="238.82"/>
    <s v="Store C"/>
    <x v="1"/>
    <n v="0.1"/>
    <x v="5"/>
    <n v="644.81400000000008"/>
    <s v="Gift Card"/>
    <s v="WINTER15"/>
    <n v="0"/>
    <s v="REG101053"/>
    <s v="Cust 4537"/>
    <x v="951"/>
    <x v="622"/>
    <x v="2"/>
    <x v="2"/>
    <x v="7"/>
    <x v="7"/>
    <x v="2"/>
    <n v="607.74400000000003"/>
    <n v="9"/>
    <s v="Completed"/>
    <s v="Medium"/>
  </r>
  <r>
    <d v="2025-01-11T00:00:00"/>
    <x v="2"/>
    <x v="5"/>
    <n v="16"/>
    <n v="332.19"/>
    <s v="Store C"/>
    <x v="1"/>
    <n v="0.1"/>
    <x v="0"/>
    <n v="4783.5360000000001"/>
    <s v="Credit Card"/>
    <s v="SAVE10"/>
    <n v="1"/>
    <s v="REG101054"/>
    <s v="Cust 6274"/>
    <x v="37"/>
    <x v="623"/>
    <x v="2"/>
    <x v="2"/>
    <x v="4"/>
    <x v="4"/>
    <x v="0"/>
    <n v="4748.5659999999998"/>
    <n v="8"/>
    <s v="Returned"/>
    <s v="Medium"/>
  </r>
  <r>
    <d v="2024-07-13T00:00:00"/>
    <x v="3"/>
    <x v="6"/>
    <n v="9"/>
    <n v="454.6"/>
    <s v="Store D"/>
    <x v="0"/>
    <n v="0.05"/>
    <x v="3"/>
    <n v="3886.83"/>
    <s v="Debit Card"/>
    <s v="No Promo"/>
    <n v="0"/>
    <s v="REG101055"/>
    <s v="Cust 3810"/>
    <x v="553"/>
    <x v="155"/>
    <x v="3"/>
    <x v="1"/>
    <x v="8"/>
    <x v="8"/>
    <x v="3"/>
    <n v="3853.97"/>
    <n v="7"/>
    <s v="Completed"/>
    <s v="Low"/>
  </r>
  <r>
    <d v="2025-01-04T00:00:00"/>
    <x v="4"/>
    <x v="6"/>
    <n v="6"/>
    <n v="540.54"/>
    <s v="Store A"/>
    <x v="1"/>
    <n v="0.05"/>
    <x v="3"/>
    <n v="3081.078"/>
    <s v="Debit Card"/>
    <s v="SAVE10"/>
    <n v="0"/>
    <s v="REG101056"/>
    <s v="Cust 5002"/>
    <x v="952"/>
    <x v="313"/>
    <x v="4"/>
    <x v="2"/>
    <x v="4"/>
    <x v="4"/>
    <x v="0"/>
    <n v="3061.308"/>
    <n v="6"/>
    <s v="Completed"/>
    <s v="Low"/>
  </r>
  <r>
    <d v="2023-10-25T00:00:00"/>
    <x v="4"/>
    <x v="2"/>
    <n v="14"/>
    <n v="147.37"/>
    <s v="Store D"/>
    <x v="0"/>
    <n v="0.15"/>
    <x v="2"/>
    <n v="1753.703"/>
    <s v="Debit Card"/>
    <s v="WINTER15"/>
    <n v="1"/>
    <s v="REG101057"/>
    <s v="Cust 8551"/>
    <x v="953"/>
    <x v="251"/>
    <x v="4"/>
    <x v="0"/>
    <x v="5"/>
    <x v="5"/>
    <x v="1"/>
    <n v="1707.953"/>
    <n v="6"/>
    <s v="Returned"/>
    <s v="High"/>
  </r>
  <r>
    <d v="2023-09-30T00:00:00"/>
    <x v="1"/>
    <x v="0"/>
    <n v="7"/>
    <n v="421.12"/>
    <s v="Store D"/>
    <x v="0"/>
    <n v="0.15"/>
    <x v="4"/>
    <n v="2505.6640000000002"/>
    <s v="Gift Card"/>
    <s v="No Promo"/>
    <n v="0"/>
    <s v="REG101058"/>
    <s v="Cust 8837"/>
    <x v="954"/>
    <x v="624"/>
    <x v="1"/>
    <x v="0"/>
    <x v="11"/>
    <x v="11"/>
    <x v="3"/>
    <n v="2461.1740000000004"/>
    <n v="2"/>
    <s v="Completed"/>
    <s v="High"/>
  </r>
  <r>
    <d v="2023-03-16T00:00:00"/>
    <x v="2"/>
    <x v="1"/>
    <n v="20"/>
    <n v="436.32"/>
    <s v="Store D"/>
    <x v="1"/>
    <n v="0"/>
    <x v="4"/>
    <n v="8726.4"/>
    <s v="Credit Card"/>
    <s v="FREESHIP"/>
    <n v="1"/>
    <s v="REG101059"/>
    <s v="Cust 6523"/>
    <x v="178"/>
    <x v="250"/>
    <x v="2"/>
    <x v="0"/>
    <x v="6"/>
    <x v="6"/>
    <x v="0"/>
    <n v="8688.91"/>
    <n v="10"/>
    <s v="Returned"/>
    <s v="No Discount"/>
  </r>
  <r>
    <d v="2023-07-26T00:00:00"/>
    <x v="2"/>
    <x v="0"/>
    <n v="18"/>
    <n v="436.83"/>
    <s v="Store A"/>
    <x v="0"/>
    <n v="0.1"/>
    <x v="5"/>
    <n v="7076.6459999999997"/>
    <s v="Credit Card"/>
    <s v="SAVE10"/>
    <n v="0"/>
    <s v="REG101060"/>
    <s v="Cust 1947"/>
    <x v="955"/>
    <x v="625"/>
    <x v="2"/>
    <x v="0"/>
    <x v="8"/>
    <x v="8"/>
    <x v="3"/>
    <n v="7047.8459999999995"/>
    <n v="7"/>
    <s v="Completed"/>
    <s v="Medium"/>
  </r>
  <r>
    <d v="2023-07-10T00:00:00"/>
    <x v="0"/>
    <x v="4"/>
    <n v="2"/>
    <n v="327.57"/>
    <s v="Store A"/>
    <x v="1"/>
    <n v="0.05"/>
    <x v="4"/>
    <n v="622.38299999999992"/>
    <s v="Debit Card"/>
    <s v="No Promo"/>
    <n v="0"/>
    <s v="REG101061"/>
    <s v="Cust 3440"/>
    <x v="956"/>
    <x v="626"/>
    <x v="0"/>
    <x v="0"/>
    <x v="8"/>
    <x v="8"/>
    <x v="3"/>
    <n v="602.89299999999992"/>
    <n v="9"/>
    <s v="Completed"/>
    <s v="Low"/>
  </r>
  <r>
    <d v="2024-08-06T00:00:00"/>
    <x v="0"/>
    <x v="6"/>
    <n v="18"/>
    <n v="166.92"/>
    <s v="Store C"/>
    <x v="0"/>
    <n v="0.05"/>
    <x v="1"/>
    <n v="2854.3319999999999"/>
    <s v="Gift Card"/>
    <s v="WINTER15"/>
    <n v="0"/>
    <s v="REG101062"/>
    <s v="Cust 4102"/>
    <x v="119"/>
    <x v="627"/>
    <x v="0"/>
    <x v="1"/>
    <x v="10"/>
    <x v="10"/>
    <x v="3"/>
    <n v="2844.982"/>
    <n v="10"/>
    <s v="Completed"/>
    <s v="Low"/>
  </r>
  <r>
    <d v="2024-07-16T00:00:00"/>
    <x v="3"/>
    <x v="1"/>
    <n v="14"/>
    <n v="300.38"/>
    <s v="Store A"/>
    <x v="1"/>
    <n v="0.1"/>
    <x v="1"/>
    <n v="3784.788"/>
    <s v="Online"/>
    <s v="No Promo"/>
    <n v="0"/>
    <s v="REG101063"/>
    <s v="Cust 4145"/>
    <x v="957"/>
    <x v="230"/>
    <x v="3"/>
    <x v="1"/>
    <x v="8"/>
    <x v="8"/>
    <x v="3"/>
    <n v="3746.1880000000001"/>
    <n v="3"/>
    <s v="Completed"/>
    <s v="Medium"/>
  </r>
  <r>
    <d v="2024-01-31T00:00:00"/>
    <x v="2"/>
    <x v="6"/>
    <n v="5"/>
    <n v="232.29"/>
    <s v="Store A"/>
    <x v="0"/>
    <n v="0"/>
    <x v="1"/>
    <n v="1161.45"/>
    <s v="Online"/>
    <s v="No Promo"/>
    <n v="1"/>
    <s v="REG101064"/>
    <s v="Cust 5206"/>
    <x v="611"/>
    <x v="604"/>
    <x v="2"/>
    <x v="1"/>
    <x v="4"/>
    <x v="4"/>
    <x v="0"/>
    <n v="1119.07"/>
    <n v="9"/>
    <s v="Returned"/>
    <s v="No Discount"/>
  </r>
  <r>
    <d v="2023-04-22T00:00:00"/>
    <x v="3"/>
    <x v="5"/>
    <n v="1"/>
    <n v="173.44"/>
    <s v="Store A"/>
    <x v="1"/>
    <n v="0"/>
    <x v="5"/>
    <n v="173.44"/>
    <s v="Gift Card"/>
    <s v="FREESHIP"/>
    <n v="0"/>
    <s v="REG101065"/>
    <s v="Cust 4022"/>
    <x v="958"/>
    <x v="628"/>
    <x v="3"/>
    <x v="0"/>
    <x v="7"/>
    <x v="7"/>
    <x v="2"/>
    <n v="140.61000000000001"/>
    <n v="2"/>
    <s v="Completed"/>
    <s v="No Discount"/>
  </r>
  <r>
    <d v="2025-02-04T00:00:00"/>
    <x v="0"/>
    <x v="1"/>
    <n v="9"/>
    <n v="256.14"/>
    <s v="Store A"/>
    <x v="1"/>
    <n v="0.15"/>
    <x v="2"/>
    <n v="1959.471"/>
    <s v="Credit Card"/>
    <s v="SAVE10"/>
    <n v="1"/>
    <s v="REG101066"/>
    <s v="Cust 8676"/>
    <x v="959"/>
    <x v="519"/>
    <x v="0"/>
    <x v="2"/>
    <x v="0"/>
    <x v="0"/>
    <x v="0"/>
    <n v="1954.261"/>
    <n v="3"/>
    <s v="Returned"/>
    <s v="High"/>
  </r>
  <r>
    <d v="2024-08-25T00:00:00"/>
    <x v="3"/>
    <x v="0"/>
    <n v="12"/>
    <n v="461.3"/>
    <s v="Store D"/>
    <x v="0"/>
    <n v="0.15"/>
    <x v="4"/>
    <n v="4705.26"/>
    <s v="Gift Card"/>
    <s v="FREESHIP"/>
    <n v="0"/>
    <s v="REG101067"/>
    <s v="Cust 7492"/>
    <x v="960"/>
    <x v="599"/>
    <x v="3"/>
    <x v="1"/>
    <x v="10"/>
    <x v="10"/>
    <x v="3"/>
    <n v="4696.66"/>
    <n v="9"/>
    <s v="Completed"/>
    <s v="High"/>
  </r>
  <r>
    <d v="2023-08-30T00:00:00"/>
    <x v="0"/>
    <x v="1"/>
    <n v="1"/>
    <n v="193.08"/>
    <s v="Store A"/>
    <x v="0"/>
    <n v="0.05"/>
    <x v="2"/>
    <n v="183.42599999999999"/>
    <s v="Online"/>
    <s v="SAVE10"/>
    <n v="0"/>
    <s v="REG101068"/>
    <s v="Cust 3150"/>
    <x v="961"/>
    <x v="372"/>
    <x v="0"/>
    <x v="0"/>
    <x v="10"/>
    <x v="10"/>
    <x v="3"/>
    <n v="159.43599999999998"/>
    <n v="6"/>
    <s v="Completed"/>
    <s v="Low"/>
  </r>
  <r>
    <d v="2023-09-06T00:00:00"/>
    <x v="4"/>
    <x v="3"/>
    <n v="3"/>
    <n v="312.97000000000003"/>
    <s v="Store C"/>
    <x v="1"/>
    <n v="0.05"/>
    <x v="0"/>
    <n v="891.96450000000004"/>
    <s v="Credit Card"/>
    <s v="No Promo"/>
    <n v="1"/>
    <s v="REG101069"/>
    <s v="Cust 7872"/>
    <x v="962"/>
    <x v="438"/>
    <x v="4"/>
    <x v="0"/>
    <x v="11"/>
    <x v="11"/>
    <x v="3"/>
    <n v="871.9045000000001"/>
    <n v="6"/>
    <s v="Returned"/>
    <s v="Low"/>
  </r>
  <r>
    <d v="2025-05-13T00:00:00"/>
    <x v="1"/>
    <x v="0"/>
    <n v="6"/>
    <n v="214.14"/>
    <s v="Store D"/>
    <x v="0"/>
    <n v="0.05"/>
    <x v="4"/>
    <n v="1220.598"/>
    <s v="Cash"/>
    <s v="FREESHIP"/>
    <n v="0"/>
    <s v="REG101070"/>
    <s v="Cust 8762"/>
    <x v="220"/>
    <x v="131"/>
    <x v="1"/>
    <x v="2"/>
    <x v="2"/>
    <x v="2"/>
    <x v="2"/>
    <n v="1175.7380000000001"/>
    <n v="8"/>
    <s v="Completed"/>
    <s v="Low"/>
  </r>
  <r>
    <d v="2023-10-29T00:00:00"/>
    <x v="2"/>
    <x v="1"/>
    <n v="4"/>
    <n v="59.8"/>
    <s v="Store D"/>
    <x v="1"/>
    <n v="0.1"/>
    <x v="2"/>
    <n v="215.28"/>
    <s v="Online"/>
    <s v="FREESHIP"/>
    <n v="0"/>
    <s v="REG101071"/>
    <s v="Cust 4004"/>
    <x v="963"/>
    <x v="629"/>
    <x v="2"/>
    <x v="0"/>
    <x v="5"/>
    <x v="5"/>
    <x v="1"/>
    <n v="172.69"/>
    <n v="8"/>
    <s v="Completed"/>
    <s v="Medium"/>
  </r>
  <r>
    <d v="2024-06-12T00:00:00"/>
    <x v="0"/>
    <x v="0"/>
    <n v="9"/>
    <n v="418"/>
    <s v="Store C"/>
    <x v="0"/>
    <n v="0"/>
    <x v="5"/>
    <n v="3762"/>
    <s v="Credit Card"/>
    <s v="WINTER15"/>
    <n v="0"/>
    <s v="REG101072"/>
    <s v="Cust 2781"/>
    <x v="964"/>
    <x v="630"/>
    <x v="0"/>
    <x v="1"/>
    <x v="3"/>
    <x v="3"/>
    <x v="2"/>
    <n v="3731.55"/>
    <n v="6"/>
    <s v="Completed"/>
    <s v="No Discount"/>
  </r>
  <r>
    <d v="2023-02-02T00:00:00"/>
    <x v="1"/>
    <x v="3"/>
    <n v="1"/>
    <n v="80.959999999999994"/>
    <s v="Store A"/>
    <x v="0"/>
    <n v="0"/>
    <x v="5"/>
    <n v="80.959999999999994"/>
    <s v="Credit Card"/>
    <s v="FREESHIP"/>
    <n v="0"/>
    <s v="REG101073"/>
    <s v="Cust 9982"/>
    <x v="965"/>
    <x v="509"/>
    <x v="1"/>
    <x v="0"/>
    <x v="0"/>
    <x v="0"/>
    <x v="0"/>
    <n v="32.889999999999993"/>
    <n v="3"/>
    <s v="Completed"/>
    <s v="No Discount"/>
  </r>
  <r>
    <d v="2023-05-04T00:00:00"/>
    <x v="0"/>
    <x v="1"/>
    <n v="20"/>
    <n v="42.12"/>
    <s v="Store B"/>
    <x v="0"/>
    <n v="0.15"/>
    <x v="1"/>
    <n v="716.04"/>
    <s v="Credit Card"/>
    <s v="No Promo"/>
    <n v="0"/>
    <s v="REG101074"/>
    <s v="Cust 9561"/>
    <x v="966"/>
    <x v="631"/>
    <x v="0"/>
    <x v="0"/>
    <x v="2"/>
    <x v="2"/>
    <x v="2"/>
    <n v="672.81999999999994"/>
    <n v="8"/>
    <s v="Completed"/>
    <s v="High"/>
  </r>
  <r>
    <d v="2023-05-24T00:00:00"/>
    <x v="4"/>
    <x v="4"/>
    <n v="3"/>
    <n v="366.65"/>
    <s v="Store D"/>
    <x v="0"/>
    <n v="0"/>
    <x v="3"/>
    <n v="1099.95"/>
    <s v="Credit Card"/>
    <s v="SAVE10"/>
    <n v="0"/>
    <s v="REG101075"/>
    <s v="Cust 3496"/>
    <x v="918"/>
    <x v="632"/>
    <x v="4"/>
    <x v="0"/>
    <x v="2"/>
    <x v="2"/>
    <x v="2"/>
    <n v="1066.3500000000001"/>
    <n v="7"/>
    <s v="Completed"/>
    <s v="No Discount"/>
  </r>
  <r>
    <d v="2023-02-03T00:00:00"/>
    <x v="4"/>
    <x v="4"/>
    <n v="19"/>
    <n v="534.91999999999996"/>
    <s v="Store D"/>
    <x v="1"/>
    <n v="0"/>
    <x v="4"/>
    <n v="10163.48"/>
    <s v="Online"/>
    <s v="No Promo"/>
    <n v="0"/>
    <s v="REG101076"/>
    <s v="Cust 4085"/>
    <x v="660"/>
    <x v="150"/>
    <x v="4"/>
    <x v="0"/>
    <x v="0"/>
    <x v="0"/>
    <x v="0"/>
    <n v="10136.51"/>
    <n v="10"/>
    <s v="Completed"/>
    <s v="No Discount"/>
  </r>
  <r>
    <d v="2023-12-25T00:00:00"/>
    <x v="0"/>
    <x v="3"/>
    <n v="1"/>
    <n v="494.52"/>
    <s v="Store D"/>
    <x v="1"/>
    <n v="0"/>
    <x v="5"/>
    <n v="494.52"/>
    <s v="Credit Card"/>
    <s v="No Promo"/>
    <n v="0"/>
    <s v="REG101077"/>
    <s v="Cust 1921"/>
    <x v="967"/>
    <x v="465"/>
    <x v="0"/>
    <x v="0"/>
    <x v="1"/>
    <x v="1"/>
    <x v="1"/>
    <n v="451.5"/>
    <n v="8"/>
    <s v="Completed"/>
    <s v="No Discount"/>
  </r>
  <r>
    <d v="2023-07-26T00:00:00"/>
    <x v="0"/>
    <x v="4"/>
    <n v="6"/>
    <n v="344.67"/>
    <s v="Store D"/>
    <x v="0"/>
    <n v="0.1"/>
    <x v="4"/>
    <n v="1861.2180000000001"/>
    <s v="Online"/>
    <s v="SAVE10"/>
    <n v="1"/>
    <s v="REG101078"/>
    <s v="Cust 9053"/>
    <x v="968"/>
    <x v="633"/>
    <x v="0"/>
    <x v="0"/>
    <x v="8"/>
    <x v="8"/>
    <x v="3"/>
    <n v="1830.088"/>
    <n v="6"/>
    <s v="Returned"/>
    <s v="Medium"/>
  </r>
  <r>
    <d v="2024-06-06T00:00:00"/>
    <x v="3"/>
    <x v="4"/>
    <n v="12"/>
    <n v="489.14"/>
    <s v="Store D"/>
    <x v="1"/>
    <n v="0.15"/>
    <x v="5"/>
    <n v="4989.2280000000001"/>
    <s v="Online"/>
    <s v="SAVE10"/>
    <n v="0"/>
    <s v="REG101079"/>
    <s v="Cust 9345"/>
    <x v="395"/>
    <x v="634"/>
    <x v="3"/>
    <x v="1"/>
    <x v="3"/>
    <x v="3"/>
    <x v="2"/>
    <n v="4959.9179999999997"/>
    <n v="9"/>
    <s v="Completed"/>
    <s v="High"/>
  </r>
  <r>
    <d v="2024-10-13T00:00:00"/>
    <x v="1"/>
    <x v="6"/>
    <n v="18"/>
    <n v="256.23"/>
    <s v="Store B"/>
    <x v="0"/>
    <n v="0.05"/>
    <x v="0"/>
    <n v="4381.5330000000004"/>
    <s v="Debit Card"/>
    <s v="No Promo"/>
    <n v="0"/>
    <s v="REG101080"/>
    <s v="Cust 3559"/>
    <x v="969"/>
    <x v="8"/>
    <x v="1"/>
    <x v="1"/>
    <x v="5"/>
    <x v="5"/>
    <x v="1"/>
    <n v="4370.3230000000003"/>
    <n v="5"/>
    <s v="Completed"/>
    <s v="Low"/>
  </r>
  <r>
    <d v="2024-11-03T00:00:00"/>
    <x v="2"/>
    <x v="6"/>
    <n v="17"/>
    <n v="99.76"/>
    <s v="Store C"/>
    <x v="0"/>
    <n v="0"/>
    <x v="4"/>
    <n v="1695.92"/>
    <s v="Online"/>
    <s v="FREESHIP"/>
    <n v="1"/>
    <s v="REG101081"/>
    <s v="Cust 1762"/>
    <x v="970"/>
    <x v="158"/>
    <x v="2"/>
    <x v="1"/>
    <x v="9"/>
    <x v="9"/>
    <x v="1"/>
    <n v="1674.03"/>
    <n v="10"/>
    <s v="Returned"/>
    <s v="No Discount"/>
  </r>
  <r>
    <d v="2024-02-03T00:00:00"/>
    <x v="2"/>
    <x v="6"/>
    <n v="14"/>
    <n v="575.66"/>
    <s v="Store C"/>
    <x v="0"/>
    <n v="0.1"/>
    <x v="2"/>
    <n v="7253.3159999999998"/>
    <s v="Credit Card"/>
    <s v="No Promo"/>
    <n v="0"/>
    <s v="REG101082"/>
    <s v="Cust 7060"/>
    <x v="971"/>
    <x v="276"/>
    <x v="2"/>
    <x v="1"/>
    <x v="0"/>
    <x v="0"/>
    <x v="0"/>
    <n v="7220.7860000000001"/>
    <n v="8"/>
    <s v="Completed"/>
    <s v="Medium"/>
  </r>
  <r>
    <d v="2023-01-10T00:00:00"/>
    <x v="0"/>
    <x v="3"/>
    <n v="6"/>
    <n v="176.52"/>
    <s v="Store D"/>
    <x v="0"/>
    <n v="0.15"/>
    <x v="1"/>
    <n v="900.25200000000007"/>
    <s v="Online"/>
    <s v="FREESHIP"/>
    <n v="0"/>
    <s v="REG101083"/>
    <s v="Cust 8796"/>
    <x v="656"/>
    <x v="462"/>
    <x v="0"/>
    <x v="0"/>
    <x v="4"/>
    <x v="4"/>
    <x v="0"/>
    <n v="883.27200000000005"/>
    <n v="3"/>
    <s v="Completed"/>
    <s v="High"/>
  </r>
  <r>
    <d v="2023-10-16T00:00:00"/>
    <x v="0"/>
    <x v="5"/>
    <n v="6"/>
    <n v="485.66"/>
    <s v="Store D"/>
    <x v="0"/>
    <n v="0.05"/>
    <x v="0"/>
    <n v="2768.2620000000002"/>
    <s v="Gift Card"/>
    <s v="FREESHIP"/>
    <n v="0"/>
    <s v="REG101084"/>
    <s v="Cust 6055"/>
    <x v="972"/>
    <x v="439"/>
    <x v="0"/>
    <x v="0"/>
    <x v="5"/>
    <x v="5"/>
    <x v="1"/>
    <n v="2737.6420000000003"/>
    <n v="6"/>
    <s v="Completed"/>
    <s v="Low"/>
  </r>
  <r>
    <d v="2025-03-19T00:00:00"/>
    <x v="3"/>
    <x v="0"/>
    <n v="8"/>
    <n v="141.61000000000001"/>
    <s v="Store B"/>
    <x v="1"/>
    <n v="0.1"/>
    <x v="5"/>
    <n v="1019.592"/>
    <s v="Gift Card"/>
    <s v="WINTER15"/>
    <n v="0"/>
    <s v="REG101085"/>
    <s v="Cust 5779"/>
    <x v="973"/>
    <x v="211"/>
    <x v="3"/>
    <x v="2"/>
    <x v="6"/>
    <x v="6"/>
    <x v="0"/>
    <n v="1005.572"/>
    <n v="5"/>
    <s v="Completed"/>
    <s v="Medium"/>
  </r>
  <r>
    <d v="2024-12-16T00:00:00"/>
    <x v="4"/>
    <x v="2"/>
    <n v="9"/>
    <n v="215.29"/>
    <s v="Store C"/>
    <x v="0"/>
    <n v="0.1"/>
    <x v="1"/>
    <n v="1743.8489999999999"/>
    <s v="Credit Card"/>
    <s v="WINTER15"/>
    <n v="0"/>
    <s v="REG101086"/>
    <s v="Cust 9330"/>
    <x v="974"/>
    <x v="559"/>
    <x v="4"/>
    <x v="1"/>
    <x v="1"/>
    <x v="1"/>
    <x v="1"/>
    <n v="1738.009"/>
    <n v="3"/>
    <s v="Completed"/>
    <s v="Medium"/>
  </r>
  <r>
    <d v="2023-08-16T00:00:00"/>
    <x v="4"/>
    <x v="0"/>
    <n v="18"/>
    <n v="497.22"/>
    <s v="Store B"/>
    <x v="0"/>
    <n v="0.05"/>
    <x v="4"/>
    <n v="8502.4620000000014"/>
    <s v="Credit Card"/>
    <s v="WINTER15"/>
    <n v="0"/>
    <s v="REG101087"/>
    <s v="Cust 5374"/>
    <x v="975"/>
    <x v="374"/>
    <x v="4"/>
    <x v="0"/>
    <x v="10"/>
    <x v="10"/>
    <x v="3"/>
    <n v="8485.0720000000019"/>
    <n v="4"/>
    <s v="Completed"/>
    <s v="Low"/>
  </r>
  <r>
    <d v="2023-01-10T00:00:00"/>
    <x v="0"/>
    <x v="2"/>
    <n v="13"/>
    <n v="347.73"/>
    <s v="Store B"/>
    <x v="0"/>
    <n v="0.05"/>
    <x v="4"/>
    <n v="4294.4654999999993"/>
    <s v="Gift Card"/>
    <s v="FREESHIP"/>
    <n v="1"/>
    <s v="REG101088"/>
    <s v="Cust 3321"/>
    <x v="976"/>
    <x v="245"/>
    <x v="0"/>
    <x v="0"/>
    <x v="4"/>
    <x v="4"/>
    <x v="0"/>
    <n v="4262.6554999999989"/>
    <n v="10"/>
    <s v="Returned"/>
    <s v="Low"/>
  </r>
  <r>
    <d v="2025-05-09T00:00:00"/>
    <x v="3"/>
    <x v="3"/>
    <n v="3"/>
    <n v="371.21"/>
    <s v="Store C"/>
    <x v="0"/>
    <n v="0.1"/>
    <x v="0"/>
    <n v="1002.2670000000001"/>
    <s v="Gift Card"/>
    <s v="SAVE10"/>
    <n v="0"/>
    <s v="REG101089"/>
    <s v="Cust 6554"/>
    <x v="550"/>
    <x v="609"/>
    <x v="3"/>
    <x v="2"/>
    <x v="2"/>
    <x v="2"/>
    <x v="2"/>
    <n v="982.24700000000007"/>
    <n v="9"/>
    <s v="Completed"/>
    <s v="Medium"/>
  </r>
  <r>
    <d v="2024-04-08T00:00:00"/>
    <x v="0"/>
    <x v="6"/>
    <n v="12"/>
    <n v="434.33"/>
    <s v="Store A"/>
    <x v="0"/>
    <n v="0.15"/>
    <x v="5"/>
    <n v="4430.1660000000002"/>
    <s v="Cash"/>
    <s v="FREESHIP"/>
    <n v="0"/>
    <s v="REG101090"/>
    <s v="Cust 6855"/>
    <x v="977"/>
    <x v="175"/>
    <x v="0"/>
    <x v="1"/>
    <x v="7"/>
    <x v="7"/>
    <x v="2"/>
    <n v="4414.8360000000002"/>
    <n v="8"/>
    <s v="Completed"/>
    <s v="High"/>
  </r>
  <r>
    <d v="2025-05-06T00:00:00"/>
    <x v="0"/>
    <x v="4"/>
    <n v="16"/>
    <n v="426.65"/>
    <s v="Store A"/>
    <x v="1"/>
    <n v="0.1"/>
    <x v="4"/>
    <n v="6143.76"/>
    <s v="Gift Card"/>
    <s v="No Promo"/>
    <n v="0"/>
    <s v="REG101091"/>
    <s v="Cust 9955"/>
    <x v="400"/>
    <x v="114"/>
    <x v="0"/>
    <x v="2"/>
    <x v="2"/>
    <x v="2"/>
    <x v="2"/>
    <n v="6133.56"/>
    <n v="9"/>
    <s v="Completed"/>
    <s v="Medium"/>
  </r>
  <r>
    <d v="2023-05-21T00:00:00"/>
    <x v="4"/>
    <x v="2"/>
    <n v="6"/>
    <n v="294.97000000000003"/>
    <s v="Store A"/>
    <x v="0"/>
    <n v="0.05"/>
    <x v="5"/>
    <n v="1681.329"/>
    <s v="Credit Card"/>
    <s v="WINTER15"/>
    <n v="0"/>
    <s v="REG101092"/>
    <s v="Cust 3320"/>
    <x v="978"/>
    <x v="275"/>
    <x v="4"/>
    <x v="0"/>
    <x v="2"/>
    <x v="2"/>
    <x v="2"/>
    <n v="1633.249"/>
    <n v="8"/>
    <s v="Completed"/>
    <s v="Low"/>
  </r>
  <r>
    <d v="2023-11-23T00:00:00"/>
    <x v="3"/>
    <x v="1"/>
    <n v="12"/>
    <n v="130.9"/>
    <s v="Store D"/>
    <x v="1"/>
    <n v="0.15"/>
    <x v="1"/>
    <n v="1335.18"/>
    <s v="Debit Card"/>
    <s v="SAVE10"/>
    <n v="0"/>
    <s v="REG101093"/>
    <s v="Cust 8177"/>
    <x v="979"/>
    <x v="580"/>
    <x v="3"/>
    <x v="0"/>
    <x v="9"/>
    <x v="9"/>
    <x v="1"/>
    <n v="1300.49"/>
    <n v="7"/>
    <s v="Completed"/>
    <s v="High"/>
  </r>
  <r>
    <d v="2024-03-26T00:00:00"/>
    <x v="2"/>
    <x v="4"/>
    <n v="18"/>
    <n v="539.98"/>
    <s v="Store C"/>
    <x v="1"/>
    <n v="0.15"/>
    <x v="0"/>
    <n v="8261.6939999999995"/>
    <s v="Cash"/>
    <s v="FREESHIP"/>
    <n v="1"/>
    <s v="REG101094"/>
    <s v="Cust 1743"/>
    <x v="980"/>
    <x v="635"/>
    <x v="2"/>
    <x v="1"/>
    <x v="6"/>
    <x v="6"/>
    <x v="0"/>
    <n v="8227.253999999999"/>
    <n v="10"/>
    <s v="Returned"/>
    <s v="High"/>
  </r>
  <r>
    <d v="2024-09-25T00:00:00"/>
    <x v="1"/>
    <x v="2"/>
    <n v="12"/>
    <n v="149.37"/>
    <s v="Store D"/>
    <x v="1"/>
    <n v="0.1"/>
    <x v="5"/>
    <n v="1613.1959999999999"/>
    <s v="Credit Card"/>
    <s v="No Promo"/>
    <n v="0"/>
    <s v="REG101095"/>
    <s v="Cust 3719"/>
    <x v="981"/>
    <x v="636"/>
    <x v="1"/>
    <x v="1"/>
    <x v="11"/>
    <x v="11"/>
    <x v="3"/>
    <n v="1592.9859999999999"/>
    <n v="7"/>
    <s v="Completed"/>
    <s v="Medium"/>
  </r>
  <r>
    <d v="2023-04-06T00:00:00"/>
    <x v="0"/>
    <x v="3"/>
    <n v="5"/>
    <n v="411.24"/>
    <s v="Store A"/>
    <x v="0"/>
    <n v="0.15"/>
    <x v="5"/>
    <n v="1747.77"/>
    <s v="Cash"/>
    <s v="WINTER15"/>
    <n v="1"/>
    <s v="REG101096"/>
    <s v="Cust 9323"/>
    <x v="982"/>
    <x v="637"/>
    <x v="0"/>
    <x v="0"/>
    <x v="7"/>
    <x v="7"/>
    <x v="2"/>
    <n v="1742.42"/>
    <n v="4"/>
    <s v="Returned"/>
    <s v="High"/>
  </r>
  <r>
    <d v="2024-06-24T00:00:00"/>
    <x v="2"/>
    <x v="3"/>
    <n v="16"/>
    <n v="462.86"/>
    <s v="Store D"/>
    <x v="1"/>
    <n v="0.05"/>
    <x v="5"/>
    <n v="7035.4719999999998"/>
    <s v="Cash"/>
    <s v="No Promo"/>
    <n v="1"/>
    <s v="REG101097"/>
    <s v="Cust 1914"/>
    <x v="629"/>
    <x v="508"/>
    <x v="2"/>
    <x v="1"/>
    <x v="3"/>
    <x v="3"/>
    <x v="2"/>
    <n v="7018.0419999999995"/>
    <n v="2"/>
    <s v="Returned"/>
    <s v="Low"/>
  </r>
  <r>
    <d v="2024-12-15T00:00:00"/>
    <x v="1"/>
    <x v="0"/>
    <n v="17"/>
    <n v="506.38"/>
    <s v="Store B"/>
    <x v="0"/>
    <n v="0"/>
    <x v="3"/>
    <n v="8608.4599999999991"/>
    <s v="Cash"/>
    <s v="WINTER15"/>
    <n v="1"/>
    <s v="REG101098"/>
    <s v="Cust 5928"/>
    <x v="983"/>
    <x v="638"/>
    <x v="1"/>
    <x v="1"/>
    <x v="1"/>
    <x v="1"/>
    <x v="1"/>
    <n v="8575.0999999999985"/>
    <n v="8"/>
    <s v="Returned"/>
    <s v="No Discount"/>
  </r>
  <r>
    <d v="2024-10-03T00:00:00"/>
    <x v="2"/>
    <x v="2"/>
    <n v="19"/>
    <n v="25.61"/>
    <s v="Store B"/>
    <x v="1"/>
    <n v="0"/>
    <x v="5"/>
    <n v="486.59"/>
    <s v="Gift Card"/>
    <s v="No Promo"/>
    <n v="0"/>
    <s v="REG101099"/>
    <s v="Cust 1904"/>
    <x v="984"/>
    <x v="553"/>
    <x v="2"/>
    <x v="1"/>
    <x v="5"/>
    <x v="5"/>
    <x v="1"/>
    <n v="456.27"/>
    <n v="8"/>
    <s v="Completed"/>
    <s v="No Discount"/>
  </r>
  <r>
    <d v="2023-09-03T00:00:00"/>
    <x v="1"/>
    <x v="2"/>
    <n v="4"/>
    <n v="467.45"/>
    <s v="Store C"/>
    <x v="0"/>
    <n v="0.05"/>
    <x v="2"/>
    <n v="1776.31"/>
    <s v="Gift Card"/>
    <s v="WINTER15"/>
    <n v="0"/>
    <s v="REG101100"/>
    <s v="Cust 8062"/>
    <x v="985"/>
    <x v="540"/>
    <x v="1"/>
    <x v="0"/>
    <x v="11"/>
    <x v="11"/>
    <x v="3"/>
    <n v="1751.26"/>
    <n v="10"/>
    <s v="Completed"/>
    <s v="Low"/>
  </r>
  <r>
    <d v="2023-01-29T00:00:00"/>
    <x v="2"/>
    <x v="6"/>
    <n v="10"/>
    <n v="140.5"/>
    <s v="Store B"/>
    <x v="1"/>
    <n v="0.15"/>
    <x v="3"/>
    <n v="1194.25"/>
    <s v="Online"/>
    <s v="FREESHIP"/>
    <n v="0"/>
    <s v="REG101101"/>
    <s v="Cust 8150"/>
    <x v="307"/>
    <x v="509"/>
    <x v="2"/>
    <x v="0"/>
    <x v="4"/>
    <x v="4"/>
    <x v="0"/>
    <n v="1150.44"/>
    <n v="7"/>
    <s v="Completed"/>
    <s v="High"/>
  </r>
  <r>
    <d v="2024-06-12T00:00:00"/>
    <x v="2"/>
    <x v="1"/>
    <n v="8"/>
    <n v="57.85"/>
    <s v="Store D"/>
    <x v="0"/>
    <n v="0"/>
    <x v="2"/>
    <n v="462.8"/>
    <s v="Online"/>
    <s v="WINTER15"/>
    <n v="1"/>
    <s v="REG101102"/>
    <s v="Cust 3275"/>
    <x v="986"/>
    <x v="203"/>
    <x v="2"/>
    <x v="1"/>
    <x v="3"/>
    <x v="3"/>
    <x v="2"/>
    <n v="412.98"/>
    <n v="8"/>
    <s v="Returned"/>
    <s v="No Discount"/>
  </r>
  <r>
    <d v="2024-11-24T00:00:00"/>
    <x v="2"/>
    <x v="4"/>
    <n v="9"/>
    <n v="539.64"/>
    <s v="Store A"/>
    <x v="1"/>
    <n v="0.15"/>
    <x v="1"/>
    <n v="4128.2460000000001"/>
    <s v="Gift Card"/>
    <s v="No Promo"/>
    <n v="0"/>
    <s v="REG101103"/>
    <s v="Cust 3854"/>
    <x v="987"/>
    <x v="639"/>
    <x v="2"/>
    <x v="1"/>
    <x v="9"/>
    <x v="9"/>
    <x v="1"/>
    <n v="4112.1660000000002"/>
    <n v="9"/>
    <s v="Completed"/>
    <s v="High"/>
  </r>
  <r>
    <d v="2023-08-15T00:00:00"/>
    <x v="4"/>
    <x v="4"/>
    <n v="18"/>
    <n v="476.32"/>
    <s v="Store A"/>
    <x v="0"/>
    <n v="0"/>
    <x v="4"/>
    <n v="8573.76"/>
    <s v="Credit Card"/>
    <s v="SAVE10"/>
    <n v="1"/>
    <s v="REG101104"/>
    <s v="Cust 8398"/>
    <x v="888"/>
    <x v="374"/>
    <x v="4"/>
    <x v="0"/>
    <x v="10"/>
    <x v="10"/>
    <x v="3"/>
    <n v="8526.33"/>
    <n v="5"/>
    <s v="Returned"/>
    <s v="No Discount"/>
  </r>
  <r>
    <d v="2024-08-21T00:00:00"/>
    <x v="3"/>
    <x v="5"/>
    <n v="11"/>
    <n v="143.85"/>
    <s v="Store A"/>
    <x v="0"/>
    <n v="0.1"/>
    <x v="0"/>
    <n v="1424.115"/>
    <s v="Debit Card"/>
    <s v="FREESHIP"/>
    <n v="0"/>
    <s v="REG101105"/>
    <s v="Cust 4026"/>
    <x v="988"/>
    <x v="640"/>
    <x v="3"/>
    <x v="1"/>
    <x v="10"/>
    <x v="10"/>
    <x v="3"/>
    <n v="1417.2650000000001"/>
    <n v="9"/>
    <s v="Completed"/>
    <s v="Medium"/>
  </r>
  <r>
    <d v="2023-05-24T00:00:00"/>
    <x v="4"/>
    <x v="4"/>
    <n v="4"/>
    <n v="323.63"/>
    <s v="Store C"/>
    <x v="1"/>
    <n v="0.1"/>
    <x v="3"/>
    <n v="1165.068"/>
    <s v="Credit Card"/>
    <s v="FREESHIP"/>
    <n v="0"/>
    <s v="REG101106"/>
    <s v="Cust 5794"/>
    <x v="989"/>
    <x v="227"/>
    <x v="4"/>
    <x v="0"/>
    <x v="2"/>
    <x v="2"/>
    <x v="2"/>
    <n v="1132.1479999999999"/>
    <n v="8"/>
    <s v="Completed"/>
    <s v="Medium"/>
  </r>
  <r>
    <d v="2023-04-27T00:00:00"/>
    <x v="4"/>
    <x v="4"/>
    <n v="16"/>
    <n v="37.4"/>
    <s v="Store A"/>
    <x v="0"/>
    <n v="0.05"/>
    <x v="5"/>
    <n v="568.4799999999999"/>
    <s v="Credit Card"/>
    <s v="FREESHIP"/>
    <n v="0"/>
    <s v="REG101107"/>
    <s v="Cust 2917"/>
    <x v="990"/>
    <x v="317"/>
    <x v="4"/>
    <x v="0"/>
    <x v="7"/>
    <x v="7"/>
    <x v="2"/>
    <n v="518.92999999999995"/>
    <n v="4"/>
    <s v="Completed"/>
    <s v="Low"/>
  </r>
  <r>
    <d v="2023-05-21T00:00:00"/>
    <x v="0"/>
    <x v="5"/>
    <n v="1"/>
    <n v="418.98"/>
    <s v="Store B"/>
    <x v="1"/>
    <n v="0.1"/>
    <x v="3"/>
    <n v="377.08200000000011"/>
    <s v="Gift Card"/>
    <s v="FREESHIP"/>
    <n v="0"/>
    <s v="REG101108"/>
    <s v="Cust 5659"/>
    <x v="991"/>
    <x v="54"/>
    <x v="0"/>
    <x v="0"/>
    <x v="2"/>
    <x v="2"/>
    <x v="2"/>
    <n v="333.36200000000008"/>
    <n v="5"/>
    <s v="Completed"/>
    <s v="Medium"/>
  </r>
  <r>
    <d v="2025-02-16T00:00:00"/>
    <x v="0"/>
    <x v="4"/>
    <n v="12"/>
    <n v="108.35"/>
    <s v="Store A"/>
    <x v="0"/>
    <n v="0"/>
    <x v="4"/>
    <n v="1300.2"/>
    <s v="Online"/>
    <s v="FREESHIP"/>
    <n v="0"/>
    <s v="REG101109"/>
    <s v="Cust 1857"/>
    <x v="992"/>
    <x v="126"/>
    <x v="0"/>
    <x v="2"/>
    <x v="0"/>
    <x v="0"/>
    <x v="0"/>
    <n v="1258.1400000000001"/>
    <n v="9"/>
    <s v="Completed"/>
    <s v="No Discount"/>
  </r>
  <r>
    <d v="2023-08-24T00:00:00"/>
    <x v="0"/>
    <x v="5"/>
    <n v="5"/>
    <n v="256.42"/>
    <s v="Store B"/>
    <x v="1"/>
    <n v="0"/>
    <x v="1"/>
    <n v="1282.0999999999999"/>
    <s v="Gift Card"/>
    <s v="FREESHIP"/>
    <n v="0"/>
    <s v="REG101110"/>
    <s v="Cust 6718"/>
    <x v="993"/>
    <x v="217"/>
    <x v="0"/>
    <x v="0"/>
    <x v="10"/>
    <x v="10"/>
    <x v="3"/>
    <n v="1253.3599999999999"/>
    <n v="5"/>
    <s v="Completed"/>
    <s v="No Discount"/>
  </r>
  <r>
    <d v="2024-03-14T00:00:00"/>
    <x v="0"/>
    <x v="2"/>
    <n v="16"/>
    <n v="544.91"/>
    <s v="Store B"/>
    <x v="1"/>
    <n v="0.1"/>
    <x v="2"/>
    <n v="7846.7039999999997"/>
    <s v="Credit Card"/>
    <s v="FREESHIP"/>
    <n v="0"/>
    <s v="REG101111"/>
    <s v="Cust 8378"/>
    <x v="994"/>
    <x v="137"/>
    <x v="0"/>
    <x v="1"/>
    <x v="6"/>
    <x v="6"/>
    <x v="0"/>
    <n v="7807.4439999999995"/>
    <n v="7"/>
    <s v="Completed"/>
    <s v="Medium"/>
  </r>
  <r>
    <d v="2024-01-29T00:00:00"/>
    <x v="2"/>
    <x v="2"/>
    <n v="19"/>
    <n v="113.42"/>
    <s v="Store A"/>
    <x v="1"/>
    <n v="0"/>
    <x v="0"/>
    <n v="2154.98"/>
    <s v="Debit Card"/>
    <s v="WINTER15"/>
    <n v="0"/>
    <s v="REG101112"/>
    <s v="Cust 3069"/>
    <x v="995"/>
    <x v="279"/>
    <x v="2"/>
    <x v="1"/>
    <x v="4"/>
    <x v="4"/>
    <x v="0"/>
    <n v="2110.02"/>
    <n v="9"/>
    <s v="Completed"/>
    <s v="No Discount"/>
  </r>
  <r>
    <d v="2024-08-09T00:00:00"/>
    <x v="1"/>
    <x v="1"/>
    <n v="10"/>
    <n v="522.73"/>
    <s v="Store C"/>
    <x v="1"/>
    <n v="0.1"/>
    <x v="5"/>
    <n v="4704.5700000000006"/>
    <s v="Credit Card"/>
    <s v="No Promo"/>
    <n v="0"/>
    <s v="REG101113"/>
    <s v="Cust 7619"/>
    <x v="962"/>
    <x v="239"/>
    <x v="1"/>
    <x v="1"/>
    <x v="10"/>
    <x v="10"/>
    <x v="3"/>
    <n v="4684.51"/>
    <n v="6"/>
    <s v="Completed"/>
    <s v="Medium"/>
  </r>
  <r>
    <d v="2024-07-08T00:00:00"/>
    <x v="2"/>
    <x v="5"/>
    <n v="18"/>
    <n v="448.03"/>
    <s v="Store B"/>
    <x v="1"/>
    <n v="0.15"/>
    <x v="2"/>
    <n v="6854.8589999999986"/>
    <s v="Cash"/>
    <s v="WINTER15"/>
    <n v="1"/>
    <s v="REG101114"/>
    <s v="Cust 6167"/>
    <x v="996"/>
    <x v="94"/>
    <x v="2"/>
    <x v="1"/>
    <x v="8"/>
    <x v="8"/>
    <x v="3"/>
    <n v="6841.628999999999"/>
    <n v="9"/>
    <s v="Returned"/>
    <s v="High"/>
  </r>
  <r>
    <d v="2024-08-20T00:00:00"/>
    <x v="2"/>
    <x v="4"/>
    <n v="15"/>
    <n v="208.51"/>
    <s v="Store A"/>
    <x v="1"/>
    <n v="0.05"/>
    <x v="3"/>
    <n v="2971.267499999999"/>
    <s v="Gift Card"/>
    <s v="No Promo"/>
    <n v="0"/>
    <s v="REG101115"/>
    <s v="Cust 2453"/>
    <x v="997"/>
    <x v="554"/>
    <x v="2"/>
    <x v="1"/>
    <x v="10"/>
    <x v="10"/>
    <x v="3"/>
    <n v="2933.4574999999991"/>
    <n v="9"/>
    <s v="Completed"/>
    <s v="Low"/>
  </r>
  <r>
    <d v="2023-06-26T00:00:00"/>
    <x v="3"/>
    <x v="0"/>
    <n v="13"/>
    <n v="423.64"/>
    <s v="Store C"/>
    <x v="1"/>
    <n v="0.1"/>
    <x v="1"/>
    <n v="4956.5879999999997"/>
    <s v="Debit Card"/>
    <s v="No Promo"/>
    <n v="1"/>
    <s v="REG101116"/>
    <s v="Cust 8896"/>
    <x v="998"/>
    <x v="184"/>
    <x v="3"/>
    <x v="0"/>
    <x v="3"/>
    <x v="3"/>
    <x v="2"/>
    <n v="4933.2779999999993"/>
    <n v="2"/>
    <s v="Returned"/>
    <s v="Medium"/>
  </r>
  <r>
    <d v="2023-12-23T00:00:00"/>
    <x v="0"/>
    <x v="3"/>
    <n v="5"/>
    <n v="552.26"/>
    <s v="Store D"/>
    <x v="0"/>
    <n v="0.15"/>
    <x v="1"/>
    <n v="2347.105"/>
    <s v="Debit Card"/>
    <s v="WINTER15"/>
    <n v="0"/>
    <s v="REG101117"/>
    <s v="Cust 8800"/>
    <x v="999"/>
    <x v="641"/>
    <x v="0"/>
    <x v="0"/>
    <x v="1"/>
    <x v="1"/>
    <x v="1"/>
    <n v="2320.605"/>
    <n v="2"/>
    <s v="Completed"/>
    <s v="High"/>
  </r>
  <r>
    <d v="2023-08-20T00:00:00"/>
    <x v="3"/>
    <x v="2"/>
    <n v="1"/>
    <n v="182.11"/>
    <s v="Store A"/>
    <x v="1"/>
    <n v="0.1"/>
    <x v="3"/>
    <n v="163.899"/>
    <s v="Credit Card"/>
    <s v="WINTER15"/>
    <n v="0"/>
    <s v="REG101118"/>
    <s v="Cust 1819"/>
    <x v="1000"/>
    <x v="291"/>
    <x v="3"/>
    <x v="0"/>
    <x v="10"/>
    <x v="10"/>
    <x v="3"/>
    <n v="156.589"/>
    <n v="7"/>
    <s v="Completed"/>
    <s v="Medium"/>
  </r>
  <r>
    <d v="2024-10-28T00:00:00"/>
    <x v="4"/>
    <x v="2"/>
    <n v="7"/>
    <n v="466.36"/>
    <s v="Store D"/>
    <x v="0"/>
    <n v="0.05"/>
    <x v="5"/>
    <n v="3101.2939999999999"/>
    <s v="Online"/>
    <s v="SAVE10"/>
    <n v="1"/>
    <s v="REG101119"/>
    <s v="Cust 1300"/>
    <x v="1001"/>
    <x v="479"/>
    <x v="4"/>
    <x v="1"/>
    <x v="5"/>
    <x v="5"/>
    <x v="1"/>
    <n v="3089.8440000000001"/>
    <n v="9"/>
    <s v="Returned"/>
    <s v="Low"/>
  </r>
  <r>
    <d v="2024-11-11T00:00:00"/>
    <x v="0"/>
    <x v="6"/>
    <n v="15"/>
    <n v="140.54"/>
    <s v="Store A"/>
    <x v="0"/>
    <n v="0.1"/>
    <x v="0"/>
    <n v="1897.29"/>
    <s v="Credit Card"/>
    <s v="SAVE10"/>
    <n v="0"/>
    <s v="REG101120"/>
    <s v="Cust 3807"/>
    <x v="604"/>
    <x v="27"/>
    <x v="0"/>
    <x v="1"/>
    <x v="9"/>
    <x v="9"/>
    <x v="1"/>
    <n v="1847.3799999999999"/>
    <n v="10"/>
    <s v="Completed"/>
    <s v="Medium"/>
  </r>
  <r>
    <d v="2023-12-07T00:00:00"/>
    <x v="4"/>
    <x v="2"/>
    <n v="17"/>
    <n v="460.31"/>
    <s v="Store A"/>
    <x v="1"/>
    <n v="0.15"/>
    <x v="4"/>
    <n v="6651.4795000000004"/>
    <s v="Online"/>
    <s v="WINTER15"/>
    <n v="0"/>
    <s v="REG101121"/>
    <s v="Cust 6633"/>
    <x v="654"/>
    <x v="642"/>
    <x v="4"/>
    <x v="0"/>
    <x v="1"/>
    <x v="1"/>
    <x v="1"/>
    <n v="6611.2995000000001"/>
    <n v="8"/>
    <s v="Completed"/>
    <s v="High"/>
  </r>
  <r>
    <d v="2024-03-23T00:00:00"/>
    <x v="4"/>
    <x v="0"/>
    <n v="5"/>
    <n v="132.87"/>
    <s v="Store B"/>
    <x v="1"/>
    <n v="0"/>
    <x v="5"/>
    <n v="664.35"/>
    <s v="Debit Card"/>
    <s v="WINTER15"/>
    <n v="0"/>
    <s v="REG101122"/>
    <s v="Cust 6573"/>
    <x v="390"/>
    <x v="100"/>
    <x v="4"/>
    <x v="1"/>
    <x v="6"/>
    <x v="6"/>
    <x v="0"/>
    <n v="626.44000000000005"/>
    <n v="10"/>
    <s v="Completed"/>
    <s v="No Discount"/>
  </r>
  <r>
    <d v="2024-10-29T00:00:00"/>
    <x v="4"/>
    <x v="5"/>
    <n v="12"/>
    <n v="209.86"/>
    <s v="Store D"/>
    <x v="1"/>
    <n v="0.05"/>
    <x v="5"/>
    <n v="2392.404"/>
    <s v="Online"/>
    <s v="WINTER15"/>
    <n v="0"/>
    <s v="REG101123"/>
    <s v="Cust 8600"/>
    <x v="1002"/>
    <x v="613"/>
    <x v="4"/>
    <x v="1"/>
    <x v="5"/>
    <x v="5"/>
    <x v="1"/>
    <n v="2383.6239999999998"/>
    <n v="4"/>
    <s v="Completed"/>
    <s v="Low"/>
  </r>
  <r>
    <d v="2025-06-17T00:00:00"/>
    <x v="0"/>
    <x v="0"/>
    <n v="9"/>
    <n v="31.35"/>
    <s v="Store B"/>
    <x v="1"/>
    <n v="0.1"/>
    <x v="4"/>
    <n v="253.935"/>
    <s v="Cash"/>
    <s v="SAVE10"/>
    <n v="0"/>
    <s v="REG101124"/>
    <s v="Cust 8654"/>
    <x v="162"/>
    <x v="602"/>
    <x v="0"/>
    <x v="2"/>
    <x v="3"/>
    <x v="3"/>
    <x v="2"/>
    <n v="214.61500000000001"/>
    <n v="5"/>
    <s v="Completed"/>
    <s v="Medium"/>
  </r>
  <r>
    <d v="2023-03-18T00:00:00"/>
    <x v="2"/>
    <x v="3"/>
    <n v="11"/>
    <n v="335.11"/>
    <s v="Store C"/>
    <x v="1"/>
    <n v="0"/>
    <x v="2"/>
    <n v="3686.21"/>
    <s v="Gift Card"/>
    <s v="FREESHIP"/>
    <n v="0"/>
    <s v="REG101125"/>
    <s v="Cust 3708"/>
    <x v="1003"/>
    <x v="250"/>
    <x v="2"/>
    <x v="0"/>
    <x v="6"/>
    <x v="6"/>
    <x v="0"/>
    <n v="3656.26"/>
    <n v="8"/>
    <s v="Completed"/>
    <s v="No Discount"/>
  </r>
  <r>
    <d v="2023-01-19T00:00:00"/>
    <x v="0"/>
    <x v="1"/>
    <n v="8"/>
    <n v="277.43"/>
    <s v="Store D"/>
    <x v="0"/>
    <n v="0"/>
    <x v="3"/>
    <n v="2219.44"/>
    <s v="Online"/>
    <s v="SAVE10"/>
    <n v="0"/>
    <s v="REG101126"/>
    <s v="Cust 1268"/>
    <x v="1004"/>
    <x v="643"/>
    <x v="0"/>
    <x v="0"/>
    <x v="4"/>
    <x v="4"/>
    <x v="0"/>
    <n v="2183.06"/>
    <n v="4"/>
    <s v="Completed"/>
    <s v="No Discount"/>
  </r>
  <r>
    <d v="2023-07-09T00:00:00"/>
    <x v="4"/>
    <x v="2"/>
    <n v="6"/>
    <n v="287.72000000000003"/>
    <s v="Store A"/>
    <x v="1"/>
    <n v="0.05"/>
    <x v="5"/>
    <n v="1640.0039999999999"/>
    <s v="Debit Card"/>
    <s v="WINTER15"/>
    <n v="0"/>
    <s v="REG101127"/>
    <s v="Cust 5600"/>
    <x v="1005"/>
    <x v="644"/>
    <x v="4"/>
    <x v="0"/>
    <x v="8"/>
    <x v="8"/>
    <x v="3"/>
    <n v="1622.8639999999998"/>
    <n v="5"/>
    <s v="Completed"/>
    <s v="Low"/>
  </r>
  <r>
    <d v="2025-03-16T00:00:00"/>
    <x v="0"/>
    <x v="0"/>
    <n v="14"/>
    <n v="459.61"/>
    <s v="Store B"/>
    <x v="1"/>
    <n v="0.05"/>
    <x v="2"/>
    <n v="6112.8130000000001"/>
    <s v="Online"/>
    <s v="No Promo"/>
    <n v="1"/>
    <s v="REG101128"/>
    <s v="Cust 2438"/>
    <x v="1006"/>
    <x v="59"/>
    <x v="0"/>
    <x v="2"/>
    <x v="6"/>
    <x v="6"/>
    <x v="0"/>
    <n v="6069.4030000000002"/>
    <n v="10"/>
    <s v="Returned"/>
    <s v="Low"/>
  </r>
  <r>
    <d v="2025-02-08T00:00:00"/>
    <x v="2"/>
    <x v="5"/>
    <n v="10"/>
    <n v="396.73"/>
    <s v="Store B"/>
    <x v="1"/>
    <n v="0.1"/>
    <x v="0"/>
    <n v="3570.57"/>
    <s v="Online"/>
    <s v="FREESHIP"/>
    <n v="0"/>
    <s v="REG101129"/>
    <s v="Cust 4293"/>
    <x v="1007"/>
    <x v="430"/>
    <x v="2"/>
    <x v="2"/>
    <x v="0"/>
    <x v="0"/>
    <x v="0"/>
    <n v="3552.44"/>
    <n v="5"/>
    <s v="Completed"/>
    <s v="Medium"/>
  </r>
  <r>
    <d v="2024-04-20T00:00:00"/>
    <x v="1"/>
    <x v="6"/>
    <n v="20"/>
    <n v="516.42999999999995"/>
    <s v="Store B"/>
    <x v="1"/>
    <n v="0"/>
    <x v="5"/>
    <n v="10328.6"/>
    <s v="Online"/>
    <s v="FREESHIP"/>
    <n v="0"/>
    <s v="REG101130"/>
    <s v="Cust 6895"/>
    <x v="1008"/>
    <x v="164"/>
    <x v="1"/>
    <x v="1"/>
    <x v="7"/>
    <x v="7"/>
    <x v="2"/>
    <n v="10292.370000000001"/>
    <n v="2"/>
    <s v="Completed"/>
    <s v="No Discount"/>
  </r>
  <r>
    <d v="2025-06-05T00:00:00"/>
    <x v="0"/>
    <x v="0"/>
    <n v="1"/>
    <n v="299.66000000000003"/>
    <s v="Store A"/>
    <x v="1"/>
    <n v="0.1"/>
    <x v="4"/>
    <n v="269.69400000000002"/>
    <s v="Cash"/>
    <s v="SAVE10"/>
    <n v="0"/>
    <s v="REG101131"/>
    <s v="Cust 2616"/>
    <x v="1009"/>
    <x v="492"/>
    <x v="0"/>
    <x v="2"/>
    <x v="3"/>
    <x v="3"/>
    <x v="2"/>
    <n v="230.75400000000002"/>
    <n v="2"/>
    <s v="Completed"/>
    <s v="Medium"/>
  </r>
  <r>
    <d v="2025-04-25T00:00:00"/>
    <x v="1"/>
    <x v="3"/>
    <n v="12"/>
    <n v="31.72"/>
    <s v="Store B"/>
    <x v="1"/>
    <n v="0"/>
    <x v="1"/>
    <n v="380.64"/>
    <s v="Debit Card"/>
    <s v="SAVE10"/>
    <n v="0"/>
    <s v="REG101132"/>
    <s v="Cust 5362"/>
    <x v="583"/>
    <x v="235"/>
    <x v="1"/>
    <x v="2"/>
    <x v="7"/>
    <x v="7"/>
    <x v="2"/>
    <n v="349.86"/>
    <n v="8"/>
    <s v="Completed"/>
    <s v="No Discount"/>
  </r>
  <r>
    <d v="2023-09-06T00:00:00"/>
    <x v="3"/>
    <x v="1"/>
    <n v="17"/>
    <n v="588.58000000000004"/>
    <s v="Store D"/>
    <x v="0"/>
    <n v="0.05"/>
    <x v="4"/>
    <n v="9505.5670000000009"/>
    <s v="Debit Card"/>
    <s v="SAVE10"/>
    <n v="1"/>
    <s v="REG101133"/>
    <s v="Cust 1670"/>
    <x v="1010"/>
    <x v="540"/>
    <x v="3"/>
    <x v="0"/>
    <x v="11"/>
    <x v="11"/>
    <x v="3"/>
    <n v="9480.2570000000014"/>
    <n v="7"/>
    <s v="Returned"/>
    <s v="Low"/>
  </r>
  <r>
    <d v="2023-09-29T00:00:00"/>
    <x v="0"/>
    <x v="0"/>
    <n v="11"/>
    <n v="203.15"/>
    <s v="Store C"/>
    <x v="1"/>
    <n v="0.1"/>
    <x v="0"/>
    <n v="2011.1849999999999"/>
    <s v="Online"/>
    <s v="FREESHIP"/>
    <n v="0"/>
    <s v="REG101134"/>
    <s v="Cust 2254"/>
    <x v="1011"/>
    <x v="624"/>
    <x v="0"/>
    <x v="0"/>
    <x v="11"/>
    <x v="11"/>
    <x v="3"/>
    <n v="1980.2149999999999"/>
    <n v="3"/>
    <s v="Completed"/>
    <s v="Medium"/>
  </r>
  <r>
    <d v="2024-05-21T00:00:00"/>
    <x v="3"/>
    <x v="4"/>
    <n v="18"/>
    <n v="139.13999999999999"/>
    <s v="Store A"/>
    <x v="0"/>
    <n v="0"/>
    <x v="3"/>
    <n v="2504.52"/>
    <s v="Online"/>
    <s v="FREESHIP"/>
    <n v="1"/>
    <s v="REG101135"/>
    <s v="Cust 9521"/>
    <x v="1012"/>
    <x v="645"/>
    <x v="3"/>
    <x v="1"/>
    <x v="2"/>
    <x v="2"/>
    <x v="2"/>
    <n v="2493.96"/>
    <n v="2"/>
    <s v="Returned"/>
    <s v="No Discount"/>
  </r>
  <r>
    <d v="2025-04-13T00:00:00"/>
    <x v="4"/>
    <x v="4"/>
    <n v="2"/>
    <n v="158.99"/>
    <s v="Store A"/>
    <x v="0"/>
    <n v="0"/>
    <x v="5"/>
    <n v="317.98"/>
    <s v="Online"/>
    <s v="No Promo"/>
    <n v="0"/>
    <s v="REG101136"/>
    <s v="Cust 3921"/>
    <x v="1013"/>
    <x v="318"/>
    <x v="4"/>
    <x v="2"/>
    <x v="7"/>
    <x v="7"/>
    <x v="2"/>
    <n v="269.66000000000003"/>
    <n v="6"/>
    <s v="Completed"/>
    <s v="No Discount"/>
  </r>
  <r>
    <d v="2024-11-16T00:00:00"/>
    <x v="0"/>
    <x v="3"/>
    <n v="3"/>
    <n v="387.63"/>
    <s v="Store A"/>
    <x v="0"/>
    <n v="0"/>
    <x v="4"/>
    <n v="1162.8900000000001"/>
    <s v="Credit Card"/>
    <s v="WINTER15"/>
    <n v="0"/>
    <s v="REG101137"/>
    <s v="Cust 7628"/>
    <x v="1014"/>
    <x v="646"/>
    <x v="0"/>
    <x v="1"/>
    <x v="9"/>
    <x v="9"/>
    <x v="1"/>
    <n v="1132.8100000000002"/>
    <n v="4"/>
    <s v="Completed"/>
    <s v="No Discount"/>
  </r>
  <r>
    <d v="2024-07-20T00:00:00"/>
    <x v="2"/>
    <x v="2"/>
    <n v="5"/>
    <n v="202.12"/>
    <s v="Store A"/>
    <x v="1"/>
    <n v="0.1"/>
    <x v="4"/>
    <n v="909.54000000000008"/>
    <s v="Online"/>
    <s v="FREESHIP"/>
    <n v="1"/>
    <s v="REG101138"/>
    <s v="Cust 2453"/>
    <x v="1015"/>
    <x v="647"/>
    <x v="2"/>
    <x v="1"/>
    <x v="8"/>
    <x v="8"/>
    <x v="3"/>
    <n v="863.93000000000006"/>
    <n v="8"/>
    <s v="Returned"/>
    <s v="Medium"/>
  </r>
  <r>
    <d v="2023-05-20T00:00:00"/>
    <x v="2"/>
    <x v="2"/>
    <n v="4"/>
    <n v="334.57"/>
    <s v="Store C"/>
    <x v="1"/>
    <n v="0.15"/>
    <x v="3"/>
    <n v="1137.538"/>
    <s v="Gift Card"/>
    <s v="No Promo"/>
    <n v="0"/>
    <s v="REG101139"/>
    <s v="Cust 4210"/>
    <x v="609"/>
    <x v="41"/>
    <x v="2"/>
    <x v="0"/>
    <x v="2"/>
    <x v="2"/>
    <x v="2"/>
    <n v="1126.048"/>
    <n v="7"/>
    <s v="Completed"/>
    <s v="High"/>
  </r>
  <r>
    <d v="2023-10-22T00:00:00"/>
    <x v="4"/>
    <x v="1"/>
    <n v="16"/>
    <n v="486.71"/>
    <s v="Store B"/>
    <x v="0"/>
    <n v="0.15"/>
    <x v="3"/>
    <n v="6619.2559999999994"/>
    <s v="Online"/>
    <s v="FREESHIP"/>
    <n v="1"/>
    <s v="REG101140"/>
    <s v="Cust 1951"/>
    <x v="1016"/>
    <x v="528"/>
    <x v="4"/>
    <x v="0"/>
    <x v="5"/>
    <x v="5"/>
    <x v="1"/>
    <n v="6606.7259999999997"/>
    <n v="4"/>
    <s v="Returned"/>
    <s v="High"/>
  </r>
  <r>
    <d v="2025-05-18T00:00:00"/>
    <x v="2"/>
    <x v="4"/>
    <n v="2"/>
    <n v="188.29"/>
    <s v="Store D"/>
    <x v="0"/>
    <n v="0.15"/>
    <x v="5"/>
    <n v="320.09300000000002"/>
    <s v="Credit Card"/>
    <s v="SAVE10"/>
    <n v="0"/>
    <s v="REG101141"/>
    <s v="Cust 9405"/>
    <x v="1017"/>
    <x v="131"/>
    <x v="2"/>
    <x v="2"/>
    <x v="2"/>
    <x v="2"/>
    <x v="2"/>
    <n v="287.87300000000005"/>
    <n v="3"/>
    <s v="Completed"/>
    <s v="High"/>
  </r>
  <r>
    <d v="2024-03-03T00:00:00"/>
    <x v="1"/>
    <x v="0"/>
    <n v="3"/>
    <n v="260.72000000000003"/>
    <s v="Store B"/>
    <x v="0"/>
    <n v="0.15"/>
    <x v="2"/>
    <n v="664.83600000000001"/>
    <s v="Online"/>
    <s v="WINTER15"/>
    <n v="0"/>
    <s v="REG101142"/>
    <s v="Cust 8769"/>
    <x v="1018"/>
    <x v="576"/>
    <x v="1"/>
    <x v="1"/>
    <x v="6"/>
    <x v="6"/>
    <x v="0"/>
    <n v="645.42600000000004"/>
    <n v="3"/>
    <s v="Completed"/>
    <s v="High"/>
  </r>
  <r>
    <d v="2023-07-23T00:00:00"/>
    <x v="0"/>
    <x v="2"/>
    <n v="6"/>
    <n v="358.27"/>
    <s v="Store B"/>
    <x v="1"/>
    <n v="0.1"/>
    <x v="2"/>
    <n v="1934.6579999999999"/>
    <s v="Gift Card"/>
    <s v="No Promo"/>
    <n v="0"/>
    <s v="REG101143"/>
    <s v="Cust 9982"/>
    <x v="1019"/>
    <x v="625"/>
    <x v="0"/>
    <x v="0"/>
    <x v="8"/>
    <x v="8"/>
    <x v="3"/>
    <n v="1927.318"/>
    <n v="10"/>
    <s v="Completed"/>
    <s v="Medium"/>
  </r>
  <r>
    <d v="2025-02-09T00:00:00"/>
    <x v="2"/>
    <x v="2"/>
    <n v="13"/>
    <n v="492.66"/>
    <s v="Store B"/>
    <x v="1"/>
    <n v="0.1"/>
    <x v="2"/>
    <n v="5764.1220000000003"/>
    <s v="Gift Card"/>
    <s v="FREESHIP"/>
    <n v="0"/>
    <s v="REG101144"/>
    <s v="Cust 4068"/>
    <x v="1020"/>
    <x v="541"/>
    <x v="2"/>
    <x v="2"/>
    <x v="0"/>
    <x v="0"/>
    <x v="0"/>
    <n v="5717.9120000000003"/>
    <n v="5"/>
    <s v="Completed"/>
    <s v="Medium"/>
  </r>
  <r>
    <d v="2023-01-17T00:00:00"/>
    <x v="1"/>
    <x v="3"/>
    <n v="3"/>
    <n v="348.38"/>
    <s v="Store B"/>
    <x v="0"/>
    <n v="0"/>
    <x v="3"/>
    <n v="1045.1400000000001"/>
    <s v="Gift Card"/>
    <s v="FREESHIP"/>
    <n v="0"/>
    <s v="REG101145"/>
    <s v="Cust 3523"/>
    <x v="1021"/>
    <x v="643"/>
    <x v="1"/>
    <x v="0"/>
    <x v="4"/>
    <x v="4"/>
    <x v="0"/>
    <n v="1018.8900000000001"/>
    <n v="6"/>
    <s v="Completed"/>
    <s v="No Discount"/>
  </r>
  <r>
    <d v="2023-09-17T00:00:00"/>
    <x v="2"/>
    <x v="1"/>
    <n v="6"/>
    <n v="437.59"/>
    <s v="Store D"/>
    <x v="0"/>
    <n v="0.05"/>
    <x v="4"/>
    <n v="2494.2629999999999"/>
    <s v="Gift Card"/>
    <s v="WINTER15"/>
    <n v="1"/>
    <s v="REG101146"/>
    <s v="Cust 3377"/>
    <x v="522"/>
    <x v="119"/>
    <x v="2"/>
    <x v="0"/>
    <x v="11"/>
    <x v="11"/>
    <x v="3"/>
    <n v="2454.8629999999998"/>
    <n v="9"/>
    <s v="Returned"/>
    <s v="Low"/>
  </r>
  <r>
    <d v="2025-02-15T00:00:00"/>
    <x v="2"/>
    <x v="6"/>
    <n v="19"/>
    <n v="118.09"/>
    <s v="Store D"/>
    <x v="0"/>
    <n v="0.1"/>
    <x v="1"/>
    <n v="2019.3389999999999"/>
    <s v="Online"/>
    <s v="SAVE10"/>
    <n v="0"/>
    <s v="REG101147"/>
    <s v="Cust 3125"/>
    <x v="524"/>
    <x v="236"/>
    <x v="2"/>
    <x v="2"/>
    <x v="0"/>
    <x v="0"/>
    <x v="0"/>
    <n v="2008.569"/>
    <n v="8"/>
    <s v="Completed"/>
    <s v="Medium"/>
  </r>
  <r>
    <d v="2023-10-07T00:00:00"/>
    <x v="4"/>
    <x v="5"/>
    <n v="15"/>
    <n v="188.57"/>
    <s v="Store C"/>
    <x v="0"/>
    <n v="0.05"/>
    <x v="5"/>
    <n v="2687.122499999999"/>
    <s v="Credit Card"/>
    <s v="FREESHIP"/>
    <n v="1"/>
    <s v="REG101148"/>
    <s v="Cust 4623"/>
    <x v="280"/>
    <x v="648"/>
    <x v="4"/>
    <x v="0"/>
    <x v="5"/>
    <x v="5"/>
    <x v="1"/>
    <n v="2648.5124999999989"/>
    <n v="2"/>
    <s v="Returned"/>
    <s v="Low"/>
  </r>
  <r>
    <d v="2023-08-08T00:00:00"/>
    <x v="4"/>
    <x v="1"/>
    <n v="8"/>
    <n v="200.74"/>
    <s v="Store A"/>
    <x v="0"/>
    <n v="0"/>
    <x v="4"/>
    <n v="1605.92"/>
    <s v="Gift Card"/>
    <s v="SAVE10"/>
    <n v="1"/>
    <s v="REG101149"/>
    <s v="Cust 4571"/>
    <x v="1022"/>
    <x v="167"/>
    <x v="4"/>
    <x v="0"/>
    <x v="10"/>
    <x v="10"/>
    <x v="3"/>
    <n v="1575.22"/>
    <n v="2"/>
    <s v="Returned"/>
    <s v="No Discount"/>
  </r>
  <r>
    <d v="2023-08-21T00:00:00"/>
    <x v="0"/>
    <x v="0"/>
    <n v="3"/>
    <n v="142.09"/>
    <s v="Store C"/>
    <x v="0"/>
    <n v="0.15"/>
    <x v="2"/>
    <n v="362.3295"/>
    <s v="Gift Card"/>
    <s v="WINTER15"/>
    <n v="0"/>
    <s v="REG101150"/>
    <s v="Cust 6453"/>
    <x v="777"/>
    <x v="291"/>
    <x v="0"/>
    <x v="0"/>
    <x v="10"/>
    <x v="10"/>
    <x v="3"/>
    <n v="336.28949999999998"/>
    <n v="6"/>
    <s v="Completed"/>
    <s v="High"/>
  </r>
  <r>
    <d v="2024-07-07T00:00:00"/>
    <x v="2"/>
    <x v="5"/>
    <n v="15"/>
    <n v="576.12"/>
    <s v="Store D"/>
    <x v="1"/>
    <n v="0.1"/>
    <x v="1"/>
    <n v="7777.62"/>
    <s v="Online"/>
    <s v="WINTER15"/>
    <n v="0"/>
    <s v="REG101151"/>
    <s v="Cust 6982"/>
    <x v="395"/>
    <x v="649"/>
    <x v="2"/>
    <x v="1"/>
    <x v="8"/>
    <x v="8"/>
    <x v="3"/>
    <n v="7748.3099999999995"/>
    <n v="4"/>
    <s v="Completed"/>
    <s v="Medium"/>
  </r>
  <r>
    <d v="2025-01-17T00:00:00"/>
    <x v="1"/>
    <x v="2"/>
    <n v="9"/>
    <n v="96.97"/>
    <s v="Store D"/>
    <x v="1"/>
    <n v="0.15"/>
    <x v="5"/>
    <n v="741.82050000000004"/>
    <s v="Credit Card"/>
    <s v="WINTER15"/>
    <n v="1"/>
    <s v="REG101152"/>
    <s v="Cust 6824"/>
    <x v="1023"/>
    <x v="49"/>
    <x v="1"/>
    <x v="2"/>
    <x v="4"/>
    <x v="4"/>
    <x v="0"/>
    <n v="710.95050000000003"/>
    <n v="7"/>
    <s v="Returned"/>
    <s v="High"/>
  </r>
  <r>
    <d v="2023-12-06T00:00:00"/>
    <x v="2"/>
    <x v="5"/>
    <n v="17"/>
    <n v="218.04"/>
    <s v="Store D"/>
    <x v="0"/>
    <n v="0.15"/>
    <x v="5"/>
    <n v="3150.6779999999999"/>
    <s v="Cash"/>
    <s v="No Promo"/>
    <n v="0"/>
    <s v="REG101153"/>
    <s v="Cust 3172"/>
    <x v="1024"/>
    <x v="650"/>
    <x v="2"/>
    <x v="0"/>
    <x v="1"/>
    <x v="1"/>
    <x v="1"/>
    <n v="3134.6779999999999"/>
    <n v="10"/>
    <s v="Completed"/>
    <s v="High"/>
  </r>
  <r>
    <d v="2023-03-01T00:00:00"/>
    <x v="1"/>
    <x v="2"/>
    <n v="2"/>
    <n v="153.33000000000001"/>
    <s v="Store C"/>
    <x v="0"/>
    <n v="0.05"/>
    <x v="3"/>
    <n v="291.327"/>
    <s v="Cash"/>
    <s v="No Promo"/>
    <n v="0"/>
    <s v="REG101154"/>
    <s v="Cust 8146"/>
    <x v="1025"/>
    <x v="16"/>
    <x v="1"/>
    <x v="0"/>
    <x v="6"/>
    <x v="6"/>
    <x v="0"/>
    <n v="259.77699999999999"/>
    <n v="3"/>
    <s v="Completed"/>
    <s v="Low"/>
  </r>
  <r>
    <d v="2025-02-11T00:00:00"/>
    <x v="2"/>
    <x v="6"/>
    <n v="8"/>
    <n v="316.12"/>
    <s v="Store B"/>
    <x v="0"/>
    <n v="0.1"/>
    <x v="4"/>
    <n v="2276.0639999999999"/>
    <s v="Gift Card"/>
    <s v="WINTER15"/>
    <n v="0"/>
    <s v="REG101155"/>
    <s v="Cust 3299"/>
    <x v="1026"/>
    <x v="651"/>
    <x v="2"/>
    <x v="2"/>
    <x v="0"/>
    <x v="0"/>
    <x v="0"/>
    <n v="2269.7839999999997"/>
    <n v="4"/>
    <s v="Completed"/>
    <s v="Medium"/>
  </r>
  <r>
    <d v="2023-06-20T00:00:00"/>
    <x v="3"/>
    <x v="6"/>
    <n v="13"/>
    <n v="153.57"/>
    <s v="Store B"/>
    <x v="0"/>
    <n v="0.05"/>
    <x v="3"/>
    <n v="1896.5895"/>
    <s v="Gift Card"/>
    <s v="No Promo"/>
    <n v="0"/>
    <s v="REG101156"/>
    <s v="Cust 6476"/>
    <x v="1027"/>
    <x v="295"/>
    <x v="3"/>
    <x v="0"/>
    <x v="3"/>
    <x v="3"/>
    <x v="2"/>
    <n v="1868.6095"/>
    <n v="5"/>
    <s v="Completed"/>
    <s v="Low"/>
  </r>
  <r>
    <d v="2024-02-29T00:00:00"/>
    <x v="4"/>
    <x v="6"/>
    <n v="7"/>
    <n v="208.31"/>
    <s v="Store C"/>
    <x v="0"/>
    <n v="0.05"/>
    <x v="2"/>
    <n v="1385.2615000000001"/>
    <s v="Online"/>
    <s v="SAVE10"/>
    <n v="0"/>
    <s v="REG101157"/>
    <s v="Cust 9835"/>
    <x v="1028"/>
    <x v="485"/>
    <x v="4"/>
    <x v="1"/>
    <x v="0"/>
    <x v="0"/>
    <x v="0"/>
    <n v="1358.6915000000001"/>
    <n v="3"/>
    <s v="Completed"/>
    <s v="Low"/>
  </r>
  <r>
    <d v="2025-06-30T00:00:00"/>
    <x v="2"/>
    <x v="3"/>
    <n v="2"/>
    <n v="160.96"/>
    <s v="Store C"/>
    <x v="0"/>
    <n v="0.1"/>
    <x v="0"/>
    <n v="289.72800000000001"/>
    <s v="Gift Card"/>
    <s v="WINTER15"/>
    <n v="0"/>
    <s v="REG101158"/>
    <s v="Cust 1003"/>
    <x v="1029"/>
    <x v="652"/>
    <x v="2"/>
    <x v="2"/>
    <x v="3"/>
    <x v="3"/>
    <x v="2"/>
    <n v="244.75800000000001"/>
    <n v="5"/>
    <s v="Completed"/>
    <s v="Medium"/>
  </r>
  <r>
    <d v="2024-08-19T00:00:00"/>
    <x v="2"/>
    <x v="4"/>
    <n v="3"/>
    <n v="373.77"/>
    <s v="Store B"/>
    <x v="1"/>
    <n v="0.1"/>
    <x v="0"/>
    <n v="1009.179"/>
    <s v="Cash"/>
    <s v="WINTER15"/>
    <n v="1"/>
    <s v="REG101159"/>
    <s v="Cust 9705"/>
    <x v="465"/>
    <x v="653"/>
    <x v="2"/>
    <x v="1"/>
    <x v="10"/>
    <x v="10"/>
    <x v="3"/>
    <n v="991.55899999999997"/>
    <n v="6"/>
    <s v="Returned"/>
    <s v="Medium"/>
  </r>
  <r>
    <d v="2024-01-15T00:00:00"/>
    <x v="3"/>
    <x v="6"/>
    <n v="20"/>
    <n v="200.7"/>
    <s v="Store D"/>
    <x v="1"/>
    <n v="0.1"/>
    <x v="1"/>
    <n v="3612.6"/>
    <s v="Online"/>
    <s v="FREESHIP"/>
    <n v="0"/>
    <s v="REG101160"/>
    <s v="Cust 3421"/>
    <x v="1030"/>
    <x v="654"/>
    <x v="3"/>
    <x v="1"/>
    <x v="4"/>
    <x v="4"/>
    <x v="0"/>
    <n v="3583"/>
    <n v="4"/>
    <s v="Completed"/>
    <s v="Medium"/>
  </r>
  <r>
    <d v="2024-08-08T00:00:00"/>
    <x v="3"/>
    <x v="2"/>
    <n v="14"/>
    <n v="115.77"/>
    <s v="Store B"/>
    <x v="0"/>
    <n v="0.15"/>
    <x v="2"/>
    <n v="1377.663"/>
    <s v="Credit Card"/>
    <s v="SAVE10"/>
    <n v="1"/>
    <s v="REG101161"/>
    <s v="Cust 1690"/>
    <x v="1031"/>
    <x v="655"/>
    <x v="3"/>
    <x v="1"/>
    <x v="10"/>
    <x v="10"/>
    <x v="3"/>
    <n v="1357.5430000000001"/>
    <n v="3"/>
    <s v="Returned"/>
    <s v="High"/>
  </r>
  <r>
    <d v="2024-10-05T00:00:00"/>
    <x v="4"/>
    <x v="1"/>
    <n v="12"/>
    <n v="535.41"/>
    <s v="Store C"/>
    <x v="1"/>
    <n v="0.1"/>
    <x v="2"/>
    <n v="5782.4279999999999"/>
    <s v="Gift Card"/>
    <s v="No Promo"/>
    <n v="0"/>
    <s v="REG101162"/>
    <s v="Cust 2507"/>
    <x v="1032"/>
    <x v="440"/>
    <x v="4"/>
    <x v="1"/>
    <x v="5"/>
    <x v="5"/>
    <x v="1"/>
    <n v="5754.6080000000002"/>
    <n v="2"/>
    <s v="Completed"/>
    <s v="Medium"/>
  </r>
  <r>
    <d v="2024-01-13T00:00:00"/>
    <x v="1"/>
    <x v="2"/>
    <n v="12"/>
    <n v="103.59"/>
    <s v="Store A"/>
    <x v="1"/>
    <n v="0.1"/>
    <x v="2"/>
    <n v="1118.7719999999999"/>
    <s v="Debit Card"/>
    <s v="FREESHIP"/>
    <n v="0"/>
    <s v="REG101163"/>
    <s v="Cust 9880"/>
    <x v="1033"/>
    <x v="656"/>
    <x v="1"/>
    <x v="1"/>
    <x v="4"/>
    <x v="4"/>
    <x v="0"/>
    <n v="1070.662"/>
    <n v="8"/>
    <s v="Completed"/>
    <s v="Medium"/>
  </r>
  <r>
    <d v="2023-03-29T00:00:00"/>
    <x v="4"/>
    <x v="0"/>
    <n v="18"/>
    <n v="176.32"/>
    <s v="Store B"/>
    <x v="0"/>
    <n v="0.05"/>
    <x v="4"/>
    <n v="3015.0720000000001"/>
    <s v="Debit Card"/>
    <s v="No Promo"/>
    <n v="0"/>
    <s v="REG101164"/>
    <s v="Cust 3972"/>
    <x v="509"/>
    <x v="300"/>
    <x v="4"/>
    <x v="0"/>
    <x v="6"/>
    <x v="6"/>
    <x v="0"/>
    <n v="2978.7220000000002"/>
    <n v="6"/>
    <s v="Completed"/>
    <s v="Low"/>
  </r>
  <r>
    <d v="2023-10-19T00:00:00"/>
    <x v="2"/>
    <x v="6"/>
    <n v="5"/>
    <n v="112.44"/>
    <s v="Store D"/>
    <x v="1"/>
    <n v="0.1"/>
    <x v="5"/>
    <n v="505.98000000000008"/>
    <s v="Credit Card"/>
    <s v="No Promo"/>
    <n v="1"/>
    <s v="REG101165"/>
    <s v="Cust 8280"/>
    <x v="236"/>
    <x v="657"/>
    <x v="2"/>
    <x v="0"/>
    <x v="5"/>
    <x v="5"/>
    <x v="1"/>
    <n v="498.5200000000001"/>
    <n v="4"/>
    <s v="Returned"/>
    <s v="Medium"/>
  </r>
  <r>
    <d v="2023-10-23T00:00:00"/>
    <x v="4"/>
    <x v="3"/>
    <n v="20"/>
    <n v="19.3"/>
    <s v="Store C"/>
    <x v="0"/>
    <n v="0"/>
    <x v="5"/>
    <n v="386"/>
    <s v="Debit Card"/>
    <s v="SAVE10"/>
    <n v="0"/>
    <s v="REG101166"/>
    <s v="Cust 4205"/>
    <x v="1034"/>
    <x v="658"/>
    <x v="4"/>
    <x v="0"/>
    <x v="5"/>
    <x v="5"/>
    <x v="1"/>
    <n v="338.77"/>
    <n v="9"/>
    <s v="Completed"/>
    <s v="No Discount"/>
  </r>
  <r>
    <d v="2023-03-24T00:00:00"/>
    <x v="1"/>
    <x v="1"/>
    <n v="9"/>
    <n v="233.11"/>
    <s v="Store B"/>
    <x v="1"/>
    <n v="0.05"/>
    <x v="0"/>
    <n v="1993.0905"/>
    <s v="Debit Card"/>
    <s v="WINTER15"/>
    <n v="0"/>
    <s v="REG101167"/>
    <s v="Cust 2579"/>
    <x v="1035"/>
    <x v="195"/>
    <x v="1"/>
    <x v="0"/>
    <x v="6"/>
    <x v="6"/>
    <x v="0"/>
    <n v="1961.6605"/>
    <n v="4"/>
    <s v="Completed"/>
    <s v="Low"/>
  </r>
  <r>
    <d v="2024-08-09T00:00:00"/>
    <x v="4"/>
    <x v="6"/>
    <n v="17"/>
    <n v="66.48"/>
    <s v="Store C"/>
    <x v="0"/>
    <n v="0.15"/>
    <x v="0"/>
    <n v="960.63600000000008"/>
    <s v="Gift Card"/>
    <s v="WINTER15"/>
    <n v="1"/>
    <s v="REG101168"/>
    <s v="Cust 7265"/>
    <x v="1036"/>
    <x v="266"/>
    <x v="4"/>
    <x v="1"/>
    <x v="10"/>
    <x v="10"/>
    <x v="3"/>
    <n v="949.84600000000012"/>
    <n v="5"/>
    <s v="Returned"/>
    <s v="High"/>
  </r>
  <r>
    <d v="2023-04-26T00:00:00"/>
    <x v="1"/>
    <x v="0"/>
    <n v="17"/>
    <n v="504.63"/>
    <s v="Store A"/>
    <x v="0"/>
    <n v="0.1"/>
    <x v="3"/>
    <n v="7720.838999999999"/>
    <s v="Online"/>
    <s v="WINTER15"/>
    <n v="1"/>
    <s v="REG101169"/>
    <s v="Cust 1199"/>
    <x v="251"/>
    <x v="289"/>
    <x v="1"/>
    <x v="0"/>
    <x v="7"/>
    <x v="7"/>
    <x v="2"/>
    <n v="7672.5089999999991"/>
    <n v="10"/>
    <s v="Returned"/>
    <s v="Medium"/>
  </r>
  <r>
    <d v="2024-03-04T00:00:00"/>
    <x v="4"/>
    <x v="5"/>
    <n v="11"/>
    <n v="97.84"/>
    <s v="Store B"/>
    <x v="1"/>
    <n v="0.05"/>
    <x v="1"/>
    <n v="1022.428"/>
    <s v="Debit Card"/>
    <s v="SAVE10"/>
    <n v="1"/>
    <s v="REG101170"/>
    <s v="Cust 2928"/>
    <x v="1037"/>
    <x v="67"/>
    <x v="4"/>
    <x v="1"/>
    <x v="6"/>
    <x v="6"/>
    <x v="0"/>
    <n v="976.45799999999997"/>
    <n v="8"/>
    <s v="Returned"/>
    <s v="Low"/>
  </r>
  <r>
    <d v="2023-02-14T00:00:00"/>
    <x v="0"/>
    <x v="5"/>
    <n v="7"/>
    <n v="468.14"/>
    <s v="Store A"/>
    <x v="1"/>
    <n v="0.15"/>
    <x v="5"/>
    <n v="2785.433"/>
    <s v="Cash"/>
    <s v="SAVE10"/>
    <n v="0"/>
    <s v="REG101171"/>
    <s v="Cust 9447"/>
    <x v="341"/>
    <x v="659"/>
    <x v="0"/>
    <x v="0"/>
    <x v="0"/>
    <x v="0"/>
    <x v="0"/>
    <n v="2737.873"/>
    <n v="3"/>
    <s v="Completed"/>
    <s v="High"/>
  </r>
  <r>
    <d v="2023-04-28T00:00:00"/>
    <x v="4"/>
    <x v="5"/>
    <n v="20"/>
    <n v="476.69"/>
    <s v="Store B"/>
    <x v="0"/>
    <n v="0.05"/>
    <x v="5"/>
    <n v="9057.1099999999988"/>
    <s v="Online"/>
    <s v="WINTER15"/>
    <n v="0"/>
    <s v="REG101172"/>
    <s v="Cust 9095"/>
    <x v="400"/>
    <x v="660"/>
    <x v="4"/>
    <x v="0"/>
    <x v="7"/>
    <x v="7"/>
    <x v="2"/>
    <n v="9046.909999999998"/>
    <n v="5"/>
    <s v="Completed"/>
    <s v="Low"/>
  </r>
  <r>
    <d v="2024-03-03T00:00:00"/>
    <x v="2"/>
    <x v="1"/>
    <n v="2"/>
    <n v="160.72999999999999"/>
    <s v="Store A"/>
    <x v="0"/>
    <n v="0.15"/>
    <x v="2"/>
    <n v="273.24099999999999"/>
    <s v="Cash"/>
    <s v="FREESHIP"/>
    <n v="0"/>
    <s v="REG101173"/>
    <s v="Cust 7587"/>
    <x v="1038"/>
    <x v="474"/>
    <x v="2"/>
    <x v="1"/>
    <x v="6"/>
    <x v="6"/>
    <x v="0"/>
    <n v="253.06099999999998"/>
    <n v="8"/>
    <s v="Completed"/>
    <s v="High"/>
  </r>
  <r>
    <d v="2024-09-04T00:00:00"/>
    <x v="4"/>
    <x v="5"/>
    <n v="9"/>
    <n v="228.98"/>
    <s v="Store D"/>
    <x v="1"/>
    <n v="0.15"/>
    <x v="2"/>
    <n v="1751.6969999999999"/>
    <s v="Online"/>
    <s v="WINTER15"/>
    <n v="0"/>
    <s v="REG101174"/>
    <s v="Cust 2611"/>
    <x v="1039"/>
    <x v="661"/>
    <x v="4"/>
    <x v="1"/>
    <x v="11"/>
    <x v="11"/>
    <x v="3"/>
    <n v="1705.9069999999999"/>
    <n v="4"/>
    <s v="Completed"/>
    <s v="High"/>
  </r>
  <r>
    <d v="2024-12-30T00:00:00"/>
    <x v="0"/>
    <x v="5"/>
    <n v="19"/>
    <n v="336.5"/>
    <s v="Store B"/>
    <x v="0"/>
    <n v="0"/>
    <x v="1"/>
    <n v="6393.5"/>
    <s v="Online"/>
    <s v="WINTER15"/>
    <n v="0"/>
    <s v="REG101175"/>
    <s v="Cust 8284"/>
    <x v="1040"/>
    <x v="662"/>
    <x v="0"/>
    <x v="1"/>
    <x v="1"/>
    <x v="1"/>
    <x v="1"/>
    <n v="6366.07"/>
    <n v="8"/>
    <s v="Completed"/>
    <s v="No Discount"/>
  </r>
  <r>
    <d v="2024-02-10T00:00:00"/>
    <x v="0"/>
    <x v="6"/>
    <n v="18"/>
    <n v="411.59"/>
    <s v="Store A"/>
    <x v="0"/>
    <n v="0"/>
    <x v="5"/>
    <n v="7408.62"/>
    <s v="Credit Card"/>
    <s v="WINTER15"/>
    <n v="0"/>
    <s v="REG101176"/>
    <s v="Cust 8154"/>
    <x v="1041"/>
    <x v="663"/>
    <x v="0"/>
    <x v="1"/>
    <x v="0"/>
    <x v="0"/>
    <x v="0"/>
    <n v="7399"/>
    <n v="6"/>
    <s v="Completed"/>
    <s v="No Discount"/>
  </r>
  <r>
    <d v="2023-09-07T00:00:00"/>
    <x v="3"/>
    <x v="6"/>
    <n v="1"/>
    <n v="431.49"/>
    <s v="Store C"/>
    <x v="0"/>
    <n v="0.15"/>
    <x v="1"/>
    <n v="366.76650000000001"/>
    <s v="Cash"/>
    <s v="SAVE10"/>
    <n v="0"/>
    <s v="REG101177"/>
    <s v="Cust 5215"/>
    <x v="1042"/>
    <x v="242"/>
    <x v="3"/>
    <x v="0"/>
    <x v="11"/>
    <x v="11"/>
    <x v="3"/>
    <n v="349.23649999999998"/>
    <n v="8"/>
    <s v="Completed"/>
    <s v="High"/>
  </r>
  <r>
    <d v="2023-08-11T00:00:00"/>
    <x v="0"/>
    <x v="0"/>
    <n v="18"/>
    <n v="495.39"/>
    <s v="Store A"/>
    <x v="0"/>
    <n v="0"/>
    <x v="3"/>
    <n v="8917.02"/>
    <s v="Gift Card"/>
    <s v="SAVE10"/>
    <n v="0"/>
    <s v="REG101178"/>
    <s v="Cust 5309"/>
    <x v="218"/>
    <x v="183"/>
    <x v="0"/>
    <x v="0"/>
    <x v="10"/>
    <x v="10"/>
    <x v="3"/>
    <n v="8902.1400000000012"/>
    <n v="4"/>
    <s v="Completed"/>
    <s v="No Discount"/>
  </r>
  <r>
    <d v="2023-03-12T00:00:00"/>
    <x v="4"/>
    <x v="1"/>
    <n v="4"/>
    <n v="149.30000000000001"/>
    <s v="Store A"/>
    <x v="0"/>
    <n v="0.1"/>
    <x v="4"/>
    <n v="537.48"/>
    <s v="Debit Card"/>
    <s v="FREESHIP"/>
    <n v="0"/>
    <s v="REG101179"/>
    <s v="Cust 2016"/>
    <x v="1043"/>
    <x v="664"/>
    <x v="4"/>
    <x v="0"/>
    <x v="6"/>
    <x v="6"/>
    <x v="0"/>
    <n v="489.64"/>
    <n v="4"/>
    <s v="Completed"/>
    <s v="Medium"/>
  </r>
  <r>
    <d v="2023-03-29T00:00:00"/>
    <x v="3"/>
    <x v="2"/>
    <n v="18"/>
    <n v="179.97"/>
    <s v="Store C"/>
    <x v="0"/>
    <n v="0.1"/>
    <x v="0"/>
    <n v="2915.5140000000001"/>
    <s v="Cash"/>
    <s v="SAVE10"/>
    <n v="0"/>
    <s v="REG101180"/>
    <s v="Cust 2676"/>
    <x v="1044"/>
    <x v="616"/>
    <x v="3"/>
    <x v="0"/>
    <x v="6"/>
    <x v="6"/>
    <x v="0"/>
    <n v="2893.364"/>
    <n v="2"/>
    <s v="Completed"/>
    <s v="Medium"/>
  </r>
  <r>
    <d v="2025-02-17T00:00:00"/>
    <x v="1"/>
    <x v="3"/>
    <n v="11"/>
    <n v="381.14"/>
    <s v="Store B"/>
    <x v="1"/>
    <n v="0.05"/>
    <x v="2"/>
    <n v="3982.913"/>
    <s v="Gift Card"/>
    <s v="FREESHIP"/>
    <n v="0"/>
    <s v="REG101181"/>
    <s v="Cust 7529"/>
    <x v="958"/>
    <x v="665"/>
    <x v="1"/>
    <x v="2"/>
    <x v="0"/>
    <x v="0"/>
    <x v="0"/>
    <n v="3950.0830000000001"/>
    <n v="10"/>
    <s v="Completed"/>
    <s v="Low"/>
  </r>
  <r>
    <d v="2024-01-07T00:00:00"/>
    <x v="2"/>
    <x v="3"/>
    <n v="5"/>
    <n v="454.62"/>
    <s v="Store C"/>
    <x v="0"/>
    <n v="0.05"/>
    <x v="4"/>
    <n v="2159.4450000000002"/>
    <s v="Gift Card"/>
    <s v="No Promo"/>
    <n v="0"/>
    <s v="REG101182"/>
    <s v="Cust 6172"/>
    <x v="1045"/>
    <x v="51"/>
    <x v="2"/>
    <x v="1"/>
    <x v="4"/>
    <x v="4"/>
    <x v="0"/>
    <n v="2149.2550000000001"/>
    <n v="8"/>
    <s v="Completed"/>
    <s v="Low"/>
  </r>
  <r>
    <d v="2023-01-14T00:00:00"/>
    <x v="0"/>
    <x v="1"/>
    <n v="17"/>
    <n v="226.56"/>
    <s v="Store A"/>
    <x v="0"/>
    <n v="0.1"/>
    <x v="4"/>
    <n v="3466.3679999999999"/>
    <s v="Gift Card"/>
    <s v="WINTER15"/>
    <n v="1"/>
    <s v="REG101183"/>
    <s v="Cust 2527"/>
    <x v="1046"/>
    <x v="245"/>
    <x v="0"/>
    <x v="0"/>
    <x v="4"/>
    <x v="4"/>
    <x v="0"/>
    <n v="3429.4780000000001"/>
    <n v="6"/>
    <s v="Returned"/>
    <s v="Medium"/>
  </r>
  <r>
    <d v="2024-01-03T00:00:00"/>
    <x v="4"/>
    <x v="0"/>
    <n v="2"/>
    <n v="132.91"/>
    <s v="Store A"/>
    <x v="0"/>
    <n v="0"/>
    <x v="5"/>
    <n v="265.82"/>
    <s v="Debit Card"/>
    <s v="WINTER15"/>
    <n v="0"/>
    <s v="REG101184"/>
    <s v="Cust 1970"/>
    <x v="667"/>
    <x v="448"/>
    <x v="4"/>
    <x v="1"/>
    <x v="4"/>
    <x v="4"/>
    <x v="0"/>
    <n v="258.06"/>
    <n v="9"/>
    <s v="Completed"/>
    <s v="No Discount"/>
  </r>
  <r>
    <d v="2023-08-25T00:00:00"/>
    <x v="1"/>
    <x v="2"/>
    <n v="2"/>
    <n v="35.69"/>
    <s v="Store C"/>
    <x v="1"/>
    <n v="0"/>
    <x v="0"/>
    <n v="71.38"/>
    <s v="Debit Card"/>
    <s v="FREESHIP"/>
    <n v="0"/>
    <s v="REG101185"/>
    <s v="Cust 9543"/>
    <x v="1047"/>
    <x v="666"/>
    <x v="1"/>
    <x v="0"/>
    <x v="10"/>
    <x v="10"/>
    <x v="3"/>
    <n v="31.489999999999995"/>
    <n v="3"/>
    <s v="Completed"/>
    <s v="No Discount"/>
  </r>
  <r>
    <d v="2025-05-16T00:00:00"/>
    <x v="2"/>
    <x v="2"/>
    <n v="6"/>
    <n v="451.93"/>
    <s v="Store A"/>
    <x v="0"/>
    <n v="0.15"/>
    <x v="0"/>
    <n v="2304.8429999999998"/>
    <s v="Cash"/>
    <s v="WINTER15"/>
    <n v="1"/>
    <s v="REG101186"/>
    <s v="Cust 2957"/>
    <x v="1048"/>
    <x v="667"/>
    <x v="2"/>
    <x v="2"/>
    <x v="2"/>
    <x v="2"/>
    <x v="2"/>
    <n v="2255.473"/>
    <n v="9"/>
    <s v="Returned"/>
    <s v="High"/>
  </r>
  <r>
    <d v="2023-12-30T00:00:00"/>
    <x v="1"/>
    <x v="0"/>
    <n v="7"/>
    <n v="270.47000000000003"/>
    <s v="Store D"/>
    <x v="0"/>
    <n v="0.05"/>
    <x v="4"/>
    <n v="1798.6255000000001"/>
    <s v="Credit Card"/>
    <s v="WINTER15"/>
    <n v="1"/>
    <s v="REG101187"/>
    <s v="Cust 2852"/>
    <x v="760"/>
    <x v="364"/>
    <x v="1"/>
    <x v="0"/>
    <x v="1"/>
    <x v="1"/>
    <x v="1"/>
    <n v="1757.0655000000002"/>
    <n v="4"/>
    <s v="Returned"/>
    <s v="Low"/>
  </r>
  <r>
    <d v="2024-10-06T00:00:00"/>
    <x v="1"/>
    <x v="1"/>
    <n v="13"/>
    <n v="55.46"/>
    <s v="Store A"/>
    <x v="1"/>
    <n v="0.05"/>
    <x v="5"/>
    <n v="684.93100000000004"/>
    <s v="Credit Card"/>
    <s v="FREESHIP"/>
    <n v="1"/>
    <s v="REG101188"/>
    <s v="Cust 6365"/>
    <x v="1049"/>
    <x v="197"/>
    <x v="1"/>
    <x v="1"/>
    <x v="5"/>
    <x v="5"/>
    <x v="1"/>
    <n v="666.92100000000005"/>
    <n v="3"/>
    <s v="Returned"/>
    <s v="Low"/>
  </r>
  <r>
    <d v="2023-03-12T00:00:00"/>
    <x v="3"/>
    <x v="5"/>
    <n v="17"/>
    <n v="515.12"/>
    <s v="Store D"/>
    <x v="0"/>
    <n v="0.15"/>
    <x v="5"/>
    <n v="7443.4840000000004"/>
    <s v="Credit Card"/>
    <s v="SAVE10"/>
    <n v="1"/>
    <s v="REG101189"/>
    <s v="Cust 9159"/>
    <x v="1050"/>
    <x v="124"/>
    <x v="3"/>
    <x v="0"/>
    <x v="6"/>
    <x v="6"/>
    <x v="0"/>
    <n v="7410.7440000000006"/>
    <n v="10"/>
    <s v="Returned"/>
    <s v="High"/>
  </r>
  <r>
    <d v="2024-04-06T00:00:00"/>
    <x v="2"/>
    <x v="1"/>
    <n v="1"/>
    <n v="256.63"/>
    <s v="Store D"/>
    <x v="0"/>
    <n v="0"/>
    <x v="3"/>
    <n v="256.63"/>
    <s v="Gift Card"/>
    <s v="FREESHIP"/>
    <n v="0"/>
    <s v="REG101190"/>
    <s v="Cust 3252"/>
    <x v="532"/>
    <x v="198"/>
    <x v="2"/>
    <x v="1"/>
    <x v="7"/>
    <x v="7"/>
    <x v="2"/>
    <n v="243.66"/>
    <n v="2"/>
    <s v="Completed"/>
    <s v="No Discount"/>
  </r>
  <r>
    <d v="2023-01-20T00:00:00"/>
    <x v="2"/>
    <x v="5"/>
    <n v="4"/>
    <n v="423.99"/>
    <s v="Store B"/>
    <x v="1"/>
    <n v="0.05"/>
    <x v="2"/>
    <n v="1611.162"/>
    <s v="Online"/>
    <s v="FREESHIP"/>
    <n v="0"/>
    <s v="REG101191"/>
    <s v="Cust 8679"/>
    <x v="1051"/>
    <x v="408"/>
    <x v="2"/>
    <x v="0"/>
    <x v="4"/>
    <x v="4"/>
    <x v="0"/>
    <n v="1591.1120000000001"/>
    <n v="5"/>
    <s v="Completed"/>
    <s v="Low"/>
  </r>
  <r>
    <d v="2024-07-08T00:00:00"/>
    <x v="4"/>
    <x v="0"/>
    <n v="15"/>
    <n v="77.89"/>
    <s v="Store B"/>
    <x v="0"/>
    <n v="0.05"/>
    <x v="4"/>
    <n v="1109.9324999999999"/>
    <s v="Credit Card"/>
    <s v="No Promo"/>
    <n v="0"/>
    <s v="REG101192"/>
    <s v="Cust 5547"/>
    <x v="1052"/>
    <x v="611"/>
    <x v="4"/>
    <x v="1"/>
    <x v="8"/>
    <x v="8"/>
    <x v="3"/>
    <n v="1089.0625"/>
    <n v="4"/>
    <s v="Completed"/>
    <s v="Low"/>
  </r>
  <r>
    <d v="2023-10-06T00:00:00"/>
    <x v="2"/>
    <x v="1"/>
    <n v="12"/>
    <n v="11.95"/>
    <s v="Store A"/>
    <x v="1"/>
    <n v="0.05"/>
    <x v="3"/>
    <n v="136.22999999999999"/>
    <s v="Online"/>
    <s v="No Promo"/>
    <n v="0"/>
    <s v="REG101193"/>
    <s v="Cust 9438"/>
    <x v="1053"/>
    <x v="436"/>
    <x v="2"/>
    <x v="0"/>
    <x v="5"/>
    <x v="5"/>
    <x v="1"/>
    <n v="109.57"/>
    <n v="10"/>
    <s v="Completed"/>
    <s v="Low"/>
  </r>
  <r>
    <d v="2023-09-11T00:00:00"/>
    <x v="0"/>
    <x v="2"/>
    <n v="7"/>
    <n v="67.05"/>
    <s v="Store D"/>
    <x v="0"/>
    <n v="0.1"/>
    <x v="3"/>
    <n v="422.41500000000002"/>
    <s v="Cash"/>
    <s v="FREESHIP"/>
    <n v="0"/>
    <s v="REG101194"/>
    <s v="Cust 9092"/>
    <x v="1054"/>
    <x v="353"/>
    <x v="0"/>
    <x v="0"/>
    <x v="11"/>
    <x v="11"/>
    <x v="3"/>
    <n v="385.745"/>
    <n v="7"/>
    <s v="Completed"/>
    <s v="Medium"/>
  </r>
  <r>
    <d v="2023-09-14T00:00:00"/>
    <x v="2"/>
    <x v="1"/>
    <n v="19"/>
    <n v="118.15"/>
    <s v="Store C"/>
    <x v="1"/>
    <n v="0.15"/>
    <x v="2"/>
    <n v="1908.1224999999999"/>
    <s v="Cash"/>
    <s v="SAVE10"/>
    <n v="0"/>
    <s v="REG101195"/>
    <s v="Cust 7007"/>
    <x v="1055"/>
    <x v="237"/>
    <x v="2"/>
    <x v="0"/>
    <x v="11"/>
    <x v="11"/>
    <x v="3"/>
    <n v="1895.1724999999999"/>
    <n v="5"/>
    <s v="Completed"/>
    <s v="High"/>
  </r>
  <r>
    <d v="2023-11-06T00:00:00"/>
    <x v="2"/>
    <x v="6"/>
    <n v="16"/>
    <n v="114.47"/>
    <s v="Store B"/>
    <x v="0"/>
    <n v="0.15"/>
    <x v="3"/>
    <n v="1556.7919999999999"/>
    <s v="Online"/>
    <s v="No Promo"/>
    <n v="0"/>
    <s v="REG101196"/>
    <s v="Cust 3001"/>
    <x v="1056"/>
    <x v="252"/>
    <x v="2"/>
    <x v="0"/>
    <x v="9"/>
    <x v="9"/>
    <x v="1"/>
    <n v="1512.942"/>
    <n v="5"/>
    <s v="Completed"/>
    <s v="High"/>
  </r>
  <r>
    <d v="2024-06-23T00:00:00"/>
    <x v="2"/>
    <x v="4"/>
    <n v="9"/>
    <n v="36.21"/>
    <s v="Store C"/>
    <x v="0"/>
    <n v="0.15"/>
    <x v="5"/>
    <n v="277.00650000000002"/>
    <s v="Credit Card"/>
    <s v="FREESHIP"/>
    <n v="0"/>
    <s v="REG101197"/>
    <s v="Cust 5771"/>
    <x v="1057"/>
    <x v="278"/>
    <x v="2"/>
    <x v="1"/>
    <x v="3"/>
    <x v="3"/>
    <x v="2"/>
    <n v="270.29650000000004"/>
    <n v="7"/>
    <s v="Completed"/>
    <s v="High"/>
  </r>
  <r>
    <d v="2023-03-30T00:00:00"/>
    <x v="4"/>
    <x v="6"/>
    <n v="10"/>
    <n v="52.58"/>
    <s v="Store B"/>
    <x v="0"/>
    <n v="0.1"/>
    <x v="0"/>
    <n v="473.22"/>
    <s v="Cash"/>
    <s v="WINTER15"/>
    <n v="0"/>
    <s v="REG101198"/>
    <s v="Cust 4317"/>
    <x v="1058"/>
    <x v="668"/>
    <x v="4"/>
    <x v="0"/>
    <x v="6"/>
    <x v="6"/>
    <x v="0"/>
    <n v="459.21000000000004"/>
    <n v="10"/>
    <s v="Completed"/>
    <s v="Medium"/>
  </r>
  <r>
    <d v="2024-10-05T00:00:00"/>
    <x v="0"/>
    <x v="1"/>
    <n v="6"/>
    <n v="272.26"/>
    <s v="Store A"/>
    <x v="1"/>
    <n v="0.1"/>
    <x v="3"/>
    <n v="1470.204"/>
    <s v="Debit Card"/>
    <s v="SAVE10"/>
    <n v="0"/>
    <s v="REG101199"/>
    <s v="Cust 3627"/>
    <x v="206"/>
    <x v="504"/>
    <x v="0"/>
    <x v="1"/>
    <x v="5"/>
    <x v="5"/>
    <x v="1"/>
    <n v="1426.5339999999999"/>
    <n v="10"/>
    <s v="Completed"/>
    <s v="Medium"/>
  </r>
  <r>
    <d v="2023-03-19T00:00:00"/>
    <x v="3"/>
    <x v="3"/>
    <n v="10"/>
    <n v="124.97"/>
    <s v="Store D"/>
    <x v="1"/>
    <n v="0.15"/>
    <x v="0"/>
    <n v="1062.2449999999999"/>
    <s v="Gift Card"/>
    <s v="WINTER15"/>
    <n v="1"/>
    <s v="REG101200"/>
    <s v="Cust 4433"/>
    <x v="1059"/>
    <x v="337"/>
    <x v="3"/>
    <x v="0"/>
    <x v="6"/>
    <x v="6"/>
    <x v="0"/>
    <n v="1022.0149999999999"/>
    <n v="10"/>
    <s v="Returned"/>
    <s v="High"/>
  </r>
  <r>
    <d v="2025-03-17T00:00:00"/>
    <x v="2"/>
    <x v="1"/>
    <n v="9"/>
    <n v="228.62"/>
    <s v="Store C"/>
    <x v="1"/>
    <n v="0.05"/>
    <x v="0"/>
    <n v="1954.701"/>
    <s v="Gift Card"/>
    <s v="SAVE10"/>
    <n v="0"/>
    <s v="REG101201"/>
    <s v="Cust 6231"/>
    <x v="1035"/>
    <x v="249"/>
    <x v="2"/>
    <x v="2"/>
    <x v="6"/>
    <x v="6"/>
    <x v="0"/>
    <n v="1923.271"/>
    <n v="4"/>
    <s v="Completed"/>
    <s v="Low"/>
  </r>
  <r>
    <d v="2024-12-18T00:00:00"/>
    <x v="3"/>
    <x v="0"/>
    <n v="20"/>
    <n v="282.91000000000003"/>
    <s v="Store A"/>
    <x v="0"/>
    <n v="0.15"/>
    <x v="2"/>
    <n v="4809.47"/>
    <s v="Debit Card"/>
    <s v="FREESHIP"/>
    <n v="0"/>
    <s v="REG101202"/>
    <s v="Cust 8987"/>
    <x v="1060"/>
    <x v="1"/>
    <x v="3"/>
    <x v="1"/>
    <x v="1"/>
    <x v="1"/>
    <x v="1"/>
    <n v="4801.2800000000007"/>
    <n v="10"/>
    <s v="Completed"/>
    <s v="High"/>
  </r>
  <r>
    <d v="2025-01-06T00:00:00"/>
    <x v="4"/>
    <x v="5"/>
    <n v="17"/>
    <n v="129.62"/>
    <s v="Store D"/>
    <x v="1"/>
    <n v="0.15"/>
    <x v="0"/>
    <n v="1873.009"/>
    <s v="Online"/>
    <s v="FREESHIP"/>
    <n v="0"/>
    <s v="REG101203"/>
    <s v="Cust 4510"/>
    <x v="1061"/>
    <x v="669"/>
    <x v="4"/>
    <x v="2"/>
    <x v="4"/>
    <x v="4"/>
    <x v="0"/>
    <n v="1848.729"/>
    <n v="2"/>
    <s v="Completed"/>
    <s v="High"/>
  </r>
  <r>
    <d v="2025-01-14T00:00:00"/>
    <x v="3"/>
    <x v="4"/>
    <n v="6"/>
    <n v="162.35"/>
    <s v="Store B"/>
    <x v="0"/>
    <n v="0.05"/>
    <x v="0"/>
    <n v="925.39499999999987"/>
    <s v="Credit Card"/>
    <s v="SAVE10"/>
    <n v="1"/>
    <s v="REG101204"/>
    <s v="Cust 7003"/>
    <x v="677"/>
    <x v="207"/>
    <x v="3"/>
    <x v="2"/>
    <x v="4"/>
    <x v="4"/>
    <x v="0"/>
    <n v="906.21499999999992"/>
    <n v="6"/>
    <s v="Returned"/>
    <s v="Low"/>
  </r>
  <r>
    <d v="2023-01-26T00:00:00"/>
    <x v="1"/>
    <x v="6"/>
    <n v="14"/>
    <n v="209.82"/>
    <s v="Store B"/>
    <x v="0"/>
    <n v="0"/>
    <x v="0"/>
    <n v="2937.48"/>
    <s v="Cash"/>
    <s v="SAVE10"/>
    <n v="0"/>
    <s v="REG101205"/>
    <s v="Cust 6546"/>
    <x v="1062"/>
    <x v="569"/>
    <x v="1"/>
    <x v="0"/>
    <x v="4"/>
    <x v="4"/>
    <x v="0"/>
    <n v="2901.37"/>
    <n v="4"/>
    <s v="Completed"/>
    <s v="No Discount"/>
  </r>
  <r>
    <d v="2024-08-04T00:00:00"/>
    <x v="2"/>
    <x v="0"/>
    <n v="16"/>
    <n v="293.44"/>
    <s v="Store D"/>
    <x v="0"/>
    <n v="0.05"/>
    <x v="4"/>
    <n v="4460.2879999999996"/>
    <s v="Gift Card"/>
    <s v="SAVE10"/>
    <n v="0"/>
    <s v="REG101206"/>
    <s v="Cust 2951"/>
    <x v="1063"/>
    <x v="266"/>
    <x v="2"/>
    <x v="1"/>
    <x v="10"/>
    <x v="10"/>
    <x v="3"/>
    <n v="4417.7279999999992"/>
    <n v="10"/>
    <s v="Completed"/>
    <s v="Low"/>
  </r>
  <r>
    <d v="2024-02-13T00:00:00"/>
    <x v="2"/>
    <x v="1"/>
    <n v="11"/>
    <n v="185.52"/>
    <s v="Store D"/>
    <x v="0"/>
    <n v="0.15"/>
    <x v="4"/>
    <n v="1734.6120000000001"/>
    <s v="Credit Card"/>
    <s v="WINTER15"/>
    <n v="0"/>
    <s v="REG101207"/>
    <s v="Cust 4673"/>
    <x v="1064"/>
    <x v="663"/>
    <x v="2"/>
    <x v="1"/>
    <x v="0"/>
    <x v="0"/>
    <x v="0"/>
    <n v="1696.0820000000001"/>
    <n v="3"/>
    <s v="Completed"/>
    <s v="High"/>
  </r>
  <r>
    <d v="2023-02-11T00:00:00"/>
    <x v="3"/>
    <x v="2"/>
    <n v="18"/>
    <n v="268.38"/>
    <s v="Store D"/>
    <x v="0"/>
    <n v="0.15"/>
    <x v="1"/>
    <n v="4106.2139999999999"/>
    <s v="Cash"/>
    <s v="FREESHIP"/>
    <n v="0"/>
    <s v="REG101208"/>
    <s v="Cust 5988"/>
    <x v="569"/>
    <x v="68"/>
    <x v="3"/>
    <x v="0"/>
    <x v="0"/>
    <x v="0"/>
    <x v="0"/>
    <n v="4057.8339999999998"/>
    <n v="3"/>
    <s v="Completed"/>
    <s v="High"/>
  </r>
  <r>
    <d v="2024-06-17T00:00:00"/>
    <x v="0"/>
    <x v="6"/>
    <n v="18"/>
    <n v="547.04999999999995"/>
    <s v="Store C"/>
    <x v="0"/>
    <n v="0.1"/>
    <x v="3"/>
    <n v="8862.2099999999991"/>
    <s v="Cash"/>
    <s v="FREESHIP"/>
    <n v="0"/>
    <s v="REG101209"/>
    <s v="Cust 3922"/>
    <x v="603"/>
    <x v="350"/>
    <x v="0"/>
    <x v="1"/>
    <x v="3"/>
    <x v="3"/>
    <x v="2"/>
    <n v="8851.2199999999993"/>
    <n v="5"/>
    <s v="Completed"/>
    <s v="Medium"/>
  </r>
  <r>
    <d v="2024-06-06T00:00:00"/>
    <x v="1"/>
    <x v="0"/>
    <n v="1"/>
    <n v="354.21"/>
    <s v="Store A"/>
    <x v="0"/>
    <n v="0.15"/>
    <x v="3"/>
    <n v="301.07850000000002"/>
    <s v="Online"/>
    <s v="No Promo"/>
    <n v="0"/>
    <s v="REG101210"/>
    <s v="Cust 9853"/>
    <x v="1065"/>
    <x v="190"/>
    <x v="1"/>
    <x v="1"/>
    <x v="3"/>
    <x v="3"/>
    <x v="2"/>
    <n v="274.91849999999999"/>
    <n v="6"/>
    <s v="Completed"/>
    <s v="High"/>
  </r>
  <r>
    <d v="2023-11-26T00:00:00"/>
    <x v="1"/>
    <x v="3"/>
    <n v="18"/>
    <n v="250.93"/>
    <s v="Store C"/>
    <x v="0"/>
    <n v="0.05"/>
    <x v="5"/>
    <n v="4290.9029999999993"/>
    <s v="Gift Card"/>
    <s v="No Promo"/>
    <n v="0"/>
    <s v="REG101211"/>
    <s v="Cust 6168"/>
    <x v="1066"/>
    <x v="170"/>
    <x v="1"/>
    <x v="0"/>
    <x v="9"/>
    <x v="9"/>
    <x v="1"/>
    <n v="4243.2329999999993"/>
    <n v="6"/>
    <s v="Completed"/>
    <s v="Low"/>
  </r>
  <r>
    <d v="2024-04-07T00:00:00"/>
    <x v="4"/>
    <x v="6"/>
    <n v="18"/>
    <n v="587.25"/>
    <s v="Store C"/>
    <x v="0"/>
    <n v="0.15"/>
    <x v="3"/>
    <n v="8984.9249999999993"/>
    <s v="Online"/>
    <s v="No Promo"/>
    <n v="0"/>
    <s v="REG101212"/>
    <s v="Cust 3175"/>
    <x v="1067"/>
    <x v="202"/>
    <x v="4"/>
    <x v="1"/>
    <x v="7"/>
    <x v="7"/>
    <x v="2"/>
    <n v="8942.7749999999996"/>
    <n v="2"/>
    <s v="Completed"/>
    <s v="High"/>
  </r>
  <r>
    <d v="2023-02-03T00:00:00"/>
    <x v="4"/>
    <x v="2"/>
    <n v="2"/>
    <n v="438.06"/>
    <s v="Store B"/>
    <x v="1"/>
    <n v="0"/>
    <x v="2"/>
    <n v="876.12"/>
    <s v="Online"/>
    <s v="FREESHIP"/>
    <n v="1"/>
    <s v="REG101213"/>
    <s v="Cust 1813"/>
    <x v="1068"/>
    <x v="301"/>
    <x v="4"/>
    <x v="0"/>
    <x v="0"/>
    <x v="0"/>
    <x v="0"/>
    <n v="863.22"/>
    <n v="6"/>
    <s v="Returned"/>
    <s v="No Discount"/>
  </r>
  <r>
    <d v="2024-11-25T00:00:00"/>
    <x v="0"/>
    <x v="3"/>
    <n v="14"/>
    <n v="6.1"/>
    <s v="Store C"/>
    <x v="0"/>
    <n v="0.15"/>
    <x v="3"/>
    <n v="72.589999999999989"/>
    <s v="Online"/>
    <s v="FREESHIP"/>
    <n v="1"/>
    <s v="REG101214"/>
    <s v="Cust 7749"/>
    <x v="1069"/>
    <x v="219"/>
    <x v="0"/>
    <x v="1"/>
    <x v="9"/>
    <x v="9"/>
    <x v="1"/>
    <n v="62.409999999999989"/>
    <n v="5"/>
    <s v="Returned"/>
    <s v="High"/>
  </r>
  <r>
    <d v="2024-06-30T00:00:00"/>
    <x v="2"/>
    <x v="0"/>
    <n v="2"/>
    <n v="80.14"/>
    <s v="Store D"/>
    <x v="0"/>
    <n v="0"/>
    <x v="3"/>
    <n v="160.28"/>
    <s v="Online"/>
    <s v="FREESHIP"/>
    <n v="1"/>
    <s v="REG101215"/>
    <s v="Cust 3416"/>
    <x v="1070"/>
    <x v="670"/>
    <x v="2"/>
    <x v="1"/>
    <x v="3"/>
    <x v="3"/>
    <x v="2"/>
    <n v="146.87"/>
    <n v="3"/>
    <s v="Returned"/>
    <s v="No Discount"/>
  </r>
  <r>
    <d v="2023-08-02T00:00:00"/>
    <x v="1"/>
    <x v="0"/>
    <n v="11"/>
    <n v="66.97"/>
    <s v="Store A"/>
    <x v="1"/>
    <n v="0.15"/>
    <x v="5"/>
    <n v="626.16949999999997"/>
    <s v="Gift Card"/>
    <s v="FREESHIP"/>
    <n v="1"/>
    <s v="REG101216"/>
    <s v="Cust 7066"/>
    <x v="12"/>
    <x v="109"/>
    <x v="1"/>
    <x v="0"/>
    <x v="10"/>
    <x v="10"/>
    <x v="3"/>
    <n v="605.81949999999995"/>
    <n v="9"/>
    <s v="Returned"/>
    <s v="High"/>
  </r>
  <r>
    <d v="2024-02-22T00:00:00"/>
    <x v="1"/>
    <x v="3"/>
    <n v="6"/>
    <n v="181.34"/>
    <s v="Store A"/>
    <x v="0"/>
    <n v="0"/>
    <x v="1"/>
    <n v="1088.04"/>
    <s v="Cash"/>
    <s v="FREESHIP"/>
    <n v="0"/>
    <s v="REG101217"/>
    <s v="Cust 5180"/>
    <x v="188"/>
    <x v="60"/>
    <x v="1"/>
    <x v="1"/>
    <x v="0"/>
    <x v="0"/>
    <x v="0"/>
    <n v="1060.3899999999999"/>
    <n v="5"/>
    <s v="Completed"/>
    <s v="No Discount"/>
  </r>
  <r>
    <d v="2024-11-29T00:00:00"/>
    <x v="2"/>
    <x v="4"/>
    <n v="15"/>
    <n v="570"/>
    <s v="Store D"/>
    <x v="0"/>
    <n v="0.05"/>
    <x v="2"/>
    <n v="8122.5"/>
    <s v="Gift Card"/>
    <s v="No Promo"/>
    <n v="0"/>
    <s v="REG101218"/>
    <s v="Cust 6246"/>
    <x v="1071"/>
    <x v="280"/>
    <x v="2"/>
    <x v="1"/>
    <x v="9"/>
    <x v="9"/>
    <x v="1"/>
    <n v="8114.88"/>
    <n v="10"/>
    <s v="Completed"/>
    <s v="Low"/>
  </r>
  <r>
    <d v="2023-07-21T00:00:00"/>
    <x v="2"/>
    <x v="4"/>
    <n v="9"/>
    <n v="587.79"/>
    <s v="Store D"/>
    <x v="0"/>
    <n v="0.15"/>
    <x v="5"/>
    <n v="4496.5934999999999"/>
    <s v="Online"/>
    <s v="No Promo"/>
    <n v="0"/>
    <s v="REG101219"/>
    <s v="Cust 4182"/>
    <x v="1072"/>
    <x v="12"/>
    <x v="2"/>
    <x v="0"/>
    <x v="8"/>
    <x v="8"/>
    <x v="3"/>
    <n v="4471.9534999999996"/>
    <n v="10"/>
    <s v="Completed"/>
    <s v="High"/>
  </r>
  <r>
    <d v="2023-04-14T00:00:00"/>
    <x v="3"/>
    <x v="1"/>
    <n v="6"/>
    <n v="196.31"/>
    <s v="Store C"/>
    <x v="1"/>
    <n v="0.1"/>
    <x v="3"/>
    <n v="1060.0740000000001"/>
    <s v="Online"/>
    <s v="WINTER15"/>
    <n v="0"/>
    <s v="REG101220"/>
    <s v="Cust 6843"/>
    <x v="1073"/>
    <x v="671"/>
    <x v="3"/>
    <x v="0"/>
    <x v="7"/>
    <x v="7"/>
    <x v="2"/>
    <n v="1021.4240000000001"/>
    <n v="3"/>
    <s v="Completed"/>
    <s v="Medium"/>
  </r>
  <r>
    <d v="2023-02-01T00:00:00"/>
    <x v="2"/>
    <x v="1"/>
    <n v="8"/>
    <n v="430.06"/>
    <s v="Store B"/>
    <x v="0"/>
    <n v="0.05"/>
    <x v="5"/>
    <n v="3268.4560000000001"/>
    <s v="Debit Card"/>
    <s v="SAVE10"/>
    <n v="0"/>
    <s v="REG101221"/>
    <s v="Cust 6844"/>
    <x v="1074"/>
    <x v="509"/>
    <x v="2"/>
    <x v="0"/>
    <x v="0"/>
    <x v="0"/>
    <x v="0"/>
    <n v="3230.0060000000003"/>
    <n v="4"/>
    <s v="Completed"/>
    <s v="Low"/>
  </r>
  <r>
    <d v="2024-06-30T00:00:00"/>
    <x v="0"/>
    <x v="4"/>
    <n v="14"/>
    <n v="429.72"/>
    <s v="Store A"/>
    <x v="1"/>
    <n v="0.1"/>
    <x v="0"/>
    <n v="5414.4719999999998"/>
    <s v="Cash"/>
    <s v="SAVE10"/>
    <n v="0"/>
    <s v="REG101222"/>
    <s v="Cust 3248"/>
    <x v="1075"/>
    <x v="395"/>
    <x v="0"/>
    <x v="1"/>
    <x v="3"/>
    <x v="3"/>
    <x v="2"/>
    <n v="5368.692"/>
    <n v="5"/>
    <s v="Completed"/>
    <s v="Medium"/>
  </r>
  <r>
    <d v="2023-10-18T00:00:00"/>
    <x v="3"/>
    <x v="1"/>
    <n v="13"/>
    <n v="127.34"/>
    <s v="Store D"/>
    <x v="0"/>
    <n v="0"/>
    <x v="1"/>
    <n v="1655.42"/>
    <s v="Credit Card"/>
    <s v="WINTER15"/>
    <n v="0"/>
    <s v="REG101223"/>
    <s v="Cust 5226"/>
    <x v="255"/>
    <x v="561"/>
    <x v="3"/>
    <x v="0"/>
    <x v="5"/>
    <x v="5"/>
    <x v="1"/>
    <n v="1649.27"/>
    <n v="3"/>
    <s v="Completed"/>
    <s v="No Discount"/>
  </r>
  <r>
    <d v="2024-07-04T00:00:00"/>
    <x v="0"/>
    <x v="4"/>
    <n v="6"/>
    <n v="421.97"/>
    <s v="Store B"/>
    <x v="0"/>
    <n v="0.05"/>
    <x v="5"/>
    <n v="2405.2289999999998"/>
    <s v="Cash"/>
    <s v="WINTER15"/>
    <n v="0"/>
    <s v="REG101224"/>
    <s v="Cust 9804"/>
    <x v="578"/>
    <x v="174"/>
    <x v="0"/>
    <x v="1"/>
    <x v="8"/>
    <x v="8"/>
    <x v="3"/>
    <n v="2363.9189999999999"/>
    <n v="9"/>
    <s v="Completed"/>
    <s v="Low"/>
  </r>
  <r>
    <d v="2024-07-04T00:00:00"/>
    <x v="0"/>
    <x v="5"/>
    <n v="5"/>
    <n v="225.69"/>
    <s v="Store A"/>
    <x v="0"/>
    <n v="0.15"/>
    <x v="3"/>
    <n v="959.1825"/>
    <s v="Gift Card"/>
    <s v="WINTER15"/>
    <n v="0"/>
    <s v="REG101225"/>
    <s v="Cust 3990"/>
    <x v="1076"/>
    <x v="611"/>
    <x v="0"/>
    <x v="1"/>
    <x v="8"/>
    <x v="8"/>
    <x v="3"/>
    <n v="911.58249999999998"/>
    <n v="8"/>
    <s v="Completed"/>
    <s v="High"/>
  </r>
  <r>
    <d v="2023-07-27T00:00:00"/>
    <x v="2"/>
    <x v="4"/>
    <n v="10"/>
    <n v="322.11"/>
    <s v="Store A"/>
    <x v="1"/>
    <n v="0.15"/>
    <x v="4"/>
    <n v="2737.9349999999999"/>
    <s v="Debit Card"/>
    <s v="WINTER15"/>
    <n v="0"/>
    <s v="REG101226"/>
    <s v="Cust 5106"/>
    <x v="1077"/>
    <x v="625"/>
    <x v="2"/>
    <x v="0"/>
    <x v="8"/>
    <x v="8"/>
    <x v="3"/>
    <n v="2709.2150000000001"/>
    <n v="6"/>
    <s v="Completed"/>
    <s v="High"/>
  </r>
  <r>
    <d v="2025-03-01T00:00:00"/>
    <x v="4"/>
    <x v="2"/>
    <n v="4"/>
    <n v="209.3"/>
    <s v="Store B"/>
    <x v="1"/>
    <n v="0.05"/>
    <x v="1"/>
    <n v="795.34"/>
    <s v="Gift Card"/>
    <s v="No Promo"/>
    <n v="0"/>
    <s v="REG101227"/>
    <s v="Cust 3448"/>
    <x v="1078"/>
    <x v="292"/>
    <x v="4"/>
    <x v="2"/>
    <x v="6"/>
    <x v="6"/>
    <x v="0"/>
    <n v="788.45"/>
    <n v="5"/>
    <s v="Completed"/>
    <s v="Low"/>
  </r>
  <r>
    <d v="2023-02-23T00:00:00"/>
    <x v="3"/>
    <x v="2"/>
    <n v="16"/>
    <n v="326.16000000000003"/>
    <s v="Store C"/>
    <x v="0"/>
    <n v="0.1"/>
    <x v="2"/>
    <n v="4696.7040000000006"/>
    <s v="Credit Card"/>
    <s v="No Promo"/>
    <n v="0"/>
    <s v="REG101228"/>
    <s v="Cust 1439"/>
    <x v="1079"/>
    <x v="672"/>
    <x v="3"/>
    <x v="0"/>
    <x v="0"/>
    <x v="0"/>
    <x v="0"/>
    <n v="4652.4040000000005"/>
    <n v="2"/>
    <s v="Completed"/>
    <s v="Medium"/>
  </r>
  <r>
    <d v="2023-01-11T00:00:00"/>
    <x v="0"/>
    <x v="4"/>
    <n v="13"/>
    <n v="515.41999999999996"/>
    <s v="Store D"/>
    <x v="1"/>
    <n v="0"/>
    <x v="5"/>
    <n v="6700.4599999999991"/>
    <s v="Online"/>
    <s v="FREESHIP"/>
    <n v="0"/>
    <s v="REG101229"/>
    <s v="Cust 5342"/>
    <x v="1080"/>
    <x v="245"/>
    <x v="0"/>
    <x v="0"/>
    <x v="4"/>
    <x v="4"/>
    <x v="0"/>
    <n v="6657.0899999999992"/>
    <n v="9"/>
    <s v="Completed"/>
    <s v="No Discount"/>
  </r>
  <r>
    <d v="2024-04-16T00:00:00"/>
    <x v="4"/>
    <x v="5"/>
    <n v="7"/>
    <n v="129.83000000000001"/>
    <s v="Store A"/>
    <x v="0"/>
    <n v="0"/>
    <x v="3"/>
    <n v="908.81000000000006"/>
    <s v="Gift Card"/>
    <s v="WINTER15"/>
    <n v="0"/>
    <s v="REG101230"/>
    <s v="Cust 4564"/>
    <x v="1081"/>
    <x v="589"/>
    <x v="4"/>
    <x v="1"/>
    <x v="7"/>
    <x v="7"/>
    <x v="2"/>
    <n v="895.69"/>
    <n v="4"/>
    <s v="Completed"/>
    <s v="No Discount"/>
  </r>
  <r>
    <d v="2024-03-09T00:00:00"/>
    <x v="3"/>
    <x v="4"/>
    <n v="17"/>
    <n v="376.15"/>
    <s v="Store C"/>
    <x v="1"/>
    <n v="0.05"/>
    <x v="4"/>
    <n v="6074.8224999999993"/>
    <s v="Gift Card"/>
    <s v="WINTER15"/>
    <n v="1"/>
    <s v="REG101231"/>
    <s v="Cust 6441"/>
    <x v="1082"/>
    <x v="67"/>
    <x v="3"/>
    <x v="1"/>
    <x v="6"/>
    <x v="6"/>
    <x v="0"/>
    <n v="6042.8624999999993"/>
    <n v="3"/>
    <s v="Returned"/>
    <s v="Low"/>
  </r>
  <r>
    <d v="2024-10-07T00:00:00"/>
    <x v="1"/>
    <x v="3"/>
    <n v="8"/>
    <n v="385.46"/>
    <s v="Store A"/>
    <x v="0"/>
    <n v="0"/>
    <x v="5"/>
    <n v="3083.68"/>
    <s v="Cash"/>
    <s v="SAVE10"/>
    <n v="0"/>
    <s v="REG101232"/>
    <s v="Cust 7591"/>
    <x v="1083"/>
    <x v="553"/>
    <x v="1"/>
    <x v="1"/>
    <x v="5"/>
    <x v="5"/>
    <x v="1"/>
    <n v="3074.79"/>
    <n v="4"/>
    <s v="Completed"/>
    <s v="No Discount"/>
  </r>
  <r>
    <d v="2023-10-06T00:00:00"/>
    <x v="4"/>
    <x v="6"/>
    <n v="2"/>
    <n v="474.13"/>
    <s v="Store D"/>
    <x v="0"/>
    <n v="0"/>
    <x v="3"/>
    <n v="948.26"/>
    <s v="Gift Card"/>
    <s v="FREESHIP"/>
    <n v="1"/>
    <s v="REG101233"/>
    <s v="Cust 9778"/>
    <x v="76"/>
    <x v="584"/>
    <x v="4"/>
    <x v="0"/>
    <x v="5"/>
    <x v="5"/>
    <x v="1"/>
    <n v="933.85"/>
    <n v="9"/>
    <s v="Returned"/>
    <s v="No Discount"/>
  </r>
  <r>
    <d v="2023-04-08T00:00:00"/>
    <x v="4"/>
    <x v="4"/>
    <n v="15"/>
    <n v="506.17"/>
    <s v="Store B"/>
    <x v="0"/>
    <n v="0.05"/>
    <x v="1"/>
    <n v="7212.9224999999997"/>
    <s v="Online"/>
    <s v="No Promo"/>
    <n v="0"/>
    <s v="REG101234"/>
    <s v="Cust 1195"/>
    <x v="559"/>
    <x v="673"/>
    <x v="4"/>
    <x v="0"/>
    <x v="7"/>
    <x v="7"/>
    <x v="2"/>
    <n v="7171.1925000000001"/>
    <n v="5"/>
    <s v="Completed"/>
    <s v="Low"/>
  </r>
  <r>
    <d v="2024-02-20T00:00:00"/>
    <x v="1"/>
    <x v="1"/>
    <n v="1"/>
    <n v="67.38"/>
    <s v="Store D"/>
    <x v="1"/>
    <n v="0.15"/>
    <x v="1"/>
    <n v="57.273000000000003"/>
    <s v="Credit Card"/>
    <s v="WINTER15"/>
    <n v="0"/>
    <s v="REG101235"/>
    <s v="Cust 8126"/>
    <x v="1084"/>
    <x v="60"/>
    <x v="1"/>
    <x v="1"/>
    <x v="0"/>
    <x v="0"/>
    <x v="0"/>
    <n v="51.133000000000003"/>
    <n v="7"/>
    <s v="Completed"/>
    <s v="High"/>
  </r>
  <r>
    <d v="2023-01-30T00:00:00"/>
    <x v="4"/>
    <x v="3"/>
    <n v="15"/>
    <n v="274.3"/>
    <s v="Store B"/>
    <x v="1"/>
    <n v="0.15"/>
    <x v="2"/>
    <n v="3497.3249999999998"/>
    <s v="Credit Card"/>
    <s v="No Promo"/>
    <n v="0"/>
    <s v="REG101236"/>
    <s v="Cust 4609"/>
    <x v="1085"/>
    <x v="579"/>
    <x v="4"/>
    <x v="0"/>
    <x v="4"/>
    <x v="4"/>
    <x v="0"/>
    <n v="3475.7649999999999"/>
    <n v="9"/>
    <s v="Completed"/>
    <s v="High"/>
  </r>
  <r>
    <d v="2023-05-12T00:00:00"/>
    <x v="1"/>
    <x v="4"/>
    <n v="2"/>
    <n v="334.48"/>
    <s v="Store B"/>
    <x v="0"/>
    <n v="0"/>
    <x v="1"/>
    <n v="668.96"/>
    <s v="Debit Card"/>
    <s v="No Promo"/>
    <n v="0"/>
    <s v="REG101237"/>
    <s v="Cust 1449"/>
    <x v="1086"/>
    <x v="560"/>
    <x v="1"/>
    <x v="0"/>
    <x v="2"/>
    <x v="2"/>
    <x v="2"/>
    <n v="637.43000000000006"/>
    <n v="8"/>
    <s v="Completed"/>
    <s v="No Discount"/>
  </r>
  <r>
    <d v="2024-01-08T00:00:00"/>
    <x v="1"/>
    <x v="3"/>
    <n v="7"/>
    <n v="562.6"/>
    <s v="Store A"/>
    <x v="1"/>
    <n v="0.15"/>
    <x v="0"/>
    <n v="3347.47"/>
    <s v="Online"/>
    <s v="WINTER15"/>
    <n v="0"/>
    <s v="REG101238"/>
    <s v="Cust 3508"/>
    <x v="1087"/>
    <x v="448"/>
    <x v="1"/>
    <x v="1"/>
    <x v="4"/>
    <x v="4"/>
    <x v="0"/>
    <n v="3327.52"/>
    <n v="4"/>
    <s v="Completed"/>
    <s v="High"/>
  </r>
  <r>
    <d v="2024-06-05T00:00:00"/>
    <x v="2"/>
    <x v="4"/>
    <n v="7"/>
    <n v="14.34"/>
    <s v="Store D"/>
    <x v="1"/>
    <n v="0.05"/>
    <x v="1"/>
    <n v="95.36099999999999"/>
    <s v="Debit Card"/>
    <s v="WINTER15"/>
    <n v="0"/>
    <s v="REG101239"/>
    <s v="Cust 4826"/>
    <x v="1088"/>
    <x v="398"/>
    <x v="2"/>
    <x v="1"/>
    <x v="3"/>
    <x v="3"/>
    <x v="2"/>
    <n v="75.910999999999987"/>
    <n v="3"/>
    <s v="Completed"/>
    <s v="Low"/>
  </r>
  <r>
    <d v="2025-05-21T00:00:00"/>
    <x v="0"/>
    <x v="1"/>
    <n v="11"/>
    <n v="34.72"/>
    <s v="Store B"/>
    <x v="0"/>
    <n v="0.1"/>
    <x v="4"/>
    <n v="343.72800000000001"/>
    <s v="Gift Card"/>
    <s v="FREESHIP"/>
    <n v="0"/>
    <s v="REG101240"/>
    <s v="Cust 1232"/>
    <x v="621"/>
    <x v="77"/>
    <x v="0"/>
    <x v="2"/>
    <x v="2"/>
    <x v="2"/>
    <x v="2"/>
    <n v="334.41800000000001"/>
    <n v="2"/>
    <s v="Completed"/>
    <s v="Medium"/>
  </r>
  <r>
    <d v="2025-05-21T00:00:00"/>
    <x v="0"/>
    <x v="3"/>
    <n v="7"/>
    <n v="15.06"/>
    <s v="Store A"/>
    <x v="1"/>
    <n v="0"/>
    <x v="1"/>
    <n v="105.42"/>
    <s v="Cash"/>
    <s v="No Promo"/>
    <n v="1"/>
    <s v="REG101241"/>
    <s v="Cust 9675"/>
    <x v="1089"/>
    <x v="674"/>
    <x v="0"/>
    <x v="2"/>
    <x v="2"/>
    <x v="2"/>
    <x v="2"/>
    <n v="58.85"/>
    <n v="5"/>
    <s v="Returned"/>
    <s v="No Discount"/>
  </r>
  <r>
    <d v="2023-03-05T00:00:00"/>
    <x v="0"/>
    <x v="6"/>
    <n v="11"/>
    <n v="488.17"/>
    <s v="Store B"/>
    <x v="0"/>
    <n v="0.05"/>
    <x v="5"/>
    <n v="5101.3764999999994"/>
    <s v="Cash"/>
    <s v="WINTER15"/>
    <n v="1"/>
    <s v="REG101242"/>
    <s v="Cust 5153"/>
    <x v="1090"/>
    <x v="675"/>
    <x v="0"/>
    <x v="0"/>
    <x v="6"/>
    <x v="6"/>
    <x v="0"/>
    <n v="5063.9064999999991"/>
    <n v="6"/>
    <s v="Returned"/>
    <s v="Low"/>
  </r>
  <r>
    <d v="2024-10-27T00:00:00"/>
    <x v="1"/>
    <x v="5"/>
    <n v="10"/>
    <n v="268.39"/>
    <s v="Store B"/>
    <x v="1"/>
    <n v="0.05"/>
    <x v="1"/>
    <n v="2549.704999999999"/>
    <s v="Credit Card"/>
    <s v="SAVE10"/>
    <n v="0"/>
    <s v="REG101243"/>
    <s v="Cust 6330"/>
    <x v="1091"/>
    <x v="613"/>
    <x v="1"/>
    <x v="1"/>
    <x v="5"/>
    <x v="5"/>
    <x v="1"/>
    <n v="2523.8449999999989"/>
    <n v="6"/>
    <s v="Completed"/>
    <s v="Low"/>
  </r>
  <r>
    <d v="2025-03-24T00:00:00"/>
    <x v="2"/>
    <x v="5"/>
    <n v="5"/>
    <n v="64.180000000000007"/>
    <s v="Store C"/>
    <x v="1"/>
    <n v="0.1"/>
    <x v="0"/>
    <n v="288.81000000000012"/>
    <s v="Gift Card"/>
    <s v="SAVE10"/>
    <n v="0"/>
    <s v="REG101244"/>
    <s v="Cust 8277"/>
    <x v="1092"/>
    <x v="166"/>
    <x v="2"/>
    <x v="2"/>
    <x v="6"/>
    <x v="6"/>
    <x v="0"/>
    <n v="267.6400000000001"/>
    <n v="5"/>
    <s v="Completed"/>
    <s v="Medium"/>
  </r>
  <r>
    <d v="2024-09-21T00:00:00"/>
    <x v="4"/>
    <x v="1"/>
    <n v="15"/>
    <n v="466.55"/>
    <s v="Store A"/>
    <x v="1"/>
    <n v="0.05"/>
    <x v="1"/>
    <n v="6648.3374999999996"/>
    <s v="Cash"/>
    <s v="SAVE10"/>
    <n v="1"/>
    <s v="REG101245"/>
    <s v="Cust 5884"/>
    <x v="1093"/>
    <x v="304"/>
    <x v="4"/>
    <x v="1"/>
    <x v="11"/>
    <x v="11"/>
    <x v="3"/>
    <n v="6611.6574999999993"/>
    <n v="6"/>
    <s v="Returned"/>
    <s v="Low"/>
  </r>
  <r>
    <d v="2025-05-18T00:00:00"/>
    <x v="2"/>
    <x v="2"/>
    <n v="8"/>
    <n v="505.34"/>
    <s v="Store B"/>
    <x v="1"/>
    <n v="0.05"/>
    <x v="5"/>
    <n v="3840.5839999999998"/>
    <s v="Debit Card"/>
    <s v="No Promo"/>
    <n v="0"/>
    <s v="REG101246"/>
    <s v="Cust 4061"/>
    <x v="1094"/>
    <x v="346"/>
    <x v="2"/>
    <x v="2"/>
    <x v="2"/>
    <x v="2"/>
    <x v="2"/>
    <n v="3817.7039999999997"/>
    <n v="9"/>
    <s v="Completed"/>
    <s v="Low"/>
  </r>
  <r>
    <d v="2024-07-11T00:00:00"/>
    <x v="0"/>
    <x v="4"/>
    <n v="6"/>
    <n v="100.75"/>
    <s v="Store A"/>
    <x v="0"/>
    <n v="0.1"/>
    <x v="2"/>
    <n v="544.05000000000007"/>
    <s v="Credit Card"/>
    <s v="FREESHIP"/>
    <n v="0"/>
    <s v="REG101247"/>
    <s v="Cust 8095"/>
    <x v="1095"/>
    <x v="586"/>
    <x v="0"/>
    <x v="1"/>
    <x v="8"/>
    <x v="8"/>
    <x v="3"/>
    <n v="531.07000000000005"/>
    <n v="3"/>
    <s v="Completed"/>
    <s v="Medium"/>
  </r>
  <r>
    <d v="2025-01-27T00:00:00"/>
    <x v="2"/>
    <x v="5"/>
    <n v="8"/>
    <n v="352.72"/>
    <s v="Store C"/>
    <x v="1"/>
    <n v="0.05"/>
    <x v="3"/>
    <n v="2680.672"/>
    <s v="Cash"/>
    <s v="No Promo"/>
    <n v="0"/>
    <s v="REG101248"/>
    <s v="Cust 2435"/>
    <x v="1096"/>
    <x v="676"/>
    <x v="2"/>
    <x v="2"/>
    <x v="4"/>
    <x v="4"/>
    <x v="0"/>
    <n v="2649.8719999999998"/>
    <n v="8"/>
    <s v="Completed"/>
    <s v="Low"/>
  </r>
  <r>
    <d v="2023-11-26T00:00:00"/>
    <x v="0"/>
    <x v="0"/>
    <n v="9"/>
    <n v="526.26"/>
    <s v="Store B"/>
    <x v="1"/>
    <n v="0"/>
    <x v="5"/>
    <n v="4736.34"/>
    <s v="Cash"/>
    <s v="FREESHIP"/>
    <n v="0"/>
    <s v="REG101249"/>
    <s v="Cust 6785"/>
    <x v="1097"/>
    <x v="165"/>
    <x v="0"/>
    <x v="0"/>
    <x v="9"/>
    <x v="9"/>
    <x v="1"/>
    <n v="4720.87"/>
    <n v="10"/>
    <s v="Completed"/>
    <s v="No Discount"/>
  </r>
  <r>
    <d v="2024-06-02T00:00:00"/>
    <x v="3"/>
    <x v="6"/>
    <n v="18"/>
    <n v="519.41999999999996"/>
    <s v="Store C"/>
    <x v="1"/>
    <n v="0.15"/>
    <x v="0"/>
    <n v="7947.1259999999993"/>
    <s v="Cash"/>
    <s v="WINTER15"/>
    <n v="0"/>
    <s v="REG101250"/>
    <s v="Cust 6485"/>
    <x v="288"/>
    <x v="277"/>
    <x v="3"/>
    <x v="1"/>
    <x v="3"/>
    <x v="3"/>
    <x v="2"/>
    <n v="7914.1659999999993"/>
    <n v="2"/>
    <s v="Completed"/>
    <s v="High"/>
  </r>
  <r>
    <d v="2023-01-17T00:00:00"/>
    <x v="2"/>
    <x v="3"/>
    <n v="18"/>
    <n v="108.46"/>
    <s v="Store D"/>
    <x v="0"/>
    <n v="0.05"/>
    <x v="2"/>
    <n v="1854.6659999999999"/>
    <s v="Online"/>
    <s v="SAVE10"/>
    <n v="0"/>
    <s v="REG101251"/>
    <s v="Cust 6960"/>
    <x v="1098"/>
    <x v="367"/>
    <x v="2"/>
    <x v="0"/>
    <x v="4"/>
    <x v="4"/>
    <x v="0"/>
    <n v="1843.9459999999999"/>
    <n v="7"/>
    <s v="Completed"/>
    <s v="Low"/>
  </r>
  <r>
    <d v="2025-05-03T00:00:00"/>
    <x v="2"/>
    <x v="2"/>
    <n v="13"/>
    <n v="420.68"/>
    <s v="Store D"/>
    <x v="0"/>
    <n v="0.05"/>
    <x v="2"/>
    <n v="5195.3980000000001"/>
    <s v="Online"/>
    <s v="No Promo"/>
    <n v="0"/>
    <s v="REG101252"/>
    <s v="Cust 1135"/>
    <x v="176"/>
    <x v="677"/>
    <x v="2"/>
    <x v="2"/>
    <x v="2"/>
    <x v="2"/>
    <x v="2"/>
    <n v="5170.8879999999999"/>
    <n v="8"/>
    <s v="Completed"/>
    <s v="Low"/>
  </r>
  <r>
    <d v="2025-01-05T00:00:00"/>
    <x v="2"/>
    <x v="6"/>
    <n v="17"/>
    <n v="5.91"/>
    <s v="Store A"/>
    <x v="0"/>
    <n v="0.15"/>
    <x v="0"/>
    <n v="85.399500000000003"/>
    <s v="Online"/>
    <s v="SAVE10"/>
    <n v="0"/>
    <s v="REG101253"/>
    <s v="Cust 6186"/>
    <x v="1099"/>
    <x v="458"/>
    <x v="2"/>
    <x v="2"/>
    <x v="4"/>
    <x v="4"/>
    <x v="0"/>
    <n v="40.549500000000002"/>
    <n v="8"/>
    <s v="Completed"/>
    <s v="High"/>
  </r>
  <r>
    <d v="2024-02-20T00:00:00"/>
    <x v="0"/>
    <x v="1"/>
    <n v="4"/>
    <n v="452.77"/>
    <s v="Store B"/>
    <x v="1"/>
    <n v="0"/>
    <x v="4"/>
    <n v="1811.08"/>
    <s v="Debit Card"/>
    <s v="SAVE10"/>
    <n v="0"/>
    <s v="REG101254"/>
    <s v="Cust 8828"/>
    <x v="1100"/>
    <x v="5"/>
    <x v="0"/>
    <x v="1"/>
    <x v="0"/>
    <x v="0"/>
    <x v="0"/>
    <n v="1779.07"/>
    <n v="10"/>
    <s v="Completed"/>
    <s v="No Discount"/>
  </r>
  <r>
    <d v="2023-12-26T00:00:00"/>
    <x v="2"/>
    <x v="4"/>
    <n v="7"/>
    <n v="157"/>
    <s v="Store A"/>
    <x v="0"/>
    <n v="0.15"/>
    <x v="1"/>
    <n v="934.15"/>
    <s v="Online"/>
    <s v="SAVE10"/>
    <n v="1"/>
    <s v="REG101255"/>
    <s v="Cust 9097"/>
    <x v="1101"/>
    <x v="678"/>
    <x v="2"/>
    <x v="0"/>
    <x v="1"/>
    <x v="1"/>
    <x v="1"/>
    <n v="894.43"/>
    <n v="9"/>
    <s v="Returned"/>
    <s v="High"/>
  </r>
  <r>
    <d v="2023-03-07T00:00:00"/>
    <x v="2"/>
    <x v="6"/>
    <n v="11"/>
    <n v="550.86"/>
    <s v="Store C"/>
    <x v="1"/>
    <n v="0.1"/>
    <x v="5"/>
    <n v="5453.5140000000001"/>
    <s v="Online"/>
    <s v="FREESHIP"/>
    <n v="0"/>
    <s v="REG101256"/>
    <s v="Cust 4744"/>
    <x v="1102"/>
    <x v="520"/>
    <x v="2"/>
    <x v="0"/>
    <x v="6"/>
    <x v="6"/>
    <x v="0"/>
    <n v="5431.6940000000004"/>
    <n v="5"/>
    <s v="Completed"/>
    <s v="Medium"/>
  </r>
  <r>
    <d v="2024-09-13T00:00:00"/>
    <x v="2"/>
    <x v="3"/>
    <n v="5"/>
    <n v="172.65"/>
    <s v="Store C"/>
    <x v="0"/>
    <n v="0.15"/>
    <x v="1"/>
    <n v="733.76249999999993"/>
    <s v="Cash"/>
    <s v="SAVE10"/>
    <n v="0"/>
    <s v="REG101257"/>
    <s v="Cust 4287"/>
    <x v="1103"/>
    <x v="679"/>
    <x v="2"/>
    <x v="1"/>
    <x v="11"/>
    <x v="11"/>
    <x v="3"/>
    <n v="705.46249999999998"/>
    <n v="9"/>
    <s v="Completed"/>
    <s v="High"/>
  </r>
  <r>
    <d v="2024-01-02T00:00:00"/>
    <x v="0"/>
    <x v="5"/>
    <n v="16"/>
    <n v="145.30000000000001"/>
    <s v="Store B"/>
    <x v="0"/>
    <n v="0"/>
    <x v="0"/>
    <n v="2324.8000000000002"/>
    <s v="Credit Card"/>
    <s v="FREESHIP"/>
    <n v="1"/>
    <s v="REG101258"/>
    <s v="Cust 2236"/>
    <x v="747"/>
    <x v="448"/>
    <x v="0"/>
    <x v="1"/>
    <x v="4"/>
    <x v="4"/>
    <x v="0"/>
    <n v="2295.1600000000003"/>
    <n v="10"/>
    <s v="Returned"/>
    <s v="No Discount"/>
  </r>
  <r>
    <d v="2025-02-08T00:00:00"/>
    <x v="1"/>
    <x v="6"/>
    <n v="10"/>
    <n v="67.38"/>
    <s v="Store C"/>
    <x v="1"/>
    <n v="0.1"/>
    <x v="4"/>
    <n v="606.41999999999996"/>
    <s v="Gift Card"/>
    <s v="FREESHIP"/>
    <n v="1"/>
    <s v="REG101259"/>
    <s v="Cust 5312"/>
    <x v="1104"/>
    <x v="680"/>
    <x v="1"/>
    <x v="2"/>
    <x v="0"/>
    <x v="0"/>
    <x v="0"/>
    <n v="585.83999999999992"/>
    <n v="10"/>
    <s v="Returned"/>
    <s v="Medium"/>
  </r>
  <r>
    <d v="2025-03-04T00:00:00"/>
    <x v="1"/>
    <x v="6"/>
    <n v="15"/>
    <n v="141.13"/>
    <s v="Store D"/>
    <x v="0"/>
    <n v="0"/>
    <x v="3"/>
    <n v="2116.9499999999998"/>
    <s v="Cash"/>
    <s v="SAVE10"/>
    <n v="0"/>
    <s v="REG101260"/>
    <s v="Cust 5096"/>
    <x v="1105"/>
    <x v="681"/>
    <x v="1"/>
    <x v="2"/>
    <x v="6"/>
    <x v="6"/>
    <x v="0"/>
    <n v="2097.3199999999997"/>
    <n v="8"/>
    <s v="Completed"/>
    <s v="No Discount"/>
  </r>
  <r>
    <d v="2024-03-12T00:00:00"/>
    <x v="3"/>
    <x v="5"/>
    <n v="1"/>
    <n v="534.61"/>
    <s v="Store D"/>
    <x v="1"/>
    <n v="0.05"/>
    <x v="2"/>
    <n v="507.87950000000001"/>
    <s v="Online"/>
    <s v="SAVE10"/>
    <n v="0"/>
    <s v="REG101261"/>
    <s v="Cust 1162"/>
    <x v="1106"/>
    <x v="137"/>
    <x v="3"/>
    <x v="1"/>
    <x v="6"/>
    <x v="6"/>
    <x v="0"/>
    <n v="485.1995"/>
    <n v="9"/>
    <s v="Completed"/>
    <s v="Low"/>
  </r>
  <r>
    <d v="2024-07-03T00:00:00"/>
    <x v="0"/>
    <x v="1"/>
    <n v="9"/>
    <n v="560.04"/>
    <s v="Store D"/>
    <x v="1"/>
    <n v="0.05"/>
    <x v="3"/>
    <n v="4788.3419999999996"/>
    <s v="Gift Card"/>
    <s v="WINTER15"/>
    <n v="0"/>
    <s v="REG101262"/>
    <s v="Cust 1669"/>
    <x v="1107"/>
    <x v="163"/>
    <x v="0"/>
    <x v="1"/>
    <x v="8"/>
    <x v="8"/>
    <x v="3"/>
    <n v="4765.5319999999992"/>
    <n v="4"/>
    <s v="Completed"/>
    <s v="Low"/>
  </r>
  <r>
    <d v="2025-01-05T00:00:00"/>
    <x v="2"/>
    <x v="0"/>
    <n v="8"/>
    <n v="275.32"/>
    <s v="Store D"/>
    <x v="1"/>
    <n v="0.1"/>
    <x v="4"/>
    <n v="1982.3040000000001"/>
    <s v="Cash"/>
    <s v="SAVE10"/>
    <n v="0"/>
    <s v="REG101263"/>
    <s v="Cust 6213"/>
    <x v="1108"/>
    <x v="458"/>
    <x v="2"/>
    <x v="2"/>
    <x v="4"/>
    <x v="4"/>
    <x v="0"/>
    <n v="1964.0440000000001"/>
    <n v="8"/>
    <s v="Completed"/>
    <s v="Medium"/>
  </r>
  <r>
    <d v="2024-03-21T00:00:00"/>
    <x v="0"/>
    <x v="1"/>
    <n v="3"/>
    <n v="105.73"/>
    <s v="Store D"/>
    <x v="1"/>
    <n v="0.05"/>
    <x v="5"/>
    <n v="301.33049999999997"/>
    <s v="Debit Card"/>
    <s v="FREESHIP"/>
    <n v="1"/>
    <s v="REG101264"/>
    <s v="Cust 7659"/>
    <x v="1109"/>
    <x v="682"/>
    <x v="0"/>
    <x v="1"/>
    <x v="6"/>
    <x v="6"/>
    <x v="0"/>
    <n v="289.21049999999997"/>
    <n v="7"/>
    <s v="Returned"/>
    <s v="Low"/>
  </r>
  <r>
    <d v="2025-03-28T00:00:00"/>
    <x v="3"/>
    <x v="4"/>
    <n v="15"/>
    <n v="568.80999999999995"/>
    <s v="Store D"/>
    <x v="1"/>
    <n v="0.1"/>
    <x v="2"/>
    <n v="7678.9349999999986"/>
    <s v="Gift Card"/>
    <s v="No Promo"/>
    <n v="0"/>
    <s v="REG101265"/>
    <s v="Cust 2894"/>
    <x v="1110"/>
    <x v="401"/>
    <x v="3"/>
    <x v="2"/>
    <x v="6"/>
    <x v="6"/>
    <x v="0"/>
    <n v="7670.3949999999986"/>
    <n v="6"/>
    <s v="Completed"/>
    <s v="Medium"/>
  </r>
  <r>
    <d v="2025-04-13T00:00:00"/>
    <x v="3"/>
    <x v="0"/>
    <n v="20"/>
    <n v="190.39"/>
    <s v="Store B"/>
    <x v="1"/>
    <n v="0.1"/>
    <x v="5"/>
    <n v="3427.02"/>
    <s v="Gift Card"/>
    <s v="SAVE10"/>
    <n v="0"/>
    <s v="REG101266"/>
    <s v="Cust 1457"/>
    <x v="141"/>
    <x v="622"/>
    <x v="3"/>
    <x v="2"/>
    <x v="7"/>
    <x v="7"/>
    <x v="2"/>
    <n v="3377.09"/>
    <n v="5"/>
    <s v="Completed"/>
    <s v="Medium"/>
  </r>
  <r>
    <d v="2024-04-30T00:00:00"/>
    <x v="4"/>
    <x v="3"/>
    <n v="19"/>
    <n v="433.39"/>
    <s v="Store C"/>
    <x v="1"/>
    <n v="0.05"/>
    <x v="5"/>
    <n v="7822.6894999999986"/>
    <s v="Online"/>
    <s v="WINTER15"/>
    <n v="0"/>
    <s v="REG101267"/>
    <s v="Cust 2410"/>
    <x v="713"/>
    <x v="365"/>
    <x v="4"/>
    <x v="1"/>
    <x v="7"/>
    <x v="7"/>
    <x v="2"/>
    <n v="7815.0994999999984"/>
    <n v="9"/>
    <s v="Completed"/>
    <s v="Low"/>
  </r>
  <r>
    <d v="2025-02-15T00:00:00"/>
    <x v="1"/>
    <x v="1"/>
    <n v="1"/>
    <n v="92.72"/>
    <s v="Store C"/>
    <x v="0"/>
    <n v="0.15"/>
    <x v="0"/>
    <n v="78.811999999999998"/>
    <s v="Debit Card"/>
    <s v="WINTER15"/>
    <n v="0"/>
    <s v="REG101268"/>
    <s v="Cust 4723"/>
    <x v="1111"/>
    <x v="148"/>
    <x v="1"/>
    <x v="2"/>
    <x v="0"/>
    <x v="0"/>
    <x v="0"/>
    <n v="30.351999999999997"/>
    <n v="4"/>
    <s v="Completed"/>
    <s v="High"/>
  </r>
  <r>
    <d v="2025-02-18T00:00:00"/>
    <x v="4"/>
    <x v="0"/>
    <n v="1"/>
    <n v="263.27999999999997"/>
    <s v="Store D"/>
    <x v="0"/>
    <n v="0.1"/>
    <x v="0"/>
    <n v="236.952"/>
    <s v="Credit Card"/>
    <s v="SAVE10"/>
    <n v="0"/>
    <s v="REG101269"/>
    <s v="Cust 1586"/>
    <x v="1112"/>
    <x v="236"/>
    <x v="4"/>
    <x v="2"/>
    <x v="0"/>
    <x v="0"/>
    <x v="0"/>
    <n v="200.672"/>
    <n v="5"/>
    <s v="Completed"/>
    <s v="Medium"/>
  </r>
  <r>
    <d v="2023-09-08T00:00:00"/>
    <x v="4"/>
    <x v="1"/>
    <n v="11"/>
    <n v="358.59"/>
    <s v="Store B"/>
    <x v="0"/>
    <n v="0"/>
    <x v="2"/>
    <n v="3944.49"/>
    <s v="Credit Card"/>
    <s v="No Promo"/>
    <n v="0"/>
    <s v="REG101270"/>
    <s v="Cust 5049"/>
    <x v="1113"/>
    <x v="552"/>
    <x v="4"/>
    <x v="0"/>
    <x v="11"/>
    <x v="11"/>
    <x v="3"/>
    <n v="3915.2999999999997"/>
    <n v="2"/>
    <s v="Completed"/>
    <s v="No Discount"/>
  </r>
  <r>
    <d v="2024-02-04T00:00:00"/>
    <x v="3"/>
    <x v="5"/>
    <n v="18"/>
    <n v="595.53"/>
    <s v="Store B"/>
    <x v="1"/>
    <n v="0"/>
    <x v="2"/>
    <n v="10719.54"/>
    <s v="Cash"/>
    <s v="WINTER15"/>
    <n v="0"/>
    <s v="REG101271"/>
    <s v="Cust 9534"/>
    <x v="1114"/>
    <x v="143"/>
    <x v="3"/>
    <x v="1"/>
    <x v="0"/>
    <x v="0"/>
    <x v="0"/>
    <n v="10676.630000000001"/>
    <n v="2"/>
    <s v="Completed"/>
    <s v="No Discount"/>
  </r>
  <r>
    <d v="2024-11-25T00:00:00"/>
    <x v="2"/>
    <x v="4"/>
    <n v="14"/>
    <n v="574.32000000000005"/>
    <s v="Store D"/>
    <x v="0"/>
    <n v="0.15"/>
    <x v="4"/>
    <n v="6834.4080000000004"/>
    <s v="Credit Card"/>
    <s v="SAVE10"/>
    <n v="0"/>
    <s v="REG101272"/>
    <s v="Cust 5693"/>
    <x v="1115"/>
    <x v="402"/>
    <x v="2"/>
    <x v="1"/>
    <x v="9"/>
    <x v="9"/>
    <x v="1"/>
    <n v="6822.3380000000006"/>
    <n v="10"/>
    <s v="Completed"/>
    <s v="High"/>
  </r>
  <r>
    <d v="2024-12-30T00:00:00"/>
    <x v="2"/>
    <x v="0"/>
    <n v="18"/>
    <n v="444.13"/>
    <s v="Store D"/>
    <x v="1"/>
    <n v="0"/>
    <x v="2"/>
    <n v="7994.34"/>
    <s v="Cash"/>
    <s v="SAVE10"/>
    <n v="0"/>
    <s v="REG101273"/>
    <s v="Cust 6950"/>
    <x v="1116"/>
    <x v="501"/>
    <x v="2"/>
    <x v="1"/>
    <x v="1"/>
    <x v="1"/>
    <x v="1"/>
    <n v="7988.93"/>
    <n v="3"/>
    <s v="Completed"/>
    <s v="No Discount"/>
  </r>
  <r>
    <d v="2023-09-05T00:00:00"/>
    <x v="4"/>
    <x v="5"/>
    <n v="19"/>
    <n v="431.47"/>
    <s v="Store A"/>
    <x v="1"/>
    <n v="0.1"/>
    <x v="0"/>
    <n v="7378.1370000000006"/>
    <s v="Gift Card"/>
    <s v="WINTER15"/>
    <n v="0"/>
    <s v="REG101274"/>
    <s v="Cust 7098"/>
    <x v="1117"/>
    <x v="552"/>
    <x v="4"/>
    <x v="0"/>
    <x v="11"/>
    <x v="11"/>
    <x v="3"/>
    <n v="7328.9070000000011"/>
    <n v="5"/>
    <s v="Completed"/>
    <s v="Medium"/>
  </r>
  <r>
    <d v="2023-08-01T00:00:00"/>
    <x v="4"/>
    <x v="6"/>
    <n v="19"/>
    <n v="67.489999999999995"/>
    <s v="Store C"/>
    <x v="1"/>
    <n v="0"/>
    <x v="2"/>
    <n v="1282.31"/>
    <s v="Debit Card"/>
    <s v="SAVE10"/>
    <n v="0"/>
    <s v="REG101275"/>
    <s v="Cust 8300"/>
    <x v="479"/>
    <x v="109"/>
    <x v="4"/>
    <x v="0"/>
    <x v="10"/>
    <x v="10"/>
    <x v="3"/>
    <n v="1250.27"/>
    <n v="10"/>
    <s v="Completed"/>
    <s v="No Discount"/>
  </r>
  <r>
    <d v="2023-01-06T00:00:00"/>
    <x v="3"/>
    <x v="5"/>
    <n v="11"/>
    <n v="25.67"/>
    <s v="Store C"/>
    <x v="1"/>
    <n v="0.15"/>
    <x v="3"/>
    <n v="240.0145"/>
    <s v="Credit Card"/>
    <s v="SAVE10"/>
    <n v="0"/>
    <s v="REG101276"/>
    <s v="Cust 9557"/>
    <x v="722"/>
    <x v="145"/>
    <x v="3"/>
    <x v="0"/>
    <x v="4"/>
    <x v="4"/>
    <x v="0"/>
    <n v="209.89449999999999"/>
    <n v="2"/>
    <s v="Completed"/>
    <s v="High"/>
  </r>
  <r>
    <d v="2025-05-02T00:00:00"/>
    <x v="3"/>
    <x v="1"/>
    <n v="4"/>
    <n v="368.69"/>
    <s v="Store D"/>
    <x v="0"/>
    <n v="0"/>
    <x v="4"/>
    <n v="1474.76"/>
    <s v="Gift Card"/>
    <s v="WINTER15"/>
    <n v="0"/>
    <s v="REG101277"/>
    <s v="Cust 8787"/>
    <x v="1118"/>
    <x v="683"/>
    <x v="3"/>
    <x v="2"/>
    <x v="2"/>
    <x v="2"/>
    <x v="2"/>
    <n v="1426.19"/>
    <n v="4"/>
    <s v="Completed"/>
    <s v="No Discount"/>
  </r>
  <r>
    <d v="2023-12-21T00:00:00"/>
    <x v="4"/>
    <x v="4"/>
    <n v="7"/>
    <n v="257.01"/>
    <s v="Store D"/>
    <x v="1"/>
    <n v="0.05"/>
    <x v="0"/>
    <n v="1709.1165000000001"/>
    <s v="Credit Card"/>
    <s v="No Promo"/>
    <n v="0"/>
    <s v="REG101278"/>
    <s v="Cust 9717"/>
    <x v="1119"/>
    <x v="457"/>
    <x v="4"/>
    <x v="0"/>
    <x v="1"/>
    <x v="1"/>
    <x v="1"/>
    <n v="1673.5965000000001"/>
    <n v="7"/>
    <s v="Completed"/>
    <s v="Low"/>
  </r>
  <r>
    <d v="2024-09-10T00:00:00"/>
    <x v="0"/>
    <x v="0"/>
    <n v="14"/>
    <n v="85.54"/>
    <s v="Store B"/>
    <x v="0"/>
    <n v="0"/>
    <x v="2"/>
    <n v="1197.56"/>
    <s v="Gift Card"/>
    <s v="FREESHIP"/>
    <n v="0"/>
    <s v="REG101279"/>
    <s v="Cust 2719"/>
    <x v="987"/>
    <x v="684"/>
    <x v="0"/>
    <x v="1"/>
    <x v="11"/>
    <x v="11"/>
    <x v="3"/>
    <n v="1181.48"/>
    <n v="4"/>
    <s v="Completed"/>
    <s v="No Discount"/>
  </r>
  <r>
    <d v="2024-04-05T00:00:00"/>
    <x v="3"/>
    <x v="3"/>
    <n v="9"/>
    <n v="267.60000000000002"/>
    <s v="Store D"/>
    <x v="1"/>
    <n v="0.15"/>
    <x v="0"/>
    <n v="2047.14"/>
    <s v="Credit Card"/>
    <s v="FREESHIP"/>
    <n v="0"/>
    <s v="REG101280"/>
    <s v="Cust 6203"/>
    <x v="1120"/>
    <x v="385"/>
    <x v="3"/>
    <x v="1"/>
    <x v="7"/>
    <x v="7"/>
    <x v="2"/>
    <n v="2038.66"/>
    <n v="5"/>
    <s v="Completed"/>
    <s v="High"/>
  </r>
  <r>
    <d v="2023-07-26T00:00:00"/>
    <x v="0"/>
    <x v="2"/>
    <n v="15"/>
    <n v="261.85000000000002"/>
    <s v="Store D"/>
    <x v="0"/>
    <n v="0.15"/>
    <x v="4"/>
    <n v="3338.5875000000001"/>
    <s v="Online"/>
    <s v="SAVE10"/>
    <n v="0"/>
    <s v="REG101281"/>
    <s v="Cust 9151"/>
    <x v="1121"/>
    <x v="12"/>
    <x v="0"/>
    <x v="0"/>
    <x v="8"/>
    <x v="8"/>
    <x v="3"/>
    <n v="3297.9075000000003"/>
    <n v="5"/>
    <s v="Completed"/>
    <s v="High"/>
  </r>
  <r>
    <d v="2023-11-12T00:00:00"/>
    <x v="0"/>
    <x v="6"/>
    <n v="11"/>
    <n v="199.57"/>
    <s v="Store A"/>
    <x v="1"/>
    <n v="0.05"/>
    <x v="5"/>
    <n v="2085.5065"/>
    <s v="Debit Card"/>
    <s v="SAVE10"/>
    <n v="0"/>
    <s v="REG101282"/>
    <s v="Cust 5096"/>
    <x v="1122"/>
    <x v="685"/>
    <x v="0"/>
    <x v="0"/>
    <x v="9"/>
    <x v="9"/>
    <x v="1"/>
    <n v="2036.5664999999999"/>
    <n v="2"/>
    <s v="Completed"/>
    <s v="Low"/>
  </r>
  <r>
    <d v="2025-04-18T00:00:00"/>
    <x v="3"/>
    <x v="1"/>
    <n v="5"/>
    <n v="504.96"/>
    <s v="Store C"/>
    <x v="1"/>
    <n v="0.05"/>
    <x v="4"/>
    <n v="2398.559999999999"/>
    <s v="Gift Card"/>
    <s v="FREESHIP"/>
    <n v="0"/>
    <s v="REG101283"/>
    <s v="Cust 4250"/>
    <x v="1123"/>
    <x v="107"/>
    <x v="3"/>
    <x v="2"/>
    <x v="7"/>
    <x v="7"/>
    <x v="2"/>
    <n v="2376.4399999999991"/>
    <n v="2"/>
    <s v="Completed"/>
    <s v="Low"/>
  </r>
  <r>
    <d v="2023-08-12T00:00:00"/>
    <x v="1"/>
    <x v="3"/>
    <n v="8"/>
    <n v="28.34"/>
    <s v="Store C"/>
    <x v="0"/>
    <n v="0.05"/>
    <x v="1"/>
    <n v="215.38399999999999"/>
    <s v="Cash"/>
    <s v="No Promo"/>
    <n v="1"/>
    <s v="REG101284"/>
    <s v="Cust 1276"/>
    <x v="1124"/>
    <x v="371"/>
    <x v="1"/>
    <x v="0"/>
    <x v="10"/>
    <x v="10"/>
    <x v="3"/>
    <n v="192.19399999999999"/>
    <n v="7"/>
    <s v="Returned"/>
    <s v="Low"/>
  </r>
  <r>
    <d v="2024-12-12T00:00:00"/>
    <x v="4"/>
    <x v="6"/>
    <n v="17"/>
    <n v="495.13"/>
    <s v="Store D"/>
    <x v="0"/>
    <n v="0.1"/>
    <x v="1"/>
    <n v="7575.4889999999996"/>
    <s v="Online"/>
    <s v="FREESHIP"/>
    <n v="1"/>
    <s v="REG101285"/>
    <s v="Cust 6063"/>
    <x v="1125"/>
    <x v="686"/>
    <x v="4"/>
    <x v="1"/>
    <x v="1"/>
    <x v="1"/>
    <x v="1"/>
    <n v="7549.1189999999997"/>
    <n v="9"/>
    <s v="Returned"/>
    <s v="Medium"/>
  </r>
  <r>
    <d v="2025-05-07T00:00:00"/>
    <x v="4"/>
    <x v="1"/>
    <n v="14"/>
    <n v="142.05000000000001"/>
    <s v="Store D"/>
    <x v="1"/>
    <n v="0.05"/>
    <x v="2"/>
    <n v="1889.2650000000001"/>
    <s v="Gift Card"/>
    <s v="SAVE10"/>
    <n v="0"/>
    <s v="REG101286"/>
    <s v="Cust 7604"/>
    <x v="1126"/>
    <x v="567"/>
    <x v="4"/>
    <x v="2"/>
    <x v="2"/>
    <x v="2"/>
    <x v="2"/>
    <n v="1855.615"/>
    <n v="6"/>
    <s v="Completed"/>
    <s v="Low"/>
  </r>
  <r>
    <d v="2025-03-10T00:00:00"/>
    <x v="0"/>
    <x v="3"/>
    <n v="16"/>
    <n v="504.36"/>
    <s v="Store D"/>
    <x v="0"/>
    <n v="0"/>
    <x v="5"/>
    <n v="8069.76"/>
    <s v="Debit Card"/>
    <s v="No Promo"/>
    <n v="1"/>
    <s v="REG101287"/>
    <s v="Cust 9402"/>
    <x v="1127"/>
    <x v="9"/>
    <x v="0"/>
    <x v="2"/>
    <x v="6"/>
    <x v="6"/>
    <x v="0"/>
    <n v="8058.09"/>
    <n v="3"/>
    <s v="Returned"/>
    <s v="No Discount"/>
  </r>
  <r>
    <d v="2025-06-01T00:00:00"/>
    <x v="0"/>
    <x v="2"/>
    <n v="7"/>
    <n v="122.2"/>
    <s v="Store B"/>
    <x v="1"/>
    <n v="0"/>
    <x v="3"/>
    <n v="855.4"/>
    <s v="Credit Card"/>
    <s v="No Promo"/>
    <n v="0"/>
    <s v="REG101288"/>
    <s v="Cust 4398"/>
    <x v="1128"/>
    <x v="213"/>
    <x v="0"/>
    <x v="2"/>
    <x v="3"/>
    <x v="3"/>
    <x v="2"/>
    <n v="825.18999999999994"/>
    <n v="9"/>
    <s v="Completed"/>
    <s v="No Discount"/>
  </r>
  <r>
    <d v="2025-05-19T00:00:00"/>
    <x v="4"/>
    <x v="3"/>
    <n v="7"/>
    <n v="338.42"/>
    <s v="Store B"/>
    <x v="1"/>
    <n v="0.15"/>
    <x v="1"/>
    <n v="2013.5989999999999"/>
    <s v="Online"/>
    <s v="FREESHIP"/>
    <n v="0"/>
    <s v="REG101289"/>
    <s v="Cust 8770"/>
    <x v="1129"/>
    <x v="131"/>
    <x v="4"/>
    <x v="2"/>
    <x v="2"/>
    <x v="2"/>
    <x v="2"/>
    <n v="2007.779"/>
    <n v="2"/>
    <s v="Completed"/>
    <s v="High"/>
  </r>
  <r>
    <d v="2023-02-08T00:00:00"/>
    <x v="0"/>
    <x v="5"/>
    <n v="4"/>
    <n v="224.75"/>
    <s v="Store D"/>
    <x v="0"/>
    <n v="0"/>
    <x v="2"/>
    <n v="899"/>
    <s v="Debit Card"/>
    <s v="No Promo"/>
    <n v="0"/>
    <s v="REG101290"/>
    <s v="Cust 2148"/>
    <x v="1130"/>
    <x v="162"/>
    <x v="0"/>
    <x v="0"/>
    <x v="0"/>
    <x v="0"/>
    <x v="0"/>
    <n v="855.14"/>
    <n v="8"/>
    <s v="Completed"/>
    <s v="No Discount"/>
  </r>
  <r>
    <d v="2025-04-24T00:00:00"/>
    <x v="3"/>
    <x v="2"/>
    <n v="16"/>
    <n v="509.71"/>
    <s v="Store C"/>
    <x v="0"/>
    <n v="0.1"/>
    <x v="3"/>
    <n v="7339.8239999999996"/>
    <s v="Cash"/>
    <s v="No Promo"/>
    <n v="0"/>
    <s v="REG101291"/>
    <s v="Cust 4107"/>
    <x v="1131"/>
    <x v="235"/>
    <x v="3"/>
    <x v="2"/>
    <x v="7"/>
    <x v="7"/>
    <x v="2"/>
    <n v="7298.0439999999999"/>
    <n v="9"/>
    <s v="Completed"/>
    <s v="Medium"/>
  </r>
  <r>
    <d v="2024-09-01T00:00:00"/>
    <x v="2"/>
    <x v="5"/>
    <n v="14"/>
    <n v="297.56"/>
    <s v="Store B"/>
    <x v="0"/>
    <n v="0.1"/>
    <x v="4"/>
    <n v="3749.2559999999999"/>
    <s v="Debit Card"/>
    <s v="FREESHIP"/>
    <n v="0"/>
    <s v="REG101292"/>
    <s v="Cust 4450"/>
    <x v="1132"/>
    <x v="661"/>
    <x v="2"/>
    <x v="1"/>
    <x v="11"/>
    <x v="11"/>
    <x v="3"/>
    <n v="3717.8159999999998"/>
    <n v="7"/>
    <s v="Completed"/>
    <s v="Medium"/>
  </r>
  <r>
    <d v="2024-11-07T00:00:00"/>
    <x v="3"/>
    <x v="6"/>
    <n v="13"/>
    <n v="365.11"/>
    <s v="Store C"/>
    <x v="1"/>
    <n v="0.05"/>
    <x v="4"/>
    <n v="4509.1085000000003"/>
    <s v="Online"/>
    <s v="No Promo"/>
    <n v="0"/>
    <s v="REG101293"/>
    <s v="Cust 8233"/>
    <x v="543"/>
    <x v="158"/>
    <x v="3"/>
    <x v="1"/>
    <x v="9"/>
    <x v="9"/>
    <x v="1"/>
    <n v="4495.1385"/>
    <n v="6"/>
    <s v="Completed"/>
    <s v="Low"/>
  </r>
  <r>
    <d v="2024-11-29T00:00:00"/>
    <x v="0"/>
    <x v="3"/>
    <n v="1"/>
    <n v="139.13"/>
    <s v="Store C"/>
    <x v="0"/>
    <n v="0"/>
    <x v="3"/>
    <n v="139.13"/>
    <s v="Cash"/>
    <s v="No Promo"/>
    <n v="1"/>
    <s v="REG101294"/>
    <s v="Cust 9012"/>
    <x v="870"/>
    <x v="687"/>
    <x v="0"/>
    <x v="1"/>
    <x v="9"/>
    <x v="9"/>
    <x v="1"/>
    <n v="103.21"/>
    <n v="3"/>
    <s v="Returned"/>
    <s v="No Discount"/>
  </r>
  <r>
    <d v="2023-04-10T00:00:00"/>
    <x v="4"/>
    <x v="3"/>
    <n v="6"/>
    <n v="543.89"/>
    <s v="Store C"/>
    <x v="1"/>
    <n v="0"/>
    <x v="5"/>
    <n v="3263.34"/>
    <s v="Cash"/>
    <s v="No Promo"/>
    <n v="1"/>
    <s v="REG101295"/>
    <s v="Cust 1496"/>
    <x v="1133"/>
    <x v="173"/>
    <x v="4"/>
    <x v="0"/>
    <x v="7"/>
    <x v="7"/>
    <x v="2"/>
    <n v="3250.15"/>
    <n v="10"/>
    <s v="Returned"/>
    <s v="No Discount"/>
  </r>
  <r>
    <d v="2024-01-10T00:00:00"/>
    <x v="2"/>
    <x v="6"/>
    <n v="19"/>
    <n v="219.7"/>
    <s v="Store A"/>
    <x v="1"/>
    <n v="0"/>
    <x v="1"/>
    <n v="4174.3"/>
    <s v="Cash"/>
    <s v="FREESHIP"/>
    <n v="0"/>
    <s v="REG101296"/>
    <s v="Cust 9365"/>
    <x v="860"/>
    <x v="486"/>
    <x v="2"/>
    <x v="1"/>
    <x v="4"/>
    <x v="4"/>
    <x v="0"/>
    <n v="4158.92"/>
    <n v="6"/>
    <s v="Completed"/>
    <s v="No Discount"/>
  </r>
  <r>
    <d v="2025-05-17T00:00:00"/>
    <x v="1"/>
    <x v="1"/>
    <n v="6"/>
    <n v="94.34"/>
    <s v="Store C"/>
    <x v="1"/>
    <n v="0.05"/>
    <x v="1"/>
    <n v="537.73799999999994"/>
    <s v="Cash"/>
    <s v="WINTER15"/>
    <n v="1"/>
    <s v="REG101297"/>
    <s v="Cust 1392"/>
    <x v="1134"/>
    <x v="77"/>
    <x v="1"/>
    <x v="2"/>
    <x v="2"/>
    <x v="2"/>
    <x v="2"/>
    <n v="488.47799999999995"/>
    <n v="6"/>
    <s v="Returned"/>
    <s v="Low"/>
  </r>
  <r>
    <d v="2024-07-26T00:00:00"/>
    <x v="3"/>
    <x v="0"/>
    <n v="9"/>
    <n v="486.58"/>
    <s v="Store A"/>
    <x v="1"/>
    <n v="0.15"/>
    <x v="1"/>
    <n v="3722.337"/>
    <s v="Online"/>
    <s v="FREESHIP"/>
    <n v="0"/>
    <s v="REG101298"/>
    <s v="Cust 3474"/>
    <x v="1135"/>
    <x v="688"/>
    <x v="3"/>
    <x v="1"/>
    <x v="8"/>
    <x v="8"/>
    <x v="3"/>
    <n v="3683.6170000000002"/>
    <n v="4"/>
    <s v="Completed"/>
    <s v="High"/>
  </r>
  <r>
    <d v="2024-12-26T00:00:00"/>
    <x v="1"/>
    <x v="2"/>
    <n v="12"/>
    <n v="578.86"/>
    <s v="Store D"/>
    <x v="1"/>
    <n v="0.15"/>
    <x v="2"/>
    <n v="5904.3719999999994"/>
    <s v="Cash"/>
    <s v="FREESHIP"/>
    <n v="0"/>
    <s v="REG101299"/>
    <s v="Cust 2111"/>
    <x v="1136"/>
    <x v="212"/>
    <x v="1"/>
    <x v="1"/>
    <x v="1"/>
    <x v="1"/>
    <x v="1"/>
    <n v="5878.5319999999992"/>
    <n v="8"/>
    <s v="Completed"/>
    <s v="High"/>
  </r>
  <r>
    <d v="2025-01-23T00:00:00"/>
    <x v="0"/>
    <x v="5"/>
    <n v="7"/>
    <n v="196.88"/>
    <s v="Store C"/>
    <x v="1"/>
    <n v="0"/>
    <x v="4"/>
    <n v="1378.16"/>
    <s v="Debit Card"/>
    <s v="SAVE10"/>
    <n v="0"/>
    <s v="REG101300"/>
    <s v="Cust 9506"/>
    <x v="1137"/>
    <x v="57"/>
    <x v="0"/>
    <x v="2"/>
    <x v="4"/>
    <x v="4"/>
    <x v="0"/>
    <n v="1333.24"/>
    <n v="8"/>
    <s v="Completed"/>
    <s v="No Discount"/>
  </r>
  <r>
    <d v="2024-03-25T00:00:00"/>
    <x v="1"/>
    <x v="1"/>
    <n v="7"/>
    <n v="446.32"/>
    <s v="Store B"/>
    <x v="0"/>
    <n v="0.1"/>
    <x v="1"/>
    <n v="2811.8159999999998"/>
    <s v="Debit Card"/>
    <s v="No Promo"/>
    <n v="0"/>
    <s v="REG101301"/>
    <s v="Cust 2341"/>
    <x v="1034"/>
    <x v="414"/>
    <x v="1"/>
    <x v="1"/>
    <x v="6"/>
    <x v="6"/>
    <x v="0"/>
    <n v="2764.5859999999998"/>
    <n v="7"/>
    <s v="Completed"/>
    <s v="Medium"/>
  </r>
  <r>
    <d v="2025-03-04T00:00:00"/>
    <x v="3"/>
    <x v="5"/>
    <n v="11"/>
    <n v="447.38"/>
    <s v="Store D"/>
    <x v="0"/>
    <n v="0"/>
    <x v="1"/>
    <n v="4921.18"/>
    <s v="Gift Card"/>
    <s v="SAVE10"/>
    <n v="0"/>
    <s v="REG101302"/>
    <s v="Cust 7035"/>
    <x v="704"/>
    <x v="296"/>
    <x v="3"/>
    <x v="2"/>
    <x v="6"/>
    <x v="6"/>
    <x v="0"/>
    <n v="4884.46"/>
    <n v="7"/>
    <s v="Completed"/>
    <s v="No Discount"/>
  </r>
  <r>
    <d v="2023-10-20T00:00:00"/>
    <x v="1"/>
    <x v="2"/>
    <n v="14"/>
    <n v="275.33999999999997"/>
    <s v="Store B"/>
    <x v="1"/>
    <n v="0.1"/>
    <x v="3"/>
    <n v="3469.2840000000001"/>
    <s v="Online"/>
    <s v="No Promo"/>
    <n v="1"/>
    <s v="REG101303"/>
    <s v="Cust 5935"/>
    <x v="289"/>
    <x v="689"/>
    <x v="1"/>
    <x v="0"/>
    <x v="5"/>
    <x v="5"/>
    <x v="1"/>
    <n v="3436.4839999999999"/>
    <n v="4"/>
    <s v="Returned"/>
    <s v="Medium"/>
  </r>
  <r>
    <d v="2024-09-19T00:00:00"/>
    <x v="3"/>
    <x v="2"/>
    <n v="2"/>
    <n v="27.64"/>
    <s v="Store B"/>
    <x v="1"/>
    <n v="0.15"/>
    <x v="2"/>
    <n v="46.988"/>
    <s v="Credit Card"/>
    <s v="FREESHIP"/>
    <n v="0"/>
    <s v="REG101304"/>
    <s v="Cust 3291"/>
    <x v="1138"/>
    <x v="363"/>
    <x v="3"/>
    <x v="1"/>
    <x v="11"/>
    <x v="11"/>
    <x v="3"/>
    <n v="25.257999999999999"/>
    <n v="9"/>
    <s v="Completed"/>
    <s v="High"/>
  </r>
  <r>
    <d v="2023-09-23T00:00:00"/>
    <x v="2"/>
    <x v="4"/>
    <n v="17"/>
    <n v="439.3"/>
    <s v="Store B"/>
    <x v="1"/>
    <n v="0"/>
    <x v="2"/>
    <n v="7468.1"/>
    <s v="Online"/>
    <s v="FREESHIP"/>
    <n v="0"/>
    <s v="REG101305"/>
    <s v="Cust 5258"/>
    <x v="50"/>
    <x v="119"/>
    <x v="2"/>
    <x v="0"/>
    <x v="11"/>
    <x v="11"/>
    <x v="3"/>
    <n v="7455.2300000000005"/>
    <n v="3"/>
    <s v="Completed"/>
    <s v="No Discount"/>
  </r>
  <r>
    <d v="2024-12-31T00:00:00"/>
    <x v="0"/>
    <x v="6"/>
    <n v="15"/>
    <n v="573.80999999999995"/>
    <s v="Store C"/>
    <x v="1"/>
    <n v="0"/>
    <x v="1"/>
    <n v="8607.15"/>
    <s v="Gift Card"/>
    <s v="SAVE10"/>
    <n v="0"/>
    <s v="REG101306"/>
    <s v="Cust 4715"/>
    <x v="1139"/>
    <x v="501"/>
    <x v="0"/>
    <x v="1"/>
    <x v="1"/>
    <x v="1"/>
    <x v="1"/>
    <n v="8571.2799999999988"/>
    <n v="2"/>
    <s v="Completed"/>
    <s v="No Discount"/>
  </r>
  <r>
    <d v="2024-01-23T00:00:00"/>
    <x v="2"/>
    <x v="2"/>
    <n v="19"/>
    <n v="360.06"/>
    <s v="Store C"/>
    <x v="0"/>
    <n v="0.05"/>
    <x v="0"/>
    <n v="6499.0829999999996"/>
    <s v="Debit Card"/>
    <s v="FREESHIP"/>
    <n v="0"/>
    <s v="REG101307"/>
    <s v="Cust 3106"/>
    <x v="1140"/>
    <x v="110"/>
    <x v="2"/>
    <x v="1"/>
    <x v="4"/>
    <x v="4"/>
    <x v="0"/>
    <n v="6465.893"/>
    <n v="8"/>
    <s v="Completed"/>
    <s v="Low"/>
  </r>
  <r>
    <d v="2023-06-13T00:00:00"/>
    <x v="0"/>
    <x v="0"/>
    <n v="7"/>
    <n v="535.20000000000005"/>
    <s v="Store C"/>
    <x v="1"/>
    <n v="0.1"/>
    <x v="2"/>
    <n v="3371.7600000000011"/>
    <s v="Debit Card"/>
    <s v="No Promo"/>
    <n v="0"/>
    <s v="REG101308"/>
    <s v="Cust 9606"/>
    <x v="1141"/>
    <x v="383"/>
    <x v="0"/>
    <x v="0"/>
    <x v="3"/>
    <x v="3"/>
    <x v="2"/>
    <n v="3361.3200000000011"/>
    <n v="10"/>
    <s v="Completed"/>
    <s v="Medium"/>
  </r>
  <r>
    <d v="2023-07-01T00:00:00"/>
    <x v="0"/>
    <x v="3"/>
    <n v="19"/>
    <n v="161.13"/>
    <s v="Store A"/>
    <x v="0"/>
    <n v="0"/>
    <x v="4"/>
    <n v="3061.47"/>
    <s v="Credit Card"/>
    <s v="FREESHIP"/>
    <n v="0"/>
    <s v="REG101309"/>
    <s v="Cust 9182"/>
    <x v="1142"/>
    <x v="316"/>
    <x v="0"/>
    <x v="0"/>
    <x v="8"/>
    <x v="8"/>
    <x v="3"/>
    <n v="3056.0099999999998"/>
    <n v="5"/>
    <s v="Completed"/>
    <s v="No Discount"/>
  </r>
  <r>
    <d v="2025-03-22T00:00:00"/>
    <x v="1"/>
    <x v="0"/>
    <n v="11"/>
    <n v="29.6"/>
    <s v="Store D"/>
    <x v="1"/>
    <n v="0.15"/>
    <x v="3"/>
    <n v="276.76"/>
    <s v="Cash"/>
    <s v="FREESHIP"/>
    <n v="1"/>
    <s v="REG101310"/>
    <s v="Cust 6299"/>
    <x v="1143"/>
    <x v="290"/>
    <x v="1"/>
    <x v="2"/>
    <x v="6"/>
    <x v="6"/>
    <x v="0"/>
    <n v="241.79999999999998"/>
    <n v="3"/>
    <s v="Returned"/>
    <s v="High"/>
  </r>
  <r>
    <d v="2025-02-07T00:00:00"/>
    <x v="1"/>
    <x v="0"/>
    <n v="16"/>
    <n v="172.89"/>
    <s v="Store B"/>
    <x v="0"/>
    <n v="0.15"/>
    <x v="4"/>
    <n v="2351.3040000000001"/>
    <s v="Credit Card"/>
    <s v="FREESHIP"/>
    <n v="1"/>
    <s v="REG101311"/>
    <s v="Cust 9628"/>
    <x v="517"/>
    <x v="651"/>
    <x v="1"/>
    <x v="2"/>
    <x v="0"/>
    <x v="0"/>
    <x v="0"/>
    <n v="2309.4340000000002"/>
    <n v="8"/>
    <s v="Returned"/>
    <s v="High"/>
  </r>
  <r>
    <d v="2023-10-18T00:00:00"/>
    <x v="2"/>
    <x v="1"/>
    <n v="5"/>
    <n v="48.06"/>
    <s v="Store A"/>
    <x v="0"/>
    <n v="0"/>
    <x v="1"/>
    <n v="240.3"/>
    <s v="Gift Card"/>
    <s v="FREESHIP"/>
    <n v="0"/>
    <s v="REG101312"/>
    <s v="Cust 3831"/>
    <x v="116"/>
    <x v="528"/>
    <x v="2"/>
    <x v="0"/>
    <x v="5"/>
    <x v="5"/>
    <x v="1"/>
    <n v="221.13"/>
    <n v="8"/>
    <s v="Completed"/>
    <s v="No Discount"/>
  </r>
  <r>
    <d v="2024-01-02T00:00:00"/>
    <x v="3"/>
    <x v="2"/>
    <n v="7"/>
    <n v="55.76"/>
    <s v="Store C"/>
    <x v="0"/>
    <n v="0.1"/>
    <x v="1"/>
    <n v="351.28800000000001"/>
    <s v="Online"/>
    <s v="No Promo"/>
    <n v="0"/>
    <s v="REG101313"/>
    <s v="Cust 7955"/>
    <x v="934"/>
    <x v="332"/>
    <x v="3"/>
    <x v="1"/>
    <x v="4"/>
    <x v="4"/>
    <x v="0"/>
    <n v="312.30799999999999"/>
    <n v="9"/>
    <s v="Completed"/>
    <s v="Medium"/>
  </r>
  <r>
    <d v="2025-03-08T00:00:00"/>
    <x v="1"/>
    <x v="0"/>
    <n v="4"/>
    <n v="24.58"/>
    <s v="Store B"/>
    <x v="0"/>
    <n v="0.15"/>
    <x v="3"/>
    <n v="83.571999999999989"/>
    <s v="Debit Card"/>
    <s v="WINTER15"/>
    <n v="0"/>
    <s v="REG101314"/>
    <s v="Cust 3939"/>
    <x v="1144"/>
    <x v="484"/>
    <x v="1"/>
    <x v="2"/>
    <x v="6"/>
    <x v="6"/>
    <x v="0"/>
    <n v="43.701999999999991"/>
    <n v="9"/>
    <s v="Completed"/>
    <s v="High"/>
  </r>
  <r>
    <d v="2023-07-03T00:00:00"/>
    <x v="4"/>
    <x v="2"/>
    <n v="2"/>
    <n v="504.82"/>
    <s v="Store D"/>
    <x v="1"/>
    <n v="0"/>
    <x v="3"/>
    <n v="1009.64"/>
    <s v="Debit Card"/>
    <s v="FREESHIP"/>
    <n v="0"/>
    <s v="REG101315"/>
    <s v="Cust 7916"/>
    <x v="1145"/>
    <x v="690"/>
    <x v="4"/>
    <x v="0"/>
    <x v="8"/>
    <x v="8"/>
    <x v="3"/>
    <n v="984.1"/>
    <n v="5"/>
    <s v="Completed"/>
    <s v="No Discount"/>
  </r>
  <r>
    <d v="2023-11-15T00:00:00"/>
    <x v="2"/>
    <x v="5"/>
    <n v="17"/>
    <n v="275.89"/>
    <s v="Store B"/>
    <x v="0"/>
    <n v="0.1"/>
    <x v="5"/>
    <n v="4221.1170000000002"/>
    <s v="Gift Card"/>
    <s v="FREESHIP"/>
    <n v="0"/>
    <s v="REG101316"/>
    <s v="Cust 2477"/>
    <x v="1146"/>
    <x v="343"/>
    <x v="2"/>
    <x v="0"/>
    <x v="9"/>
    <x v="9"/>
    <x v="1"/>
    <n v="4205.6869999999999"/>
    <n v="7"/>
    <s v="Completed"/>
    <s v="Medium"/>
  </r>
  <r>
    <d v="2024-02-10T00:00:00"/>
    <x v="4"/>
    <x v="2"/>
    <n v="9"/>
    <n v="130.57"/>
    <s v="Store C"/>
    <x v="0"/>
    <n v="0.1"/>
    <x v="0"/>
    <n v="1057.617"/>
    <s v="Cash"/>
    <s v="WINTER15"/>
    <n v="0"/>
    <s v="REG101317"/>
    <s v="Cust 3781"/>
    <x v="1147"/>
    <x v="691"/>
    <x v="4"/>
    <x v="1"/>
    <x v="0"/>
    <x v="0"/>
    <x v="0"/>
    <n v="1020.477"/>
    <n v="7"/>
    <s v="Completed"/>
    <s v="Medium"/>
  </r>
  <r>
    <d v="2025-04-09T00:00:00"/>
    <x v="4"/>
    <x v="4"/>
    <n v="12"/>
    <n v="312.72000000000003"/>
    <s v="Store C"/>
    <x v="1"/>
    <n v="0"/>
    <x v="0"/>
    <n v="3752.64"/>
    <s v="Gift Card"/>
    <s v="No Promo"/>
    <n v="0"/>
    <s v="REG101318"/>
    <s v="Cust 2641"/>
    <x v="1148"/>
    <x v="318"/>
    <x v="4"/>
    <x v="2"/>
    <x v="7"/>
    <x v="7"/>
    <x v="2"/>
    <n v="3734.18"/>
    <n v="10"/>
    <s v="Completed"/>
    <s v="No Discount"/>
  </r>
  <r>
    <d v="2023-09-09T00:00:00"/>
    <x v="4"/>
    <x v="5"/>
    <n v="18"/>
    <n v="222.66"/>
    <s v="Store C"/>
    <x v="0"/>
    <n v="0.05"/>
    <x v="1"/>
    <n v="3807.4859999999999"/>
    <s v="Gift Card"/>
    <s v="SAVE10"/>
    <n v="0"/>
    <s v="REG101319"/>
    <s v="Cust 1969"/>
    <x v="577"/>
    <x v="438"/>
    <x v="4"/>
    <x v="0"/>
    <x v="11"/>
    <x v="11"/>
    <x v="3"/>
    <n v="3794.576"/>
    <n v="3"/>
    <s v="Completed"/>
    <s v="Low"/>
  </r>
  <r>
    <d v="2023-03-19T00:00:00"/>
    <x v="0"/>
    <x v="1"/>
    <n v="13"/>
    <n v="374.05"/>
    <s v="Store D"/>
    <x v="0"/>
    <n v="0.05"/>
    <x v="4"/>
    <n v="4619.5174999999999"/>
    <s v="Debit Card"/>
    <s v="FREESHIP"/>
    <n v="0"/>
    <s v="REG101320"/>
    <s v="Cust 4494"/>
    <x v="153"/>
    <x v="250"/>
    <x v="0"/>
    <x v="0"/>
    <x v="6"/>
    <x v="6"/>
    <x v="0"/>
    <n v="4593.1975000000002"/>
    <n v="7"/>
    <s v="Completed"/>
    <s v="Low"/>
  </r>
  <r>
    <d v="2024-12-31T00:00:00"/>
    <x v="3"/>
    <x v="6"/>
    <n v="11"/>
    <n v="331.29"/>
    <s v="Store B"/>
    <x v="0"/>
    <n v="0.1"/>
    <x v="1"/>
    <n v="3279.7710000000002"/>
    <s v="Credit Card"/>
    <s v="WINTER15"/>
    <n v="0"/>
    <s v="REG101321"/>
    <s v="Cust 8850"/>
    <x v="227"/>
    <x v="501"/>
    <x v="3"/>
    <x v="1"/>
    <x v="1"/>
    <x v="1"/>
    <x v="1"/>
    <n v="3273.5510000000004"/>
    <n v="2"/>
    <s v="Completed"/>
    <s v="Medium"/>
  </r>
  <r>
    <d v="2023-11-24T00:00:00"/>
    <x v="3"/>
    <x v="1"/>
    <n v="5"/>
    <n v="533.52"/>
    <s v="Store D"/>
    <x v="0"/>
    <n v="0"/>
    <x v="3"/>
    <n v="2667.6"/>
    <s v="Credit Card"/>
    <s v="FREESHIP"/>
    <n v="1"/>
    <s v="REG101322"/>
    <s v="Cust 3061"/>
    <x v="1149"/>
    <x v="281"/>
    <x v="3"/>
    <x v="0"/>
    <x v="9"/>
    <x v="9"/>
    <x v="1"/>
    <n v="2658.52"/>
    <n v="2"/>
    <s v="Returned"/>
    <s v="No Discount"/>
  </r>
  <r>
    <d v="2025-05-15T00:00:00"/>
    <x v="0"/>
    <x v="3"/>
    <n v="10"/>
    <n v="492.24"/>
    <s v="Store A"/>
    <x v="1"/>
    <n v="0"/>
    <x v="1"/>
    <n v="4922.3999999999996"/>
    <s v="Gift Card"/>
    <s v="WINTER15"/>
    <n v="0"/>
    <s v="REG101323"/>
    <s v="Cust 4732"/>
    <x v="1150"/>
    <x v="354"/>
    <x v="0"/>
    <x v="2"/>
    <x v="2"/>
    <x v="2"/>
    <x v="2"/>
    <n v="4883.5099999999993"/>
    <n v="7"/>
    <s v="Completed"/>
    <s v="No Discount"/>
  </r>
  <r>
    <d v="2025-04-06T00:00:00"/>
    <x v="1"/>
    <x v="5"/>
    <n v="9"/>
    <n v="543.57000000000005"/>
    <s v="Store D"/>
    <x v="1"/>
    <n v="0.15"/>
    <x v="4"/>
    <n v="4158.3104999999996"/>
    <s v="Debit Card"/>
    <s v="SAVE10"/>
    <n v="0"/>
    <s v="REG101324"/>
    <s v="Cust 9889"/>
    <x v="1151"/>
    <x v="692"/>
    <x v="1"/>
    <x v="2"/>
    <x v="7"/>
    <x v="7"/>
    <x v="2"/>
    <n v="4150.7704999999996"/>
    <n v="5"/>
    <s v="Completed"/>
    <s v="High"/>
  </r>
  <r>
    <d v="2024-02-06T00:00:00"/>
    <x v="1"/>
    <x v="2"/>
    <n v="17"/>
    <n v="141.76"/>
    <s v="Store D"/>
    <x v="0"/>
    <n v="0.1"/>
    <x v="5"/>
    <n v="2168.9279999999999"/>
    <s v="Cash"/>
    <s v="WINTER15"/>
    <n v="1"/>
    <s v="REG101325"/>
    <s v="Cust 2165"/>
    <x v="1152"/>
    <x v="442"/>
    <x v="1"/>
    <x v="1"/>
    <x v="0"/>
    <x v="0"/>
    <x v="0"/>
    <n v="2158.9479999999999"/>
    <n v="8"/>
    <s v="Returned"/>
    <s v="Medium"/>
  </r>
  <r>
    <d v="2025-05-14T00:00:00"/>
    <x v="2"/>
    <x v="0"/>
    <n v="12"/>
    <n v="502.7"/>
    <s v="Store D"/>
    <x v="0"/>
    <n v="0.1"/>
    <x v="1"/>
    <n v="5429.16"/>
    <s v="Credit Card"/>
    <s v="FREESHIP"/>
    <n v="0"/>
    <s v="REG101326"/>
    <s v="Cust 6121"/>
    <x v="1153"/>
    <x v="396"/>
    <x v="2"/>
    <x v="2"/>
    <x v="2"/>
    <x v="2"/>
    <x v="2"/>
    <n v="5422.67"/>
    <n v="6"/>
    <s v="Completed"/>
    <s v="Medium"/>
  </r>
  <r>
    <d v="2023-01-13T00:00:00"/>
    <x v="0"/>
    <x v="5"/>
    <n v="10"/>
    <n v="155.43"/>
    <s v="Store D"/>
    <x v="0"/>
    <n v="0.05"/>
    <x v="2"/>
    <n v="1476.585"/>
    <s v="Gift Card"/>
    <s v="WINTER15"/>
    <n v="0"/>
    <s v="REG101327"/>
    <s v="Cust 4071"/>
    <x v="1154"/>
    <x v="606"/>
    <x v="0"/>
    <x v="0"/>
    <x v="4"/>
    <x v="4"/>
    <x v="0"/>
    <n v="1450.095"/>
    <n v="5"/>
    <s v="Completed"/>
    <s v="Low"/>
  </r>
  <r>
    <d v="2024-02-19T00:00:00"/>
    <x v="2"/>
    <x v="5"/>
    <n v="18"/>
    <n v="203.73"/>
    <s v="Store B"/>
    <x v="0"/>
    <n v="0"/>
    <x v="3"/>
    <n v="3667.14"/>
    <s v="Gift Card"/>
    <s v="SAVE10"/>
    <n v="1"/>
    <s v="REG101328"/>
    <s v="Cust 5249"/>
    <x v="1155"/>
    <x v="693"/>
    <x v="2"/>
    <x v="1"/>
    <x v="0"/>
    <x v="0"/>
    <x v="0"/>
    <n v="3642.16"/>
    <n v="9"/>
    <s v="Returned"/>
    <s v="No Discount"/>
  </r>
  <r>
    <d v="2023-10-07T00:00:00"/>
    <x v="1"/>
    <x v="1"/>
    <n v="3"/>
    <n v="464.11"/>
    <s v="Store B"/>
    <x v="0"/>
    <n v="0.15"/>
    <x v="1"/>
    <n v="1183.4804999999999"/>
    <s v="Gift Card"/>
    <s v="No Promo"/>
    <n v="0"/>
    <s v="REG101329"/>
    <s v="Cust 4262"/>
    <x v="1156"/>
    <x v="694"/>
    <x v="1"/>
    <x v="0"/>
    <x v="5"/>
    <x v="5"/>
    <x v="1"/>
    <n v="1156.0304999999998"/>
    <n v="5"/>
    <s v="Completed"/>
    <s v="High"/>
  </r>
  <r>
    <d v="2024-09-17T00:00:00"/>
    <x v="3"/>
    <x v="3"/>
    <n v="2"/>
    <n v="442.03"/>
    <s v="Store B"/>
    <x v="1"/>
    <n v="0.15"/>
    <x v="3"/>
    <n v="751.45099999999991"/>
    <s v="Debit Card"/>
    <s v="WINTER15"/>
    <n v="0"/>
    <s v="REG101330"/>
    <s v="Cust 9314"/>
    <x v="1157"/>
    <x v="298"/>
    <x v="3"/>
    <x v="1"/>
    <x v="11"/>
    <x v="11"/>
    <x v="3"/>
    <n v="722.74099999999987"/>
    <n v="2"/>
    <s v="Completed"/>
    <s v="High"/>
  </r>
  <r>
    <d v="2023-05-07T00:00:00"/>
    <x v="2"/>
    <x v="1"/>
    <n v="7"/>
    <n v="82.91"/>
    <s v="Store A"/>
    <x v="1"/>
    <n v="0.05"/>
    <x v="0"/>
    <n v="551.35149999999999"/>
    <s v="Debit Card"/>
    <s v="WINTER15"/>
    <n v="1"/>
    <s v="REG101331"/>
    <s v="Cust 7703"/>
    <x v="1158"/>
    <x v="28"/>
    <x v="2"/>
    <x v="0"/>
    <x v="2"/>
    <x v="2"/>
    <x v="2"/>
    <n v="534.32150000000001"/>
    <n v="10"/>
    <s v="Returned"/>
    <s v="Low"/>
  </r>
  <r>
    <d v="2023-12-12T00:00:00"/>
    <x v="2"/>
    <x v="1"/>
    <n v="13"/>
    <n v="468.16"/>
    <s v="Store B"/>
    <x v="1"/>
    <n v="0.15"/>
    <x v="1"/>
    <n v="5173.1679999999997"/>
    <s v="Cash"/>
    <s v="SAVE10"/>
    <n v="0"/>
    <s v="REG101332"/>
    <s v="Cust 8367"/>
    <x v="1159"/>
    <x v="263"/>
    <x v="2"/>
    <x v="0"/>
    <x v="1"/>
    <x v="1"/>
    <x v="1"/>
    <n v="5144.058"/>
    <n v="9"/>
    <s v="Completed"/>
    <s v="High"/>
  </r>
  <r>
    <d v="2025-03-11T00:00:00"/>
    <x v="3"/>
    <x v="5"/>
    <n v="3"/>
    <n v="11.32"/>
    <s v="Store C"/>
    <x v="1"/>
    <n v="0.05"/>
    <x v="0"/>
    <n v="32.262"/>
    <s v="Online"/>
    <s v="WINTER15"/>
    <n v="0"/>
    <s v="REG101333"/>
    <s v="Cust 7872"/>
    <x v="1160"/>
    <x v="695"/>
    <x v="3"/>
    <x v="2"/>
    <x v="6"/>
    <x v="6"/>
    <x v="0"/>
    <n v="15.872"/>
    <n v="3"/>
    <s v="Completed"/>
    <s v="Low"/>
  </r>
  <r>
    <d v="2024-03-29T00:00:00"/>
    <x v="0"/>
    <x v="3"/>
    <n v="1"/>
    <n v="378.36"/>
    <s v="Store A"/>
    <x v="1"/>
    <n v="0.05"/>
    <x v="0"/>
    <n v="359.44200000000001"/>
    <s v="Cash"/>
    <s v="No Promo"/>
    <n v="0"/>
    <s v="REG101334"/>
    <s v="Cust 4732"/>
    <x v="713"/>
    <x v="538"/>
    <x v="0"/>
    <x v="1"/>
    <x v="6"/>
    <x v="6"/>
    <x v="0"/>
    <n v="351.85200000000003"/>
    <n v="9"/>
    <s v="Completed"/>
    <s v="Low"/>
  </r>
  <r>
    <d v="2024-07-28T00:00:00"/>
    <x v="4"/>
    <x v="5"/>
    <n v="6"/>
    <n v="61.06"/>
    <s v="Store D"/>
    <x v="0"/>
    <n v="0"/>
    <x v="5"/>
    <n v="366.36"/>
    <s v="Debit Card"/>
    <s v="SAVE10"/>
    <n v="1"/>
    <s v="REG101335"/>
    <s v="Cust 1007"/>
    <x v="1161"/>
    <x v="466"/>
    <x v="4"/>
    <x v="1"/>
    <x v="8"/>
    <x v="8"/>
    <x v="3"/>
    <n v="317.27"/>
    <n v="8"/>
    <s v="Returned"/>
    <s v="No Discount"/>
  </r>
  <r>
    <d v="2024-07-11T00:00:00"/>
    <x v="1"/>
    <x v="5"/>
    <n v="14"/>
    <n v="98.06"/>
    <s v="Store A"/>
    <x v="0"/>
    <n v="0.1"/>
    <x v="1"/>
    <n v="1235.556"/>
    <s v="Debit Card"/>
    <s v="SAVE10"/>
    <n v="1"/>
    <s v="REG101336"/>
    <s v="Cust 1946"/>
    <x v="1162"/>
    <x v="101"/>
    <x v="1"/>
    <x v="1"/>
    <x v="8"/>
    <x v="8"/>
    <x v="3"/>
    <n v="1225.2160000000001"/>
    <n v="10"/>
    <s v="Returned"/>
    <s v="Medium"/>
  </r>
  <r>
    <d v="2024-07-05T00:00:00"/>
    <x v="4"/>
    <x v="0"/>
    <n v="16"/>
    <n v="123.86"/>
    <s v="Store A"/>
    <x v="0"/>
    <n v="0.15"/>
    <x v="1"/>
    <n v="1684.4960000000001"/>
    <s v="Gift Card"/>
    <s v="No Promo"/>
    <n v="1"/>
    <s v="REG101337"/>
    <s v="Cust 6347"/>
    <x v="1163"/>
    <x v="586"/>
    <x v="4"/>
    <x v="1"/>
    <x v="8"/>
    <x v="8"/>
    <x v="3"/>
    <n v="1666.4760000000001"/>
    <n v="9"/>
    <s v="Returned"/>
    <s v="High"/>
  </r>
  <r>
    <d v="2024-03-19T00:00:00"/>
    <x v="0"/>
    <x v="0"/>
    <n v="16"/>
    <n v="90.3"/>
    <s v="Store C"/>
    <x v="0"/>
    <n v="0.05"/>
    <x v="4"/>
    <n v="1372.56"/>
    <s v="Online"/>
    <s v="WINTER15"/>
    <n v="0"/>
    <s v="REG101338"/>
    <s v="Cust 6499"/>
    <x v="1164"/>
    <x v="258"/>
    <x v="0"/>
    <x v="1"/>
    <x v="6"/>
    <x v="6"/>
    <x v="0"/>
    <n v="1347.31"/>
    <n v="5"/>
    <s v="Completed"/>
    <s v="Low"/>
  </r>
  <r>
    <d v="2023-12-25T00:00:00"/>
    <x v="3"/>
    <x v="5"/>
    <n v="18"/>
    <n v="470.91"/>
    <s v="Store C"/>
    <x v="0"/>
    <n v="0.1"/>
    <x v="0"/>
    <n v="7628.7420000000011"/>
    <s v="Gift Card"/>
    <s v="FREESHIP"/>
    <n v="0"/>
    <s v="REG101339"/>
    <s v="Cust 1420"/>
    <x v="1165"/>
    <x v="696"/>
    <x v="3"/>
    <x v="0"/>
    <x v="1"/>
    <x v="1"/>
    <x v="1"/>
    <n v="7613.8720000000012"/>
    <n v="4"/>
    <s v="Completed"/>
    <s v="Medium"/>
  </r>
  <r>
    <d v="2024-12-03T00:00:00"/>
    <x v="1"/>
    <x v="4"/>
    <n v="12"/>
    <n v="383.45"/>
    <s v="Store C"/>
    <x v="1"/>
    <n v="0"/>
    <x v="5"/>
    <n v="4601.3999999999996"/>
    <s v="Debit Card"/>
    <s v="FREESHIP"/>
    <n v="0"/>
    <s v="REG101340"/>
    <s v="Cust 6744"/>
    <x v="44"/>
    <x v="402"/>
    <x v="1"/>
    <x v="1"/>
    <x v="1"/>
    <x v="1"/>
    <x v="1"/>
    <n v="4589.78"/>
    <n v="2"/>
    <s v="Completed"/>
    <s v="No Discount"/>
  </r>
  <r>
    <d v="2023-09-08T00:00:00"/>
    <x v="0"/>
    <x v="5"/>
    <n v="20"/>
    <n v="293.94"/>
    <s v="Store B"/>
    <x v="1"/>
    <n v="0.15"/>
    <x v="1"/>
    <n v="4996.9799999999996"/>
    <s v="Credit Card"/>
    <s v="SAVE10"/>
    <n v="0"/>
    <s v="REG101341"/>
    <s v="Cust 5690"/>
    <x v="1166"/>
    <x v="242"/>
    <x v="0"/>
    <x v="0"/>
    <x v="11"/>
    <x v="11"/>
    <x v="3"/>
    <n v="4987.6899999999996"/>
    <n v="7"/>
    <s v="Completed"/>
    <s v="High"/>
  </r>
  <r>
    <d v="2024-01-05T00:00:00"/>
    <x v="0"/>
    <x v="2"/>
    <n v="2"/>
    <n v="454.01"/>
    <s v="Store B"/>
    <x v="0"/>
    <n v="0"/>
    <x v="4"/>
    <n v="908.02"/>
    <s v="Online"/>
    <s v="WINTER15"/>
    <n v="0"/>
    <s v="REG101342"/>
    <s v="Cust 1265"/>
    <x v="1167"/>
    <x v="149"/>
    <x v="0"/>
    <x v="1"/>
    <x v="4"/>
    <x v="4"/>
    <x v="0"/>
    <n v="898.24"/>
    <n v="2"/>
    <s v="Completed"/>
    <s v="No Discount"/>
  </r>
  <r>
    <d v="2023-08-03T00:00:00"/>
    <x v="1"/>
    <x v="3"/>
    <n v="5"/>
    <n v="163.55000000000001"/>
    <s v="Store D"/>
    <x v="1"/>
    <n v="0.05"/>
    <x v="2"/>
    <n v="776.86249999999995"/>
    <s v="Cash"/>
    <s v="No Promo"/>
    <n v="0"/>
    <s v="REG101343"/>
    <s v="Cust 7676"/>
    <x v="1168"/>
    <x v="167"/>
    <x v="1"/>
    <x v="0"/>
    <x v="10"/>
    <x v="10"/>
    <x v="3"/>
    <n v="747.96249999999998"/>
    <n v="7"/>
    <s v="Completed"/>
    <s v="Low"/>
  </r>
  <r>
    <d v="2025-02-11T00:00:00"/>
    <x v="2"/>
    <x v="4"/>
    <n v="12"/>
    <n v="141.61000000000001"/>
    <s v="Store B"/>
    <x v="0"/>
    <n v="0"/>
    <x v="2"/>
    <n v="1699.32"/>
    <s v="Credit Card"/>
    <s v="WINTER15"/>
    <n v="0"/>
    <s v="REG101344"/>
    <s v="Cust 4442"/>
    <x v="1169"/>
    <x v="135"/>
    <x v="2"/>
    <x v="2"/>
    <x v="0"/>
    <x v="0"/>
    <x v="0"/>
    <n v="1687.6"/>
    <n v="10"/>
    <s v="Completed"/>
    <s v="No Discount"/>
  </r>
  <r>
    <d v="2023-06-17T00:00:00"/>
    <x v="1"/>
    <x v="3"/>
    <n v="6"/>
    <n v="332.18"/>
    <s v="Store B"/>
    <x v="0"/>
    <n v="0.1"/>
    <x v="5"/>
    <n v="1793.7719999999999"/>
    <s v="Online"/>
    <s v="WINTER15"/>
    <n v="0"/>
    <s v="REG101345"/>
    <s v="Cust 2975"/>
    <x v="1170"/>
    <x v="58"/>
    <x v="1"/>
    <x v="0"/>
    <x v="3"/>
    <x v="3"/>
    <x v="2"/>
    <n v="1771.8219999999999"/>
    <n v="4"/>
    <s v="Completed"/>
    <s v="Medium"/>
  </r>
  <r>
    <d v="2024-02-05T00:00:00"/>
    <x v="3"/>
    <x v="4"/>
    <n v="14"/>
    <n v="463.96"/>
    <s v="Store D"/>
    <x v="1"/>
    <n v="0.15"/>
    <x v="4"/>
    <n v="5521.1239999999998"/>
    <s v="Gift Card"/>
    <s v="No Promo"/>
    <n v="0"/>
    <s v="REG101346"/>
    <s v="Cust 7832"/>
    <x v="1113"/>
    <x v="442"/>
    <x v="3"/>
    <x v="1"/>
    <x v="0"/>
    <x v="0"/>
    <x v="0"/>
    <n v="5491.9340000000002"/>
    <n v="9"/>
    <s v="Completed"/>
    <s v="High"/>
  </r>
  <r>
    <d v="2024-03-17T00:00:00"/>
    <x v="1"/>
    <x v="2"/>
    <n v="10"/>
    <n v="68.27"/>
    <s v="Store A"/>
    <x v="0"/>
    <n v="0.15"/>
    <x v="4"/>
    <n v="580.29499999999996"/>
    <s v="Credit Card"/>
    <s v="No Promo"/>
    <n v="0"/>
    <s v="REG101347"/>
    <s v="Cust 7753"/>
    <x v="1171"/>
    <x v="56"/>
    <x v="1"/>
    <x v="1"/>
    <x v="6"/>
    <x v="6"/>
    <x v="0"/>
    <n v="555.96499999999992"/>
    <n v="10"/>
    <s v="Completed"/>
    <s v="High"/>
  </r>
  <r>
    <d v="2024-02-03T00:00:00"/>
    <x v="3"/>
    <x v="0"/>
    <n v="8"/>
    <n v="27.01"/>
    <s v="Store C"/>
    <x v="0"/>
    <n v="0.05"/>
    <x v="0"/>
    <n v="205.27600000000001"/>
    <s v="Online"/>
    <s v="FREESHIP"/>
    <n v="1"/>
    <s v="REG101348"/>
    <s v="Cust 8639"/>
    <x v="1172"/>
    <x v="604"/>
    <x v="3"/>
    <x v="1"/>
    <x v="0"/>
    <x v="0"/>
    <x v="0"/>
    <n v="162.626"/>
    <n v="6"/>
    <s v="Returned"/>
    <s v="Low"/>
  </r>
  <r>
    <d v="2023-03-31T00:00:00"/>
    <x v="2"/>
    <x v="5"/>
    <n v="9"/>
    <n v="78.8"/>
    <s v="Store D"/>
    <x v="1"/>
    <n v="0.1"/>
    <x v="1"/>
    <n v="638.28"/>
    <s v="Online"/>
    <s v="FREESHIP"/>
    <n v="0"/>
    <s v="REG101349"/>
    <s v="Cust 9878"/>
    <x v="1166"/>
    <x v="637"/>
    <x v="2"/>
    <x v="0"/>
    <x v="6"/>
    <x v="6"/>
    <x v="0"/>
    <n v="628.99"/>
    <n v="10"/>
    <s v="Completed"/>
    <s v="Medium"/>
  </r>
  <r>
    <d v="2023-08-18T00:00:00"/>
    <x v="4"/>
    <x v="5"/>
    <n v="16"/>
    <n v="174.68"/>
    <s v="Store B"/>
    <x v="0"/>
    <n v="0.15"/>
    <x v="2"/>
    <n v="2375.6480000000001"/>
    <s v="Credit Card"/>
    <s v="No Promo"/>
    <n v="0"/>
    <s v="REG101350"/>
    <s v="Cust 4205"/>
    <x v="429"/>
    <x v="697"/>
    <x v="4"/>
    <x v="0"/>
    <x v="10"/>
    <x v="10"/>
    <x v="3"/>
    <n v="2329.6580000000004"/>
    <n v="4"/>
    <s v="Completed"/>
    <s v="High"/>
  </r>
  <r>
    <d v="2023-09-10T00:00:00"/>
    <x v="3"/>
    <x v="6"/>
    <n v="4"/>
    <n v="306.06"/>
    <s v="Store C"/>
    <x v="0"/>
    <n v="0.05"/>
    <x v="3"/>
    <n v="1163.028"/>
    <s v="Gift Card"/>
    <s v="SAVE10"/>
    <n v="1"/>
    <s v="REG101351"/>
    <s v="Cust 4009"/>
    <x v="1173"/>
    <x v="540"/>
    <x v="3"/>
    <x v="0"/>
    <x v="11"/>
    <x v="11"/>
    <x v="3"/>
    <n v="1130.278"/>
    <n v="3"/>
    <s v="Returned"/>
    <s v="Low"/>
  </r>
  <r>
    <d v="2024-01-29T00:00:00"/>
    <x v="1"/>
    <x v="5"/>
    <n v="12"/>
    <n v="164.22"/>
    <s v="Store C"/>
    <x v="1"/>
    <n v="0"/>
    <x v="5"/>
    <n v="1970.64"/>
    <s v="Credit Card"/>
    <s v="FREESHIP"/>
    <n v="0"/>
    <s v="REG101352"/>
    <s v="Cust 6499"/>
    <x v="1174"/>
    <x v="253"/>
    <x v="1"/>
    <x v="1"/>
    <x v="4"/>
    <x v="4"/>
    <x v="0"/>
    <n v="1949.18"/>
    <n v="5"/>
    <s v="Completed"/>
    <s v="No Discount"/>
  </r>
  <r>
    <d v="2024-03-21T00:00:00"/>
    <x v="2"/>
    <x v="5"/>
    <n v="20"/>
    <n v="336.29"/>
    <s v="Store C"/>
    <x v="1"/>
    <n v="0"/>
    <x v="0"/>
    <n v="6725.8"/>
    <s v="Gift Card"/>
    <s v="FREESHIP"/>
    <n v="0"/>
    <s v="REG101353"/>
    <s v="Cust 4389"/>
    <x v="1175"/>
    <x v="91"/>
    <x v="2"/>
    <x v="1"/>
    <x v="6"/>
    <x v="6"/>
    <x v="0"/>
    <n v="6700.78"/>
    <n v="9"/>
    <s v="Completed"/>
    <s v="No Discount"/>
  </r>
  <r>
    <d v="2024-08-03T00:00:00"/>
    <x v="4"/>
    <x v="5"/>
    <n v="7"/>
    <n v="180.25"/>
    <s v="Store D"/>
    <x v="1"/>
    <n v="0.1"/>
    <x v="4"/>
    <n v="1135.575"/>
    <s v="Gift Card"/>
    <s v="WINTER15"/>
    <n v="0"/>
    <s v="REG101354"/>
    <s v="Cust 2008"/>
    <x v="424"/>
    <x v="466"/>
    <x v="4"/>
    <x v="1"/>
    <x v="10"/>
    <x v="10"/>
    <x v="3"/>
    <n v="1098.7850000000001"/>
    <n v="2"/>
    <s v="Completed"/>
    <s v="Medium"/>
  </r>
  <r>
    <d v="2025-05-05T00:00:00"/>
    <x v="2"/>
    <x v="4"/>
    <n v="1"/>
    <n v="21.75"/>
    <s v="Store C"/>
    <x v="1"/>
    <n v="0"/>
    <x v="1"/>
    <n v="21.75"/>
    <s v="Cash"/>
    <s v="FREESHIP"/>
    <n v="0"/>
    <s v="REG101355"/>
    <s v="Cust 6509"/>
    <x v="1176"/>
    <x v="487"/>
    <x v="2"/>
    <x v="2"/>
    <x v="2"/>
    <x v="2"/>
    <x v="2"/>
    <n v="14.4"/>
    <n v="9"/>
    <s v="Completed"/>
    <s v="No Discount"/>
  </r>
  <r>
    <d v="2023-02-08T00:00:00"/>
    <x v="4"/>
    <x v="5"/>
    <n v="13"/>
    <n v="149.16"/>
    <s v="Store C"/>
    <x v="1"/>
    <n v="0.1"/>
    <x v="0"/>
    <n v="1745.172"/>
    <s v="Cash"/>
    <s v="No Promo"/>
    <n v="1"/>
    <s v="REG101356"/>
    <s v="Cust 4270"/>
    <x v="1177"/>
    <x v="162"/>
    <x v="4"/>
    <x v="0"/>
    <x v="0"/>
    <x v="0"/>
    <x v="0"/>
    <n v="1724.2719999999999"/>
    <n v="8"/>
    <s v="Returned"/>
    <s v="Medium"/>
  </r>
  <r>
    <d v="2023-05-26T00:00:00"/>
    <x v="3"/>
    <x v="3"/>
    <n v="7"/>
    <n v="220.9"/>
    <s v="Store A"/>
    <x v="0"/>
    <n v="0.15"/>
    <x v="5"/>
    <n v="1314.355"/>
    <s v="Gift Card"/>
    <s v="FREESHIP"/>
    <n v="0"/>
    <s v="REG101357"/>
    <s v="Cust 4414"/>
    <x v="1178"/>
    <x v="698"/>
    <x v="3"/>
    <x v="0"/>
    <x v="2"/>
    <x v="2"/>
    <x v="2"/>
    <n v="1299.105"/>
    <n v="10"/>
    <s v="Completed"/>
    <s v="High"/>
  </r>
  <r>
    <d v="2024-07-15T00:00:00"/>
    <x v="0"/>
    <x v="3"/>
    <n v="1"/>
    <n v="364.27"/>
    <s v="Store A"/>
    <x v="1"/>
    <n v="0.1"/>
    <x v="1"/>
    <n v="327.84300000000002"/>
    <s v="Debit Card"/>
    <s v="WINTER15"/>
    <n v="0"/>
    <s v="REG101358"/>
    <s v="Cust 6409"/>
    <x v="1179"/>
    <x v="312"/>
    <x v="0"/>
    <x v="1"/>
    <x v="8"/>
    <x v="8"/>
    <x v="3"/>
    <n v="318.93299999999999"/>
    <n v="7"/>
    <s v="Completed"/>
    <s v="Medium"/>
  </r>
  <r>
    <d v="2024-12-18T00:00:00"/>
    <x v="2"/>
    <x v="4"/>
    <n v="9"/>
    <n v="306.42"/>
    <s v="Store C"/>
    <x v="0"/>
    <n v="0"/>
    <x v="5"/>
    <n v="2757.78"/>
    <s v="Online"/>
    <s v="No Promo"/>
    <n v="0"/>
    <s v="REG101359"/>
    <s v="Cust 1621"/>
    <x v="1180"/>
    <x v="129"/>
    <x v="2"/>
    <x v="1"/>
    <x v="1"/>
    <x v="1"/>
    <x v="1"/>
    <n v="2741.9700000000003"/>
    <n v="9"/>
    <s v="Completed"/>
    <s v="No Discount"/>
  </r>
  <r>
    <d v="2024-09-29T00:00:00"/>
    <x v="2"/>
    <x v="5"/>
    <n v="18"/>
    <n v="589"/>
    <s v="Store B"/>
    <x v="0"/>
    <n v="0.1"/>
    <x v="4"/>
    <n v="9541.8000000000011"/>
    <s v="Cash"/>
    <s v="WINTER15"/>
    <n v="0"/>
    <s v="REG101360"/>
    <s v="Cust 6790"/>
    <x v="1181"/>
    <x v="699"/>
    <x v="2"/>
    <x v="1"/>
    <x v="11"/>
    <x v="11"/>
    <x v="3"/>
    <n v="9504.02"/>
    <n v="9"/>
    <s v="Completed"/>
    <s v="Medium"/>
  </r>
  <r>
    <d v="2024-10-25T00:00:00"/>
    <x v="1"/>
    <x v="2"/>
    <n v="16"/>
    <n v="249.45"/>
    <s v="Store C"/>
    <x v="0"/>
    <n v="0.1"/>
    <x v="1"/>
    <n v="3592.08"/>
    <s v="Cash"/>
    <s v="FREESHIP"/>
    <n v="0"/>
    <s v="REG101361"/>
    <s v="Cust 4045"/>
    <x v="1182"/>
    <x v="267"/>
    <x v="1"/>
    <x v="1"/>
    <x v="5"/>
    <x v="5"/>
    <x v="1"/>
    <n v="3571.16"/>
    <n v="7"/>
    <s v="Completed"/>
    <s v="Medium"/>
  </r>
  <r>
    <d v="2025-01-06T00:00:00"/>
    <x v="2"/>
    <x v="4"/>
    <n v="20"/>
    <n v="440.32"/>
    <s v="Store C"/>
    <x v="1"/>
    <n v="0.05"/>
    <x v="1"/>
    <n v="8366.08"/>
    <s v="Debit Card"/>
    <s v="SAVE10"/>
    <n v="1"/>
    <s v="REG101362"/>
    <s v="Cust 1258"/>
    <x v="1183"/>
    <x v="539"/>
    <x v="2"/>
    <x v="2"/>
    <x v="4"/>
    <x v="4"/>
    <x v="0"/>
    <n v="8359.91"/>
    <n v="10"/>
    <s v="Returned"/>
    <s v="Low"/>
  </r>
  <r>
    <d v="2023-11-19T00:00:00"/>
    <x v="3"/>
    <x v="5"/>
    <n v="3"/>
    <n v="101.34"/>
    <s v="Store A"/>
    <x v="0"/>
    <n v="0"/>
    <x v="3"/>
    <n v="304.02"/>
    <s v="Debit Card"/>
    <s v="No Promo"/>
    <n v="0"/>
    <s v="REG101363"/>
    <s v="Cust 8051"/>
    <x v="1184"/>
    <x v="700"/>
    <x v="3"/>
    <x v="0"/>
    <x v="9"/>
    <x v="9"/>
    <x v="1"/>
    <n v="280.87"/>
    <n v="2"/>
    <s v="Completed"/>
    <s v="No Discount"/>
  </r>
  <r>
    <d v="2024-04-11T00:00:00"/>
    <x v="1"/>
    <x v="1"/>
    <n v="17"/>
    <n v="311.61"/>
    <s v="Store A"/>
    <x v="1"/>
    <n v="0.05"/>
    <x v="0"/>
    <n v="5032.5014999999994"/>
    <s v="Online"/>
    <s v="No Promo"/>
    <n v="1"/>
    <s v="REG101364"/>
    <s v="Cust 9371"/>
    <x v="699"/>
    <x v="10"/>
    <x v="1"/>
    <x v="1"/>
    <x v="7"/>
    <x v="7"/>
    <x v="2"/>
    <n v="5002.6014999999998"/>
    <n v="6"/>
    <s v="Returned"/>
    <s v="Low"/>
  </r>
  <r>
    <d v="2024-03-30T00:00:00"/>
    <x v="1"/>
    <x v="4"/>
    <n v="2"/>
    <n v="441.18"/>
    <s v="Store B"/>
    <x v="1"/>
    <n v="0.15"/>
    <x v="5"/>
    <n v="750.00599999999997"/>
    <s v="Cash"/>
    <s v="No Promo"/>
    <n v="1"/>
    <s v="REG101365"/>
    <s v="Cust 9881"/>
    <x v="1185"/>
    <x v="582"/>
    <x v="1"/>
    <x v="1"/>
    <x v="6"/>
    <x v="6"/>
    <x v="0"/>
    <n v="726.93599999999992"/>
    <n v="7"/>
    <s v="Returned"/>
    <s v="High"/>
  </r>
  <r>
    <d v="2024-11-25T00:00:00"/>
    <x v="2"/>
    <x v="3"/>
    <n v="20"/>
    <n v="286.66000000000003"/>
    <s v="Store D"/>
    <x v="1"/>
    <n v="0.1"/>
    <x v="3"/>
    <n v="5159.880000000001"/>
    <s v="Debit Card"/>
    <s v="WINTER15"/>
    <n v="0"/>
    <s v="REG101366"/>
    <s v="Cust 2153"/>
    <x v="1186"/>
    <x v="545"/>
    <x v="2"/>
    <x v="1"/>
    <x v="9"/>
    <x v="9"/>
    <x v="1"/>
    <n v="5144.3400000000011"/>
    <n v="4"/>
    <s v="Completed"/>
    <s v="Medium"/>
  </r>
  <r>
    <d v="2025-01-06T00:00:00"/>
    <x v="2"/>
    <x v="6"/>
    <n v="13"/>
    <n v="483.63"/>
    <s v="Store A"/>
    <x v="1"/>
    <n v="0.05"/>
    <x v="3"/>
    <n v="5972.8304999999991"/>
    <s v="Cash"/>
    <s v="FREESHIP"/>
    <n v="0"/>
    <s v="REG101367"/>
    <s v="Cust 9189"/>
    <x v="1187"/>
    <x v="701"/>
    <x v="2"/>
    <x v="2"/>
    <x v="4"/>
    <x v="4"/>
    <x v="0"/>
    <n v="5954.6104999999989"/>
    <n v="9"/>
    <s v="Completed"/>
    <s v="Low"/>
  </r>
  <r>
    <d v="2023-04-15T00:00:00"/>
    <x v="4"/>
    <x v="5"/>
    <n v="8"/>
    <n v="304.14999999999998"/>
    <s v="Store B"/>
    <x v="0"/>
    <n v="0.05"/>
    <x v="3"/>
    <n v="2311.54"/>
    <s v="Debit Card"/>
    <s v="No Promo"/>
    <n v="0"/>
    <s v="REG101368"/>
    <s v="Cust 8802"/>
    <x v="559"/>
    <x v="269"/>
    <x v="4"/>
    <x v="0"/>
    <x v="7"/>
    <x v="7"/>
    <x v="2"/>
    <n v="2269.81"/>
    <n v="3"/>
    <s v="Completed"/>
    <s v="Low"/>
  </r>
  <r>
    <d v="2024-02-07T00:00:00"/>
    <x v="0"/>
    <x v="6"/>
    <n v="10"/>
    <n v="452.21"/>
    <s v="Store A"/>
    <x v="1"/>
    <n v="0.1"/>
    <x v="0"/>
    <n v="4069.889999999999"/>
    <s v="Cash"/>
    <s v="WINTER15"/>
    <n v="0"/>
    <s v="REG101369"/>
    <s v="Cust 8707"/>
    <x v="1188"/>
    <x v="691"/>
    <x v="0"/>
    <x v="1"/>
    <x v="0"/>
    <x v="0"/>
    <x v="0"/>
    <n v="4054.0199999999991"/>
    <n v="10"/>
    <s v="Completed"/>
    <s v="Medium"/>
  </r>
  <r>
    <d v="2023-06-02T00:00:00"/>
    <x v="0"/>
    <x v="6"/>
    <n v="4"/>
    <n v="248.16"/>
    <s v="Store B"/>
    <x v="1"/>
    <n v="0.1"/>
    <x v="4"/>
    <n v="893.37599999999998"/>
    <s v="Credit Card"/>
    <s v="No Promo"/>
    <n v="1"/>
    <s v="REG101370"/>
    <s v="Cust 5638"/>
    <x v="1189"/>
    <x v="698"/>
    <x v="0"/>
    <x v="0"/>
    <x v="3"/>
    <x v="3"/>
    <x v="2"/>
    <n v="848.26599999999996"/>
    <n v="3"/>
    <s v="Returned"/>
    <s v="Medium"/>
  </r>
  <r>
    <d v="2023-08-24T00:00:00"/>
    <x v="0"/>
    <x v="0"/>
    <n v="4"/>
    <n v="520"/>
    <s v="Store A"/>
    <x v="1"/>
    <n v="0"/>
    <x v="0"/>
    <n v="2080"/>
    <s v="Credit Card"/>
    <s v="WINTER15"/>
    <n v="0"/>
    <s v="REG101371"/>
    <s v="Cust 6036"/>
    <x v="1190"/>
    <x v="702"/>
    <x v="0"/>
    <x v="0"/>
    <x v="10"/>
    <x v="10"/>
    <x v="3"/>
    <n v="2061.75"/>
    <n v="9"/>
    <s v="Completed"/>
    <s v="No Discount"/>
  </r>
  <r>
    <d v="2024-12-06T00:00:00"/>
    <x v="1"/>
    <x v="3"/>
    <n v="11"/>
    <n v="571.07000000000005"/>
    <s v="Store A"/>
    <x v="1"/>
    <n v="0"/>
    <x v="2"/>
    <n v="6281.77"/>
    <s v="Gift Card"/>
    <s v="SAVE10"/>
    <n v="0"/>
    <s v="REG101372"/>
    <s v="Cust 5504"/>
    <x v="1191"/>
    <x v="703"/>
    <x v="1"/>
    <x v="1"/>
    <x v="1"/>
    <x v="1"/>
    <x v="1"/>
    <n v="6269.17"/>
    <n v="5"/>
    <s v="Completed"/>
    <s v="No Discount"/>
  </r>
  <r>
    <d v="2023-12-08T00:00:00"/>
    <x v="0"/>
    <x v="5"/>
    <n v="11"/>
    <n v="65.569999999999993"/>
    <s v="Store D"/>
    <x v="1"/>
    <n v="0.1"/>
    <x v="4"/>
    <n v="649.14300000000003"/>
    <s v="Debit Card"/>
    <s v="SAVE10"/>
    <n v="1"/>
    <s v="REG101373"/>
    <s v="Cust 1161"/>
    <x v="1192"/>
    <x v="704"/>
    <x v="0"/>
    <x v="0"/>
    <x v="1"/>
    <x v="1"/>
    <x v="1"/>
    <n v="618.71300000000008"/>
    <n v="6"/>
    <s v="Returned"/>
    <s v="Medium"/>
  </r>
  <r>
    <d v="2023-05-12T00:00:00"/>
    <x v="1"/>
    <x v="5"/>
    <n v="4"/>
    <n v="397.02"/>
    <s v="Store A"/>
    <x v="0"/>
    <n v="0"/>
    <x v="2"/>
    <n v="1588.08"/>
    <s v="Cash"/>
    <s v="FREESHIP"/>
    <n v="0"/>
    <s v="REG101374"/>
    <s v="Cust 5420"/>
    <x v="217"/>
    <x v="560"/>
    <x v="1"/>
    <x v="0"/>
    <x v="2"/>
    <x v="2"/>
    <x v="2"/>
    <n v="1564.83"/>
    <n v="8"/>
    <s v="Completed"/>
    <s v="No Discount"/>
  </r>
  <r>
    <d v="2025-04-24T00:00:00"/>
    <x v="4"/>
    <x v="0"/>
    <n v="10"/>
    <n v="169.35"/>
    <s v="Store B"/>
    <x v="1"/>
    <n v="0.05"/>
    <x v="1"/>
    <n v="1608.825"/>
    <s v="Credit Card"/>
    <s v="WINTER15"/>
    <n v="0"/>
    <s v="REG101375"/>
    <s v="Cust 7745"/>
    <x v="645"/>
    <x v="302"/>
    <x v="4"/>
    <x v="2"/>
    <x v="7"/>
    <x v="7"/>
    <x v="2"/>
    <n v="1563.915"/>
    <n v="3"/>
    <s v="Completed"/>
    <s v="Low"/>
  </r>
  <r>
    <d v="2023-04-23T00:00:00"/>
    <x v="3"/>
    <x v="5"/>
    <n v="9"/>
    <n v="340.44"/>
    <s v="Store D"/>
    <x v="1"/>
    <n v="0.05"/>
    <x v="3"/>
    <n v="2910.7620000000002"/>
    <s v="Debit Card"/>
    <s v="FREESHIP"/>
    <n v="1"/>
    <s v="REG101376"/>
    <s v="Cust 4365"/>
    <x v="1093"/>
    <x v="660"/>
    <x v="3"/>
    <x v="0"/>
    <x v="7"/>
    <x v="7"/>
    <x v="2"/>
    <n v="2874.0820000000003"/>
    <n v="10"/>
    <s v="Returned"/>
    <s v="Low"/>
  </r>
  <r>
    <d v="2023-01-18T00:00:00"/>
    <x v="2"/>
    <x v="4"/>
    <n v="1"/>
    <n v="120.2"/>
    <s v="Store D"/>
    <x v="1"/>
    <n v="0.05"/>
    <x v="3"/>
    <n v="114.19"/>
    <s v="Online"/>
    <s v="WINTER15"/>
    <n v="0"/>
    <s v="REG101377"/>
    <s v="Cust 3291"/>
    <x v="515"/>
    <x v="705"/>
    <x v="2"/>
    <x v="0"/>
    <x v="4"/>
    <x v="4"/>
    <x v="0"/>
    <n v="69.199999999999989"/>
    <n v="3"/>
    <s v="Completed"/>
    <s v="Low"/>
  </r>
  <r>
    <d v="2025-05-11T00:00:00"/>
    <x v="2"/>
    <x v="1"/>
    <n v="13"/>
    <n v="169.39"/>
    <s v="Store B"/>
    <x v="0"/>
    <n v="0.15"/>
    <x v="4"/>
    <n v="1871.7594999999999"/>
    <s v="Credit Card"/>
    <s v="No Promo"/>
    <n v="0"/>
    <s v="REG101378"/>
    <s v="Cust 9020"/>
    <x v="1193"/>
    <x v="131"/>
    <x v="2"/>
    <x v="2"/>
    <x v="2"/>
    <x v="2"/>
    <x v="2"/>
    <n v="1864.9494999999999"/>
    <n v="10"/>
    <s v="Completed"/>
    <s v="High"/>
  </r>
  <r>
    <d v="2024-12-23T00:00:00"/>
    <x v="4"/>
    <x v="5"/>
    <n v="10"/>
    <n v="170.72"/>
    <s v="Store A"/>
    <x v="0"/>
    <n v="0.05"/>
    <x v="2"/>
    <n v="1621.84"/>
    <s v="Online"/>
    <s v="FREESHIP"/>
    <n v="0"/>
    <s v="REG101379"/>
    <s v="Cust 2667"/>
    <x v="1194"/>
    <x v="501"/>
    <x v="4"/>
    <x v="1"/>
    <x v="1"/>
    <x v="1"/>
    <x v="1"/>
    <n v="1592.6599999999999"/>
    <n v="10"/>
    <s v="Completed"/>
    <s v="Low"/>
  </r>
  <r>
    <d v="2023-08-20T00:00:00"/>
    <x v="4"/>
    <x v="2"/>
    <n v="9"/>
    <n v="323.77"/>
    <s v="Store A"/>
    <x v="0"/>
    <n v="0.15"/>
    <x v="3"/>
    <n v="2476.8404999999998"/>
    <s v="Debit Card"/>
    <s v="No Promo"/>
    <n v="0"/>
    <s v="REG101380"/>
    <s v="Cust 6158"/>
    <x v="1195"/>
    <x v="666"/>
    <x v="4"/>
    <x v="0"/>
    <x v="10"/>
    <x v="10"/>
    <x v="3"/>
    <n v="2470.4804999999997"/>
    <n v="8"/>
    <s v="Completed"/>
    <s v="High"/>
  </r>
  <r>
    <d v="2025-03-18T00:00:00"/>
    <x v="3"/>
    <x v="3"/>
    <n v="4"/>
    <n v="481.86"/>
    <s v="Store B"/>
    <x v="0"/>
    <n v="0"/>
    <x v="5"/>
    <n v="1927.44"/>
    <s v="Online"/>
    <s v="FREESHIP"/>
    <n v="0"/>
    <s v="REG101381"/>
    <s v="Cust 7404"/>
    <x v="1196"/>
    <x v="706"/>
    <x v="3"/>
    <x v="2"/>
    <x v="6"/>
    <x v="6"/>
    <x v="0"/>
    <n v="1905.52"/>
    <n v="5"/>
    <s v="Completed"/>
    <s v="No Discount"/>
  </r>
  <r>
    <d v="2024-01-16T00:00:00"/>
    <x v="3"/>
    <x v="1"/>
    <n v="4"/>
    <n v="78.05"/>
    <s v="Store A"/>
    <x v="1"/>
    <n v="0"/>
    <x v="3"/>
    <n v="312.2"/>
    <s v="Credit Card"/>
    <s v="No Promo"/>
    <n v="0"/>
    <s v="REG101382"/>
    <s v="Cust 8572"/>
    <x v="1197"/>
    <x v="707"/>
    <x v="3"/>
    <x v="1"/>
    <x v="4"/>
    <x v="4"/>
    <x v="0"/>
    <n v="298.17"/>
    <n v="8"/>
    <s v="Completed"/>
    <s v="No Discount"/>
  </r>
  <r>
    <d v="2024-05-29T00:00:00"/>
    <x v="0"/>
    <x v="5"/>
    <n v="6"/>
    <n v="57.4"/>
    <s v="Store C"/>
    <x v="0"/>
    <n v="0.1"/>
    <x v="0"/>
    <n v="309.95999999999998"/>
    <s v="Debit Card"/>
    <s v="FREESHIP"/>
    <n v="0"/>
    <s v="REG101383"/>
    <s v="Cust 1043"/>
    <x v="1198"/>
    <x v="398"/>
    <x v="0"/>
    <x v="1"/>
    <x v="2"/>
    <x v="2"/>
    <x v="2"/>
    <n v="283.53999999999996"/>
    <n v="10"/>
    <s v="Completed"/>
    <s v="Medium"/>
  </r>
  <r>
    <d v="2025-03-25T00:00:00"/>
    <x v="1"/>
    <x v="0"/>
    <n v="9"/>
    <n v="454.98"/>
    <s v="Store B"/>
    <x v="0"/>
    <n v="0.15"/>
    <x v="0"/>
    <n v="3480.5970000000002"/>
    <s v="Credit Card"/>
    <s v="No Promo"/>
    <n v="0"/>
    <s v="REG101384"/>
    <s v="Cust 1766"/>
    <x v="1199"/>
    <x v="283"/>
    <x v="1"/>
    <x v="2"/>
    <x v="6"/>
    <x v="6"/>
    <x v="0"/>
    <n v="3439.837"/>
    <n v="2"/>
    <s v="Completed"/>
    <s v="High"/>
  </r>
  <r>
    <d v="2025-03-22T00:00:00"/>
    <x v="3"/>
    <x v="2"/>
    <n v="11"/>
    <n v="365.75"/>
    <s v="Store D"/>
    <x v="0"/>
    <n v="0.05"/>
    <x v="5"/>
    <n v="3822.0875000000001"/>
    <s v="Debit Card"/>
    <s v="FREESHIP"/>
    <n v="1"/>
    <s v="REG101385"/>
    <s v="Cust 4461"/>
    <x v="1200"/>
    <x v="283"/>
    <x v="3"/>
    <x v="2"/>
    <x v="6"/>
    <x v="6"/>
    <x v="0"/>
    <n v="3813.7175000000002"/>
    <n v="5"/>
    <s v="Returned"/>
    <s v="Low"/>
  </r>
  <r>
    <d v="2024-08-17T00:00:00"/>
    <x v="0"/>
    <x v="1"/>
    <n v="7"/>
    <n v="106.88"/>
    <s v="Store C"/>
    <x v="1"/>
    <n v="0.05"/>
    <x v="4"/>
    <n v="710.75199999999995"/>
    <s v="Cash"/>
    <s v="WINTER15"/>
    <n v="1"/>
    <s v="REG101386"/>
    <s v="Cust 4390"/>
    <x v="748"/>
    <x v="708"/>
    <x v="0"/>
    <x v="1"/>
    <x v="10"/>
    <x v="10"/>
    <x v="3"/>
    <n v="684.63199999999995"/>
    <n v="7"/>
    <s v="Returned"/>
    <s v="Low"/>
  </r>
  <r>
    <d v="2024-06-02T00:00:00"/>
    <x v="1"/>
    <x v="6"/>
    <n v="2"/>
    <n v="250.98"/>
    <s v="Store B"/>
    <x v="0"/>
    <n v="0.1"/>
    <x v="0"/>
    <n v="451.76400000000001"/>
    <s v="Online"/>
    <s v="WINTER15"/>
    <n v="0"/>
    <s v="REG101387"/>
    <s v="Cust 9451"/>
    <x v="1201"/>
    <x v="190"/>
    <x v="1"/>
    <x v="1"/>
    <x v="3"/>
    <x v="3"/>
    <x v="2"/>
    <n v="432.964"/>
    <n v="10"/>
    <s v="Completed"/>
    <s v="Medium"/>
  </r>
  <r>
    <d v="2023-03-31T00:00:00"/>
    <x v="1"/>
    <x v="4"/>
    <n v="8"/>
    <n v="591.29"/>
    <s v="Store C"/>
    <x v="1"/>
    <n v="0.1"/>
    <x v="4"/>
    <n v="4257.2879999999996"/>
    <s v="Credit Card"/>
    <s v="No Promo"/>
    <n v="1"/>
    <s v="REG101388"/>
    <s v="Cust 5335"/>
    <x v="1202"/>
    <x v="637"/>
    <x v="1"/>
    <x v="0"/>
    <x v="6"/>
    <x v="6"/>
    <x v="0"/>
    <n v="4212.1479999999992"/>
    <n v="10"/>
    <s v="Returned"/>
    <s v="Medium"/>
  </r>
  <r>
    <d v="2024-05-19T00:00:00"/>
    <x v="4"/>
    <x v="4"/>
    <n v="18"/>
    <n v="369.79"/>
    <s v="Store A"/>
    <x v="0"/>
    <n v="0.05"/>
    <x v="0"/>
    <n v="6323.4089999999997"/>
    <s v="Cash"/>
    <s v="FREESHIP"/>
    <n v="1"/>
    <s v="REG101389"/>
    <s v="Cust 3487"/>
    <x v="840"/>
    <x v="645"/>
    <x v="4"/>
    <x v="1"/>
    <x v="2"/>
    <x v="2"/>
    <x v="2"/>
    <n v="6307.009"/>
    <n v="4"/>
    <s v="Returned"/>
    <s v="Low"/>
  </r>
  <r>
    <d v="2023-03-02T00:00:00"/>
    <x v="4"/>
    <x v="2"/>
    <n v="15"/>
    <n v="166.24"/>
    <s v="Store D"/>
    <x v="0"/>
    <n v="0.1"/>
    <x v="4"/>
    <n v="2244.2399999999998"/>
    <s v="Debit Card"/>
    <s v="SAVE10"/>
    <n v="0"/>
    <s v="REG101390"/>
    <s v="Cust 7613"/>
    <x v="600"/>
    <x v="550"/>
    <x v="4"/>
    <x v="0"/>
    <x v="6"/>
    <x v="6"/>
    <x v="0"/>
    <n v="2234.3799999999997"/>
    <n v="3"/>
    <s v="Completed"/>
    <s v="Medium"/>
  </r>
  <r>
    <d v="2023-03-13T00:00:00"/>
    <x v="2"/>
    <x v="6"/>
    <n v="12"/>
    <n v="260.76"/>
    <s v="Store C"/>
    <x v="0"/>
    <n v="0.15"/>
    <x v="3"/>
    <n v="2659.752"/>
    <s v="Online"/>
    <s v="No Promo"/>
    <n v="0"/>
    <s v="REG101391"/>
    <s v="Cust 9436"/>
    <x v="1182"/>
    <x v="124"/>
    <x v="2"/>
    <x v="0"/>
    <x v="6"/>
    <x v="6"/>
    <x v="0"/>
    <n v="2638.8319999999999"/>
    <n v="9"/>
    <s v="Completed"/>
    <s v="High"/>
  </r>
  <r>
    <d v="2025-04-16T00:00:00"/>
    <x v="4"/>
    <x v="0"/>
    <n v="10"/>
    <n v="348.63"/>
    <s v="Store D"/>
    <x v="0"/>
    <n v="0.05"/>
    <x v="4"/>
    <n v="3311.9850000000001"/>
    <s v="Credit Card"/>
    <s v="No Promo"/>
    <n v="1"/>
    <s v="REG101392"/>
    <s v="Cust 2197"/>
    <x v="1203"/>
    <x v="622"/>
    <x v="4"/>
    <x v="2"/>
    <x v="7"/>
    <x v="7"/>
    <x v="2"/>
    <n v="3269.1950000000002"/>
    <n v="2"/>
    <s v="Returned"/>
    <s v="Low"/>
  </r>
  <r>
    <d v="2024-06-05T00:00:00"/>
    <x v="2"/>
    <x v="3"/>
    <n v="5"/>
    <n v="473.28"/>
    <s v="Store A"/>
    <x v="1"/>
    <n v="0"/>
    <x v="4"/>
    <n v="2366.4"/>
    <s v="Credit Card"/>
    <s v="SAVE10"/>
    <n v="1"/>
    <s v="REG101393"/>
    <s v="Cust 5620"/>
    <x v="1204"/>
    <x v="634"/>
    <x v="2"/>
    <x v="1"/>
    <x v="3"/>
    <x v="3"/>
    <x v="2"/>
    <n v="2335.71"/>
    <n v="10"/>
    <s v="Returned"/>
    <s v="No Discount"/>
  </r>
  <r>
    <d v="2024-09-01T00:00:00"/>
    <x v="2"/>
    <x v="3"/>
    <n v="16"/>
    <n v="401.83"/>
    <s v="Store B"/>
    <x v="1"/>
    <n v="0"/>
    <x v="0"/>
    <n v="6429.28"/>
    <s v="Cash"/>
    <s v="FREESHIP"/>
    <n v="0"/>
    <s v="REG101394"/>
    <s v="Cust 4101"/>
    <x v="1205"/>
    <x v="399"/>
    <x v="2"/>
    <x v="1"/>
    <x v="11"/>
    <x v="11"/>
    <x v="3"/>
    <n v="6407.74"/>
    <n v="4"/>
    <s v="Completed"/>
    <s v="No Discount"/>
  </r>
  <r>
    <d v="2024-09-21T00:00:00"/>
    <x v="2"/>
    <x v="1"/>
    <n v="10"/>
    <n v="269.29000000000002"/>
    <s v="Store C"/>
    <x v="1"/>
    <n v="0"/>
    <x v="0"/>
    <n v="2692.9"/>
    <s v="Debit Card"/>
    <s v="SAVE10"/>
    <n v="0"/>
    <s v="REG101395"/>
    <s v="Cust 8828"/>
    <x v="1206"/>
    <x v="424"/>
    <x v="2"/>
    <x v="1"/>
    <x v="11"/>
    <x v="11"/>
    <x v="3"/>
    <n v="2678.81"/>
    <n v="9"/>
    <s v="Completed"/>
    <s v="No Discount"/>
  </r>
  <r>
    <d v="2025-01-11T00:00:00"/>
    <x v="2"/>
    <x v="2"/>
    <n v="4"/>
    <n v="323.02"/>
    <s v="Store C"/>
    <x v="1"/>
    <n v="0.05"/>
    <x v="4"/>
    <n v="1227.4760000000001"/>
    <s v="Cash"/>
    <s v="No Promo"/>
    <n v="0"/>
    <s v="REG101396"/>
    <s v="Cust 3187"/>
    <x v="1207"/>
    <x v="539"/>
    <x v="2"/>
    <x v="2"/>
    <x v="4"/>
    <x v="4"/>
    <x v="0"/>
    <n v="1207.9460000000001"/>
    <n v="5"/>
    <s v="Completed"/>
    <s v="Low"/>
  </r>
  <r>
    <d v="2023-01-04T00:00:00"/>
    <x v="4"/>
    <x v="4"/>
    <n v="15"/>
    <n v="439.89"/>
    <s v="Store D"/>
    <x v="1"/>
    <n v="0.15"/>
    <x v="4"/>
    <n v="5608.5974999999989"/>
    <s v="Online"/>
    <s v="FREESHIP"/>
    <n v="0"/>
    <s v="REG101397"/>
    <s v="Cust 1081"/>
    <x v="1208"/>
    <x v="145"/>
    <x v="4"/>
    <x v="0"/>
    <x v="4"/>
    <x v="4"/>
    <x v="0"/>
    <n v="5558.8874999999989"/>
    <n v="4"/>
    <s v="Completed"/>
    <s v="High"/>
  </r>
  <r>
    <d v="2023-05-02T00:00:00"/>
    <x v="4"/>
    <x v="4"/>
    <n v="16"/>
    <n v="483.09"/>
    <s v="Store C"/>
    <x v="0"/>
    <n v="0.05"/>
    <x v="1"/>
    <n v="7342.9679999999989"/>
    <s v="Debit Card"/>
    <s v="No Promo"/>
    <n v="1"/>
    <s v="REG101398"/>
    <s v="Cust 5049"/>
    <x v="528"/>
    <x v="709"/>
    <x v="4"/>
    <x v="0"/>
    <x v="2"/>
    <x v="2"/>
    <x v="2"/>
    <n v="7305.3079999999991"/>
    <n v="3"/>
    <s v="Returned"/>
    <s v="Low"/>
  </r>
  <r>
    <d v="2023-07-09T00:00:00"/>
    <x v="0"/>
    <x v="1"/>
    <n v="13"/>
    <n v="27.39"/>
    <s v="Store B"/>
    <x v="1"/>
    <n v="0.15"/>
    <x v="2"/>
    <n v="302.65949999999998"/>
    <s v="Cash"/>
    <s v="No Promo"/>
    <n v="0"/>
    <s v="REG101399"/>
    <s v="Cust 5409"/>
    <x v="370"/>
    <x v="644"/>
    <x v="0"/>
    <x v="0"/>
    <x v="8"/>
    <x v="8"/>
    <x v="3"/>
    <n v="279.70949999999999"/>
    <n v="5"/>
    <s v="Completed"/>
    <s v="High"/>
  </r>
  <r>
    <d v="2025-02-27T00:00:00"/>
    <x v="0"/>
    <x v="4"/>
    <n v="18"/>
    <n v="432.52"/>
    <s v="Store D"/>
    <x v="1"/>
    <n v="0.05"/>
    <x v="5"/>
    <n v="7396.0919999999996"/>
    <s v="Credit Card"/>
    <s v="SAVE10"/>
    <n v="1"/>
    <s v="REG101400"/>
    <s v="Cust 2372"/>
    <x v="1209"/>
    <x v="556"/>
    <x v="0"/>
    <x v="2"/>
    <x v="0"/>
    <x v="0"/>
    <x v="0"/>
    <n v="7361.902"/>
    <n v="5"/>
    <s v="Returned"/>
    <s v="Low"/>
  </r>
  <r>
    <d v="2024-09-23T00:00:00"/>
    <x v="4"/>
    <x v="6"/>
    <n v="3"/>
    <n v="360.93"/>
    <s v="Store B"/>
    <x v="0"/>
    <n v="0.15"/>
    <x v="4"/>
    <n v="920.37149999999997"/>
    <s v="Debit Card"/>
    <s v="WINTER15"/>
    <n v="0"/>
    <s v="REG101401"/>
    <s v="Cust 2741"/>
    <x v="1210"/>
    <x v="407"/>
    <x v="4"/>
    <x v="1"/>
    <x v="11"/>
    <x v="11"/>
    <x v="3"/>
    <n v="884.76149999999996"/>
    <n v="6"/>
    <s v="Completed"/>
    <s v="High"/>
  </r>
  <r>
    <d v="2025-06-22T00:00:00"/>
    <x v="0"/>
    <x v="5"/>
    <n v="5"/>
    <n v="414.58"/>
    <s v="Store B"/>
    <x v="1"/>
    <n v="0.1"/>
    <x v="4"/>
    <n v="1865.61"/>
    <s v="Gift Card"/>
    <s v="No Promo"/>
    <n v="0"/>
    <s v="REG101402"/>
    <s v="Cust 2571"/>
    <x v="1211"/>
    <x v="523"/>
    <x v="0"/>
    <x v="2"/>
    <x v="3"/>
    <x v="3"/>
    <x v="2"/>
    <n v="1850.6299999999999"/>
    <n v="9"/>
    <s v="Completed"/>
    <s v="Medium"/>
  </r>
  <r>
    <d v="2025-01-19T00:00:00"/>
    <x v="3"/>
    <x v="5"/>
    <n v="4"/>
    <n v="68.040000000000006"/>
    <s v="Store C"/>
    <x v="0"/>
    <n v="0"/>
    <x v="5"/>
    <n v="272.16000000000003"/>
    <s v="Online"/>
    <s v="FREESHIP"/>
    <n v="0"/>
    <s v="REG101403"/>
    <s v="Cust 6301"/>
    <x v="167"/>
    <x v="710"/>
    <x v="3"/>
    <x v="2"/>
    <x v="4"/>
    <x v="4"/>
    <x v="0"/>
    <n v="253.44000000000003"/>
    <n v="9"/>
    <s v="Completed"/>
    <s v="No Discount"/>
  </r>
  <r>
    <d v="2025-02-03T00:00:00"/>
    <x v="0"/>
    <x v="1"/>
    <n v="10"/>
    <n v="407.99"/>
    <s v="Store C"/>
    <x v="1"/>
    <n v="0.15"/>
    <x v="0"/>
    <n v="3467.915"/>
    <s v="Cash"/>
    <s v="No Promo"/>
    <n v="0"/>
    <s v="REG101404"/>
    <s v="Cust 7918"/>
    <x v="284"/>
    <x v="88"/>
    <x v="0"/>
    <x v="2"/>
    <x v="0"/>
    <x v="0"/>
    <x v="0"/>
    <n v="3418.3249999999998"/>
    <n v="5"/>
    <s v="Completed"/>
    <s v="High"/>
  </r>
  <r>
    <d v="2023-11-11T00:00:00"/>
    <x v="0"/>
    <x v="5"/>
    <n v="15"/>
    <n v="274.77"/>
    <s v="Store D"/>
    <x v="1"/>
    <n v="0"/>
    <x v="0"/>
    <n v="4121.5499999999993"/>
    <s v="Cash"/>
    <s v="No Promo"/>
    <n v="1"/>
    <s v="REG101405"/>
    <s v="Cust 3456"/>
    <x v="1212"/>
    <x v="711"/>
    <x v="0"/>
    <x v="0"/>
    <x v="9"/>
    <x v="9"/>
    <x v="1"/>
    <n v="4102.1799999999994"/>
    <n v="6"/>
    <s v="Returned"/>
    <s v="No Discount"/>
  </r>
  <r>
    <d v="2024-05-08T00:00:00"/>
    <x v="0"/>
    <x v="2"/>
    <n v="15"/>
    <n v="31.81"/>
    <s v="Store C"/>
    <x v="0"/>
    <n v="0.15"/>
    <x v="0"/>
    <n v="405.57749999999999"/>
    <s v="Cash"/>
    <s v="SAVE10"/>
    <n v="0"/>
    <s v="REG101406"/>
    <s v="Cust 8272"/>
    <x v="1213"/>
    <x v="712"/>
    <x v="0"/>
    <x v="1"/>
    <x v="2"/>
    <x v="2"/>
    <x v="2"/>
    <n v="381.96749999999997"/>
    <n v="2"/>
    <s v="Completed"/>
    <s v="High"/>
  </r>
  <r>
    <d v="2023-09-18T00:00:00"/>
    <x v="1"/>
    <x v="6"/>
    <n v="14"/>
    <n v="268.32"/>
    <s v="Store D"/>
    <x v="1"/>
    <n v="0"/>
    <x v="2"/>
    <n v="3756.48"/>
    <s v="Online"/>
    <s v="WINTER15"/>
    <n v="0"/>
    <s v="REG101407"/>
    <s v="Cust 7302"/>
    <x v="1214"/>
    <x v="456"/>
    <x v="1"/>
    <x v="0"/>
    <x v="11"/>
    <x v="11"/>
    <x v="3"/>
    <n v="3713.34"/>
    <n v="9"/>
    <s v="Completed"/>
    <s v="No Discount"/>
  </r>
  <r>
    <d v="2025-04-05T00:00:00"/>
    <x v="3"/>
    <x v="5"/>
    <n v="19"/>
    <n v="350.12"/>
    <s v="Store D"/>
    <x v="1"/>
    <n v="0.05"/>
    <x v="1"/>
    <n v="6319.6659999999993"/>
    <s v="Credit Card"/>
    <s v="FREESHIP"/>
    <n v="0"/>
    <s v="REG101408"/>
    <s v="Cust 6716"/>
    <x v="1215"/>
    <x v="524"/>
    <x v="3"/>
    <x v="2"/>
    <x v="7"/>
    <x v="7"/>
    <x v="2"/>
    <n v="6270.6859999999997"/>
    <n v="8"/>
    <s v="Completed"/>
    <s v="Low"/>
  </r>
  <r>
    <d v="2023-09-13T00:00:00"/>
    <x v="3"/>
    <x v="2"/>
    <n v="9"/>
    <n v="329.15"/>
    <s v="Store A"/>
    <x v="1"/>
    <n v="0.05"/>
    <x v="4"/>
    <n v="2814.2325000000001"/>
    <s v="Gift Card"/>
    <s v="FREESHIP"/>
    <n v="0"/>
    <s v="REG101409"/>
    <s v="Cust 5484"/>
    <x v="1216"/>
    <x v="242"/>
    <x v="3"/>
    <x v="0"/>
    <x v="11"/>
    <x v="11"/>
    <x v="3"/>
    <n v="2784.8225000000002"/>
    <n v="2"/>
    <s v="Completed"/>
    <s v="Low"/>
  </r>
  <r>
    <d v="2024-06-28T00:00:00"/>
    <x v="0"/>
    <x v="4"/>
    <n v="1"/>
    <n v="577.07000000000005"/>
    <s v="Store C"/>
    <x v="0"/>
    <n v="0.05"/>
    <x v="2"/>
    <n v="548.2165"/>
    <s v="Online"/>
    <s v="WINTER15"/>
    <n v="0"/>
    <s v="REG101410"/>
    <s v="Cust 4652"/>
    <x v="1217"/>
    <x v="99"/>
    <x v="0"/>
    <x v="1"/>
    <x v="3"/>
    <x v="3"/>
    <x v="2"/>
    <n v="525.24649999999997"/>
    <n v="8"/>
    <s v="Completed"/>
    <s v="Low"/>
  </r>
  <r>
    <d v="2023-04-06T00:00:00"/>
    <x v="3"/>
    <x v="3"/>
    <n v="6"/>
    <n v="544.33000000000004"/>
    <s v="Store B"/>
    <x v="0"/>
    <n v="0.1"/>
    <x v="3"/>
    <n v="2939.382000000001"/>
    <s v="Cash"/>
    <s v="No Promo"/>
    <n v="0"/>
    <s v="REG101411"/>
    <s v="Cust 1222"/>
    <x v="1218"/>
    <x v="92"/>
    <x v="3"/>
    <x v="0"/>
    <x v="7"/>
    <x v="7"/>
    <x v="2"/>
    <n v="2927.862000000001"/>
    <n v="2"/>
    <s v="Completed"/>
    <s v="Medium"/>
  </r>
  <r>
    <d v="2023-05-13T00:00:00"/>
    <x v="1"/>
    <x v="0"/>
    <n v="18"/>
    <n v="331.45"/>
    <s v="Store D"/>
    <x v="1"/>
    <n v="0.15"/>
    <x v="1"/>
    <n v="5071.1849999999986"/>
    <s v="Cash"/>
    <s v="WINTER15"/>
    <n v="1"/>
    <s v="REG101412"/>
    <s v="Cust 3559"/>
    <x v="989"/>
    <x v="713"/>
    <x v="1"/>
    <x v="0"/>
    <x v="2"/>
    <x v="2"/>
    <x v="2"/>
    <n v="5038.2649999999985"/>
    <n v="5"/>
    <s v="Returned"/>
    <s v="High"/>
  </r>
  <r>
    <d v="2025-05-07T00:00:00"/>
    <x v="0"/>
    <x v="0"/>
    <n v="1"/>
    <n v="421.26"/>
    <s v="Store D"/>
    <x v="1"/>
    <n v="0.1"/>
    <x v="0"/>
    <n v="379.13400000000001"/>
    <s v="Debit Card"/>
    <s v="FREESHIP"/>
    <n v="0"/>
    <s v="REG101413"/>
    <s v="Cust 1287"/>
    <x v="1219"/>
    <x v="114"/>
    <x v="0"/>
    <x v="2"/>
    <x v="2"/>
    <x v="2"/>
    <x v="2"/>
    <n v="342.79399999999998"/>
    <n v="8"/>
    <s v="Completed"/>
    <s v="Medium"/>
  </r>
  <r>
    <d v="2025-03-22T00:00:00"/>
    <x v="2"/>
    <x v="5"/>
    <n v="4"/>
    <n v="555.02"/>
    <s v="Store B"/>
    <x v="1"/>
    <n v="0.1"/>
    <x v="4"/>
    <n v="1998.0719999999999"/>
    <s v="Cash"/>
    <s v="SAVE10"/>
    <n v="0"/>
    <s v="REG101414"/>
    <s v="Cust 5444"/>
    <x v="1220"/>
    <x v="283"/>
    <x v="2"/>
    <x v="2"/>
    <x v="6"/>
    <x v="6"/>
    <x v="0"/>
    <n v="1952.8219999999999"/>
    <n v="5"/>
    <s v="Completed"/>
    <s v="Medium"/>
  </r>
  <r>
    <d v="2024-06-24T00:00:00"/>
    <x v="1"/>
    <x v="0"/>
    <n v="19"/>
    <n v="254.03"/>
    <s v="Store C"/>
    <x v="0"/>
    <n v="0"/>
    <x v="2"/>
    <n v="4826.57"/>
    <s v="Online"/>
    <s v="SAVE10"/>
    <n v="1"/>
    <s v="REG101415"/>
    <s v="Cust 4018"/>
    <x v="969"/>
    <x v="714"/>
    <x v="1"/>
    <x v="1"/>
    <x v="3"/>
    <x v="3"/>
    <x v="2"/>
    <n v="4815.3599999999997"/>
    <n v="8"/>
    <s v="Returned"/>
    <s v="No Discount"/>
  </r>
  <r>
    <d v="2025-06-29T00:00:00"/>
    <x v="4"/>
    <x v="5"/>
    <n v="9"/>
    <n v="533.92999999999995"/>
    <s v="Store D"/>
    <x v="1"/>
    <n v="0.15"/>
    <x v="2"/>
    <n v="4084.5645"/>
    <s v="Gift Card"/>
    <s v="No Promo"/>
    <n v="0"/>
    <s v="REG101416"/>
    <s v="Cust 6355"/>
    <x v="1221"/>
    <x v="715"/>
    <x v="4"/>
    <x v="2"/>
    <x v="3"/>
    <x v="3"/>
    <x v="2"/>
    <n v="4049.8044999999997"/>
    <n v="4"/>
    <s v="Completed"/>
    <s v="High"/>
  </r>
  <r>
    <d v="2024-04-01T00:00:00"/>
    <x v="4"/>
    <x v="2"/>
    <n v="7"/>
    <n v="241.35"/>
    <s v="Store B"/>
    <x v="0"/>
    <n v="0.1"/>
    <x v="4"/>
    <n v="1520.5050000000001"/>
    <s v="Credit Card"/>
    <s v="SAVE10"/>
    <n v="0"/>
    <s v="REG101417"/>
    <s v="Cust 6620"/>
    <x v="1222"/>
    <x v="385"/>
    <x v="4"/>
    <x v="1"/>
    <x v="7"/>
    <x v="7"/>
    <x v="2"/>
    <n v="1478.075"/>
    <n v="9"/>
    <s v="Completed"/>
    <s v="Medium"/>
  </r>
  <r>
    <d v="2024-06-04T00:00:00"/>
    <x v="2"/>
    <x v="5"/>
    <n v="11"/>
    <n v="160.37"/>
    <s v="Store B"/>
    <x v="0"/>
    <n v="0.05"/>
    <x v="3"/>
    <n v="1675.8665000000001"/>
    <s v="Cash"/>
    <s v="No Promo"/>
    <n v="0"/>
    <s v="REG101418"/>
    <s v="Cust 4092"/>
    <x v="1223"/>
    <x v="43"/>
    <x v="2"/>
    <x v="1"/>
    <x v="3"/>
    <x v="3"/>
    <x v="2"/>
    <n v="1639.8165000000001"/>
    <n v="10"/>
    <s v="Completed"/>
    <s v="Low"/>
  </r>
  <r>
    <d v="2023-03-30T00:00:00"/>
    <x v="0"/>
    <x v="5"/>
    <n v="1"/>
    <n v="419.1"/>
    <s v="Store B"/>
    <x v="0"/>
    <n v="0.1"/>
    <x v="3"/>
    <n v="377.19000000000011"/>
    <s v="Gift Card"/>
    <s v="SAVE10"/>
    <n v="1"/>
    <s v="REG101419"/>
    <s v="Cust 4812"/>
    <x v="1224"/>
    <x v="592"/>
    <x v="0"/>
    <x v="0"/>
    <x v="6"/>
    <x v="6"/>
    <x v="0"/>
    <n v="338.38000000000011"/>
    <n v="7"/>
    <s v="Returned"/>
    <s v="Medium"/>
  </r>
  <r>
    <d v="2025-03-26T00:00:00"/>
    <x v="0"/>
    <x v="0"/>
    <n v="13"/>
    <n v="138.72"/>
    <s v="Store D"/>
    <x v="0"/>
    <n v="0.15"/>
    <x v="3"/>
    <n v="1532.856"/>
    <s v="Cash"/>
    <s v="WINTER15"/>
    <n v="1"/>
    <s v="REG101420"/>
    <s v="Cust 8389"/>
    <x v="1225"/>
    <x v="35"/>
    <x v="0"/>
    <x v="2"/>
    <x v="6"/>
    <x v="6"/>
    <x v="0"/>
    <n v="1514.9659999999999"/>
    <n v="2"/>
    <s v="Returned"/>
    <s v="High"/>
  </r>
  <r>
    <d v="2023-08-22T00:00:00"/>
    <x v="4"/>
    <x v="4"/>
    <n v="8"/>
    <n v="461.04"/>
    <s v="Store B"/>
    <x v="1"/>
    <n v="0"/>
    <x v="1"/>
    <n v="3688.32"/>
    <s v="Online"/>
    <s v="FREESHIP"/>
    <n v="0"/>
    <s v="REG101421"/>
    <s v="Cust 4529"/>
    <x v="1226"/>
    <x v="471"/>
    <x v="4"/>
    <x v="0"/>
    <x v="10"/>
    <x v="10"/>
    <x v="3"/>
    <n v="3674.7000000000003"/>
    <n v="2"/>
    <s v="Completed"/>
    <s v="No Discount"/>
  </r>
  <r>
    <d v="2024-04-16T00:00:00"/>
    <x v="1"/>
    <x v="1"/>
    <n v="6"/>
    <n v="524.19000000000005"/>
    <s v="Store D"/>
    <x v="1"/>
    <n v="0.15"/>
    <x v="2"/>
    <n v="2673.3690000000001"/>
    <s v="Cash"/>
    <s v="WINTER15"/>
    <n v="0"/>
    <s v="REG101422"/>
    <s v="Cust 2365"/>
    <x v="1227"/>
    <x v="589"/>
    <x v="1"/>
    <x v="1"/>
    <x v="7"/>
    <x v="7"/>
    <x v="2"/>
    <n v="2642.3290000000002"/>
    <n v="4"/>
    <s v="Completed"/>
    <s v="High"/>
  </r>
  <r>
    <d v="2025-05-11T00:00:00"/>
    <x v="3"/>
    <x v="3"/>
    <n v="16"/>
    <n v="305.20999999999998"/>
    <s v="Store A"/>
    <x v="0"/>
    <n v="0.1"/>
    <x v="1"/>
    <n v="4395.0239999999994"/>
    <s v="Debit Card"/>
    <s v="SAVE10"/>
    <n v="0"/>
    <s v="REG101423"/>
    <s v="Cust 6361"/>
    <x v="1228"/>
    <x v="716"/>
    <x v="3"/>
    <x v="2"/>
    <x v="2"/>
    <x v="2"/>
    <x v="2"/>
    <n v="4361.6539999999995"/>
    <n v="8"/>
    <s v="Completed"/>
    <s v="Medium"/>
  </r>
  <r>
    <d v="2023-12-11T00:00:00"/>
    <x v="2"/>
    <x v="6"/>
    <n v="16"/>
    <n v="438.71"/>
    <s v="Store C"/>
    <x v="1"/>
    <n v="0"/>
    <x v="1"/>
    <n v="7019.36"/>
    <s v="Online"/>
    <s v="No Promo"/>
    <n v="0"/>
    <s v="REG101424"/>
    <s v="Cust 4228"/>
    <x v="1229"/>
    <x v="263"/>
    <x v="2"/>
    <x v="0"/>
    <x v="1"/>
    <x v="1"/>
    <x v="1"/>
    <n v="7012.83"/>
    <n v="10"/>
    <s v="Completed"/>
    <s v="No Discount"/>
  </r>
  <r>
    <d v="2023-01-16T00:00:00"/>
    <x v="2"/>
    <x v="6"/>
    <n v="10"/>
    <n v="193.96"/>
    <s v="Store D"/>
    <x v="0"/>
    <n v="0.1"/>
    <x v="1"/>
    <n v="1745.64"/>
    <s v="Gift Card"/>
    <s v="No Promo"/>
    <n v="0"/>
    <s v="REG101425"/>
    <s v="Cust 3940"/>
    <x v="1230"/>
    <x v="705"/>
    <x v="2"/>
    <x v="0"/>
    <x v="4"/>
    <x v="4"/>
    <x v="0"/>
    <n v="1704.3400000000001"/>
    <n v="5"/>
    <s v="Completed"/>
    <s v="Medium"/>
  </r>
  <r>
    <d v="2023-05-10T00:00:00"/>
    <x v="0"/>
    <x v="1"/>
    <n v="18"/>
    <n v="580.41999999999996"/>
    <s v="Store A"/>
    <x v="0"/>
    <n v="0.05"/>
    <x v="5"/>
    <n v="9925.1819999999989"/>
    <s v="Online"/>
    <s v="SAVE10"/>
    <n v="0"/>
    <s v="REG101426"/>
    <s v="Cust 4392"/>
    <x v="997"/>
    <x v="28"/>
    <x v="0"/>
    <x v="0"/>
    <x v="2"/>
    <x v="2"/>
    <x v="2"/>
    <n v="9887.3719999999994"/>
    <n v="7"/>
    <s v="Completed"/>
    <s v="Low"/>
  </r>
  <r>
    <d v="2024-06-22T00:00:00"/>
    <x v="3"/>
    <x v="4"/>
    <n v="18"/>
    <n v="91.55"/>
    <s v="Store C"/>
    <x v="1"/>
    <n v="0.1"/>
    <x v="1"/>
    <n v="1483.11"/>
    <s v="Debit Card"/>
    <s v="FREESHIP"/>
    <n v="0"/>
    <s v="REG101427"/>
    <s v="Cust 4404"/>
    <x v="1231"/>
    <x v="370"/>
    <x v="3"/>
    <x v="1"/>
    <x v="3"/>
    <x v="3"/>
    <x v="2"/>
    <n v="1450.57"/>
    <n v="7"/>
    <s v="Completed"/>
    <s v="Medium"/>
  </r>
  <r>
    <d v="2025-03-29T00:00:00"/>
    <x v="4"/>
    <x v="5"/>
    <n v="13"/>
    <n v="113.78"/>
    <s v="Store C"/>
    <x v="0"/>
    <n v="0.1"/>
    <x v="0"/>
    <n v="1331.2260000000001"/>
    <s v="Online"/>
    <s v="FREESHIP"/>
    <n v="0"/>
    <s v="REG101428"/>
    <s v="Cust 2981"/>
    <x v="1232"/>
    <x v="717"/>
    <x v="4"/>
    <x v="2"/>
    <x v="6"/>
    <x v="6"/>
    <x v="0"/>
    <n v="1303.1560000000002"/>
    <n v="9"/>
    <s v="Completed"/>
    <s v="Medium"/>
  </r>
  <r>
    <d v="2023-04-18T00:00:00"/>
    <x v="2"/>
    <x v="5"/>
    <n v="16"/>
    <n v="477.91"/>
    <s v="Store A"/>
    <x v="0"/>
    <n v="0"/>
    <x v="3"/>
    <n v="7646.56"/>
    <s v="Credit Card"/>
    <s v="WINTER15"/>
    <n v="0"/>
    <s v="REG101429"/>
    <s v="Cust 3571"/>
    <x v="970"/>
    <x v="498"/>
    <x v="2"/>
    <x v="0"/>
    <x v="7"/>
    <x v="7"/>
    <x v="2"/>
    <n v="7624.67"/>
    <n v="5"/>
    <s v="Completed"/>
    <s v="No Discount"/>
  </r>
  <r>
    <d v="2023-02-07T00:00:00"/>
    <x v="3"/>
    <x v="0"/>
    <n v="14"/>
    <n v="306.39"/>
    <s v="Store A"/>
    <x v="1"/>
    <n v="0.1"/>
    <x v="0"/>
    <n v="3860.5140000000001"/>
    <s v="Cash"/>
    <s v="WINTER15"/>
    <n v="0"/>
    <s v="REG101430"/>
    <s v="Cust 2592"/>
    <x v="1233"/>
    <x v="301"/>
    <x v="3"/>
    <x v="0"/>
    <x v="0"/>
    <x v="0"/>
    <x v="0"/>
    <n v="3821.7840000000001"/>
    <n v="2"/>
    <s v="Completed"/>
    <s v="Medium"/>
  </r>
  <r>
    <d v="2025-01-22T00:00:00"/>
    <x v="0"/>
    <x v="5"/>
    <n v="17"/>
    <n v="8.33"/>
    <s v="Store A"/>
    <x v="1"/>
    <n v="0.05"/>
    <x v="0"/>
    <n v="134.52950000000001"/>
    <s v="Cash"/>
    <s v="No Promo"/>
    <n v="0"/>
    <s v="REG101431"/>
    <s v="Cust 6209"/>
    <x v="1234"/>
    <x v="406"/>
    <x v="0"/>
    <x v="2"/>
    <x v="4"/>
    <x v="4"/>
    <x v="0"/>
    <n v="91.239500000000021"/>
    <n v="3"/>
    <s v="Completed"/>
    <s v="Low"/>
  </r>
  <r>
    <d v="2023-07-04T00:00:00"/>
    <x v="0"/>
    <x v="1"/>
    <n v="6"/>
    <n v="346.86"/>
    <s v="Store C"/>
    <x v="1"/>
    <n v="0.05"/>
    <x v="0"/>
    <n v="1977.1020000000001"/>
    <s v="Gift Card"/>
    <s v="FREESHIP"/>
    <n v="0"/>
    <s v="REG101432"/>
    <s v="Cust 6600"/>
    <x v="1194"/>
    <x v="718"/>
    <x v="0"/>
    <x v="0"/>
    <x v="8"/>
    <x v="8"/>
    <x v="3"/>
    <n v="1947.922"/>
    <n v="8"/>
    <s v="Completed"/>
    <s v="Low"/>
  </r>
  <r>
    <d v="2023-07-31T00:00:00"/>
    <x v="3"/>
    <x v="2"/>
    <n v="14"/>
    <n v="223.26"/>
    <s v="Store B"/>
    <x v="0"/>
    <n v="0.1"/>
    <x v="1"/>
    <n v="2813.076"/>
    <s v="Credit Card"/>
    <s v="WINTER15"/>
    <n v="0"/>
    <s v="REG101433"/>
    <s v="Cust 6899"/>
    <x v="1235"/>
    <x v="719"/>
    <x v="3"/>
    <x v="0"/>
    <x v="8"/>
    <x v="8"/>
    <x v="3"/>
    <n v="2800.1959999999999"/>
    <n v="3"/>
    <s v="Completed"/>
    <s v="Medium"/>
  </r>
  <r>
    <d v="2023-04-20T00:00:00"/>
    <x v="2"/>
    <x v="2"/>
    <n v="6"/>
    <n v="529.1"/>
    <s v="Store D"/>
    <x v="0"/>
    <n v="0"/>
    <x v="0"/>
    <n v="3174.6"/>
    <s v="Debit Card"/>
    <s v="WINTER15"/>
    <n v="0"/>
    <s v="REG101434"/>
    <s v="Cust 1563"/>
    <x v="117"/>
    <x v="720"/>
    <x v="2"/>
    <x v="0"/>
    <x v="7"/>
    <x v="7"/>
    <x v="2"/>
    <n v="3169.47"/>
    <n v="7"/>
    <s v="Completed"/>
    <s v="No Discount"/>
  </r>
  <r>
    <d v="2024-10-08T00:00:00"/>
    <x v="3"/>
    <x v="5"/>
    <n v="11"/>
    <n v="97.34"/>
    <s v="Store D"/>
    <x v="0"/>
    <n v="0.1"/>
    <x v="3"/>
    <n v="963.66600000000005"/>
    <s v="Debit Card"/>
    <s v="SAVE10"/>
    <n v="0"/>
    <s v="REG101435"/>
    <s v="Cust 6733"/>
    <x v="1236"/>
    <x v="553"/>
    <x v="3"/>
    <x v="1"/>
    <x v="5"/>
    <x v="5"/>
    <x v="1"/>
    <n v="953.05600000000004"/>
    <n v="3"/>
    <s v="Completed"/>
    <s v="Medium"/>
  </r>
  <r>
    <d v="2024-01-25T00:00:00"/>
    <x v="0"/>
    <x v="3"/>
    <n v="11"/>
    <n v="422.89"/>
    <s v="Store B"/>
    <x v="1"/>
    <n v="0.1"/>
    <x v="2"/>
    <n v="4186.6109999999999"/>
    <s v="Credit Card"/>
    <s v="SAVE10"/>
    <n v="0"/>
    <s v="REG101436"/>
    <s v="Cust 7635"/>
    <x v="489"/>
    <x v="502"/>
    <x v="0"/>
    <x v="1"/>
    <x v="4"/>
    <x v="4"/>
    <x v="0"/>
    <n v="4140.7209999999995"/>
    <n v="2"/>
    <s v="Completed"/>
    <s v="Medium"/>
  </r>
  <r>
    <d v="2024-12-16T00:00:00"/>
    <x v="1"/>
    <x v="4"/>
    <n v="4"/>
    <n v="557.16999999999996"/>
    <s v="Store C"/>
    <x v="0"/>
    <n v="0.05"/>
    <x v="2"/>
    <n v="2117.2460000000001"/>
    <s v="Credit Card"/>
    <s v="No Promo"/>
    <n v="0"/>
    <s v="REG101437"/>
    <s v="Cust 4354"/>
    <x v="1237"/>
    <x v="721"/>
    <x v="1"/>
    <x v="1"/>
    <x v="1"/>
    <x v="1"/>
    <x v="1"/>
    <n v="2085.0860000000002"/>
    <n v="9"/>
    <s v="Completed"/>
    <s v="Low"/>
  </r>
  <r>
    <d v="2024-10-24T00:00:00"/>
    <x v="3"/>
    <x v="6"/>
    <n v="9"/>
    <n v="459.65"/>
    <s v="Store B"/>
    <x v="1"/>
    <n v="0.1"/>
    <x v="5"/>
    <n v="3723.165"/>
    <s v="Gift Card"/>
    <s v="WINTER15"/>
    <n v="1"/>
    <s v="REG101438"/>
    <s v="Cust 1462"/>
    <x v="1238"/>
    <x v="267"/>
    <x v="3"/>
    <x v="1"/>
    <x v="5"/>
    <x v="5"/>
    <x v="1"/>
    <n v="3700.9250000000002"/>
    <n v="8"/>
    <s v="Returned"/>
    <s v="Medium"/>
  </r>
  <r>
    <d v="2023-11-16T00:00:00"/>
    <x v="4"/>
    <x v="4"/>
    <n v="8"/>
    <n v="493.35"/>
    <s v="Store A"/>
    <x v="1"/>
    <n v="0.1"/>
    <x v="1"/>
    <n v="3552.12"/>
    <s v="Cash"/>
    <s v="FREESHIP"/>
    <n v="1"/>
    <s v="REG101439"/>
    <s v="Cust 1376"/>
    <x v="1239"/>
    <x v="591"/>
    <x v="4"/>
    <x v="0"/>
    <x v="9"/>
    <x v="9"/>
    <x v="1"/>
    <n v="3539.2599999999998"/>
    <n v="4"/>
    <s v="Returned"/>
    <s v="Medium"/>
  </r>
  <r>
    <d v="2024-03-31T00:00:00"/>
    <x v="1"/>
    <x v="0"/>
    <n v="13"/>
    <n v="428.59"/>
    <s v="Store D"/>
    <x v="1"/>
    <n v="0"/>
    <x v="5"/>
    <n v="5571.67"/>
    <s v="Cash"/>
    <s v="FREESHIP"/>
    <n v="0"/>
    <s v="REG101440"/>
    <s v="Cust 6542"/>
    <x v="1240"/>
    <x v="198"/>
    <x v="1"/>
    <x v="1"/>
    <x v="6"/>
    <x v="6"/>
    <x v="0"/>
    <n v="5547.78"/>
    <n v="8"/>
    <s v="Completed"/>
    <s v="No Discount"/>
  </r>
  <r>
    <d v="2023-02-13T00:00:00"/>
    <x v="0"/>
    <x v="0"/>
    <n v="7"/>
    <n v="242.11"/>
    <s v="Store C"/>
    <x v="0"/>
    <n v="0.05"/>
    <x v="0"/>
    <n v="1610.0315000000001"/>
    <s v="Debit Card"/>
    <s v="WINTER15"/>
    <n v="0"/>
    <s v="REG101441"/>
    <s v="Cust 1186"/>
    <x v="1241"/>
    <x v="171"/>
    <x v="0"/>
    <x v="0"/>
    <x v="0"/>
    <x v="0"/>
    <x v="0"/>
    <n v="1562.8415"/>
    <n v="5"/>
    <s v="Completed"/>
    <s v="Low"/>
  </r>
  <r>
    <d v="2023-09-20T00:00:00"/>
    <x v="1"/>
    <x v="5"/>
    <n v="17"/>
    <n v="477.38"/>
    <s v="Store C"/>
    <x v="1"/>
    <n v="0.05"/>
    <x v="1"/>
    <n v="7709.6869999999999"/>
    <s v="Gift Card"/>
    <s v="FREESHIP"/>
    <n v="0"/>
    <s v="REG101442"/>
    <s v="Cust 4386"/>
    <x v="439"/>
    <x v="456"/>
    <x v="1"/>
    <x v="0"/>
    <x v="11"/>
    <x v="11"/>
    <x v="3"/>
    <n v="7674.4070000000002"/>
    <n v="7"/>
    <s v="Completed"/>
    <s v="Low"/>
  </r>
  <r>
    <d v="2023-06-27T00:00:00"/>
    <x v="1"/>
    <x v="3"/>
    <n v="3"/>
    <n v="261.60000000000002"/>
    <s v="Store D"/>
    <x v="1"/>
    <n v="0.05"/>
    <x v="4"/>
    <n v="745.56000000000006"/>
    <s v="Cash"/>
    <s v="WINTER15"/>
    <n v="0"/>
    <s v="REG101443"/>
    <s v="Cust 6708"/>
    <x v="8"/>
    <x v="246"/>
    <x v="1"/>
    <x v="0"/>
    <x v="3"/>
    <x v="3"/>
    <x v="2"/>
    <n v="703.45"/>
    <n v="10"/>
    <s v="Completed"/>
    <s v="Low"/>
  </r>
  <r>
    <d v="2025-04-02T00:00:00"/>
    <x v="3"/>
    <x v="0"/>
    <n v="6"/>
    <n v="416.2"/>
    <s v="Store A"/>
    <x v="0"/>
    <n v="0.05"/>
    <x v="1"/>
    <n v="2372.34"/>
    <s v="Cash"/>
    <s v="WINTER15"/>
    <n v="1"/>
    <s v="REG101444"/>
    <s v="Cust 6354"/>
    <x v="1242"/>
    <x v="358"/>
    <x v="3"/>
    <x v="2"/>
    <x v="7"/>
    <x v="7"/>
    <x v="2"/>
    <n v="2328.2000000000003"/>
    <n v="4"/>
    <s v="Returned"/>
    <s v="Low"/>
  </r>
  <r>
    <d v="2025-04-16T00:00:00"/>
    <x v="2"/>
    <x v="6"/>
    <n v="15"/>
    <n v="99.66"/>
    <s v="Store A"/>
    <x v="0"/>
    <n v="0"/>
    <x v="0"/>
    <n v="1494.9"/>
    <s v="Cash"/>
    <s v="FREESHIP"/>
    <n v="0"/>
    <s v="REG101445"/>
    <s v="Cust 3477"/>
    <x v="1243"/>
    <x v="547"/>
    <x v="2"/>
    <x v="2"/>
    <x v="7"/>
    <x v="7"/>
    <x v="2"/>
    <n v="1467.3500000000001"/>
    <n v="10"/>
    <s v="Completed"/>
    <s v="No Discount"/>
  </r>
  <r>
    <d v="2024-07-09T00:00:00"/>
    <x v="3"/>
    <x v="0"/>
    <n v="16"/>
    <n v="55.56"/>
    <s v="Store D"/>
    <x v="0"/>
    <n v="0.15"/>
    <x v="2"/>
    <n v="755.61599999999999"/>
    <s v="Cash"/>
    <s v="No Promo"/>
    <n v="1"/>
    <s v="REG101446"/>
    <s v="Cust 6646"/>
    <x v="1244"/>
    <x v="94"/>
    <x v="3"/>
    <x v="1"/>
    <x v="8"/>
    <x v="8"/>
    <x v="3"/>
    <n v="737.80600000000004"/>
    <n v="8"/>
    <s v="Returned"/>
    <s v="High"/>
  </r>
  <r>
    <d v="2025-06-23T00:00:00"/>
    <x v="0"/>
    <x v="1"/>
    <n v="20"/>
    <n v="243.47"/>
    <s v="Store A"/>
    <x v="0"/>
    <n v="0.05"/>
    <x v="1"/>
    <n v="4625.9299999999994"/>
    <s v="Gift Card"/>
    <s v="FREESHIP"/>
    <n v="1"/>
    <s v="REG101447"/>
    <s v="Cust 4250"/>
    <x v="1245"/>
    <x v="715"/>
    <x v="0"/>
    <x v="2"/>
    <x v="3"/>
    <x v="3"/>
    <x v="2"/>
    <n v="4593.6499999999996"/>
    <n v="10"/>
    <s v="Returned"/>
    <s v="Low"/>
  </r>
  <r>
    <d v="2024-06-09T00:00:00"/>
    <x v="0"/>
    <x v="5"/>
    <n v="11"/>
    <n v="185.59"/>
    <s v="Store B"/>
    <x v="1"/>
    <n v="0.1"/>
    <x v="3"/>
    <n v="1837.3409999999999"/>
    <s v="Gift Card"/>
    <s v="No Promo"/>
    <n v="0"/>
    <s v="REG101448"/>
    <s v="Cust 5351"/>
    <x v="1246"/>
    <x v="630"/>
    <x v="0"/>
    <x v="1"/>
    <x v="3"/>
    <x v="3"/>
    <x v="2"/>
    <n v="1792.1509999999998"/>
    <n v="9"/>
    <s v="Completed"/>
    <s v="Medium"/>
  </r>
  <r>
    <d v="2023-12-01T00:00:00"/>
    <x v="3"/>
    <x v="2"/>
    <n v="11"/>
    <n v="347.38"/>
    <s v="Store C"/>
    <x v="0"/>
    <n v="0.05"/>
    <x v="0"/>
    <n v="3630.1210000000001"/>
    <s v="Credit Card"/>
    <s v="FREESHIP"/>
    <n v="0"/>
    <s v="REG101449"/>
    <s v="Cust 6284"/>
    <x v="1247"/>
    <x v="204"/>
    <x v="3"/>
    <x v="0"/>
    <x v="1"/>
    <x v="1"/>
    <x v="1"/>
    <n v="3605.3209999999999"/>
    <n v="2"/>
    <s v="Completed"/>
    <s v="Low"/>
  </r>
  <r>
    <d v="2024-07-24T00:00:00"/>
    <x v="4"/>
    <x v="5"/>
    <n v="15"/>
    <n v="318.02999999999997"/>
    <s v="Store D"/>
    <x v="1"/>
    <n v="0.05"/>
    <x v="4"/>
    <n v="4531.9274999999998"/>
    <s v="Gift Card"/>
    <s v="WINTER15"/>
    <n v="1"/>
    <s v="REG101450"/>
    <s v="Cust 9099"/>
    <x v="1248"/>
    <x v="688"/>
    <x v="4"/>
    <x v="1"/>
    <x v="8"/>
    <x v="8"/>
    <x v="3"/>
    <n v="4507.5474999999997"/>
    <n v="6"/>
    <s v="Returned"/>
    <s v="Low"/>
  </r>
  <r>
    <d v="2023-04-12T00:00:00"/>
    <x v="4"/>
    <x v="3"/>
    <n v="15"/>
    <n v="242.35"/>
    <s v="Store D"/>
    <x v="0"/>
    <n v="0.15"/>
    <x v="4"/>
    <n v="3089.9625000000001"/>
    <s v="Cash"/>
    <s v="WINTER15"/>
    <n v="1"/>
    <s v="REG101451"/>
    <s v="Cust 3944"/>
    <x v="1249"/>
    <x v="309"/>
    <x v="4"/>
    <x v="0"/>
    <x v="7"/>
    <x v="7"/>
    <x v="2"/>
    <n v="3075.0425"/>
    <n v="7"/>
    <s v="Returned"/>
    <s v="High"/>
  </r>
  <r>
    <d v="2024-12-17T00:00:00"/>
    <x v="2"/>
    <x v="2"/>
    <n v="3"/>
    <n v="82.09"/>
    <s v="Store B"/>
    <x v="1"/>
    <n v="0.15"/>
    <x v="0"/>
    <n v="209.3295"/>
    <s v="Gift Card"/>
    <s v="WINTER15"/>
    <n v="1"/>
    <s v="REG101452"/>
    <s v="Cust 6124"/>
    <x v="942"/>
    <x v="221"/>
    <x v="2"/>
    <x v="1"/>
    <x v="1"/>
    <x v="1"/>
    <x v="1"/>
    <n v="196.6995"/>
    <n v="9"/>
    <s v="Returned"/>
    <s v="High"/>
  </r>
  <r>
    <d v="2024-08-08T00:00:00"/>
    <x v="1"/>
    <x v="4"/>
    <n v="10"/>
    <n v="285.73"/>
    <s v="Store D"/>
    <x v="0"/>
    <n v="0.15"/>
    <x v="0"/>
    <n v="2428.7049999999999"/>
    <s v="Cash"/>
    <s v="WINTER15"/>
    <n v="1"/>
    <s v="REG101453"/>
    <s v="Cust 8533"/>
    <x v="1250"/>
    <x v="266"/>
    <x v="1"/>
    <x v="1"/>
    <x v="10"/>
    <x v="10"/>
    <x v="3"/>
    <n v="2402.0250000000001"/>
    <n v="6"/>
    <s v="Returned"/>
    <s v="High"/>
  </r>
  <r>
    <d v="2024-09-15T00:00:00"/>
    <x v="0"/>
    <x v="0"/>
    <n v="17"/>
    <n v="341.52"/>
    <s v="Store C"/>
    <x v="0"/>
    <n v="0.1"/>
    <x v="0"/>
    <n v="5225.2560000000003"/>
    <s v="Credit Card"/>
    <s v="FREESHIP"/>
    <n v="0"/>
    <s v="REG101454"/>
    <s v="Cust 1135"/>
    <x v="1251"/>
    <x v="679"/>
    <x v="0"/>
    <x v="1"/>
    <x v="11"/>
    <x v="11"/>
    <x v="3"/>
    <n v="5208.5860000000002"/>
    <n v="7"/>
    <s v="Completed"/>
    <s v="Medium"/>
  </r>
  <r>
    <d v="2023-10-08T00:00:00"/>
    <x v="1"/>
    <x v="5"/>
    <n v="14"/>
    <n v="216.4"/>
    <s v="Store D"/>
    <x v="0"/>
    <n v="0.1"/>
    <x v="4"/>
    <n v="2726.64"/>
    <s v="Debit Card"/>
    <s v="WINTER15"/>
    <n v="0"/>
    <s v="REG101455"/>
    <s v="Cust 5638"/>
    <x v="1252"/>
    <x v="381"/>
    <x v="1"/>
    <x v="0"/>
    <x v="5"/>
    <x v="5"/>
    <x v="1"/>
    <n v="2685.9"/>
    <n v="2"/>
    <s v="Completed"/>
    <s v="Medium"/>
  </r>
  <r>
    <d v="2025-05-23T00:00:00"/>
    <x v="1"/>
    <x v="1"/>
    <n v="16"/>
    <n v="231.76"/>
    <s v="Store B"/>
    <x v="1"/>
    <n v="0.15"/>
    <x v="5"/>
    <n v="3151.9360000000001"/>
    <s v="Online"/>
    <s v="WINTER15"/>
    <n v="1"/>
    <s v="REG101456"/>
    <s v="Cust 1333"/>
    <x v="1253"/>
    <x v="346"/>
    <x v="1"/>
    <x v="2"/>
    <x v="2"/>
    <x v="2"/>
    <x v="2"/>
    <n v="3142.5160000000001"/>
    <n v="4"/>
    <s v="Returned"/>
    <s v="High"/>
  </r>
  <r>
    <d v="2023-01-02T00:00:00"/>
    <x v="1"/>
    <x v="0"/>
    <n v="7"/>
    <n v="61.47"/>
    <s v="Store C"/>
    <x v="1"/>
    <n v="0.15"/>
    <x v="0"/>
    <n v="365.74650000000003"/>
    <s v="Online"/>
    <s v="FREESHIP"/>
    <n v="0"/>
    <s v="REG101457"/>
    <s v="Cust 2394"/>
    <x v="1254"/>
    <x v="722"/>
    <x v="1"/>
    <x v="0"/>
    <x v="4"/>
    <x v="4"/>
    <x v="0"/>
    <n v="351.30650000000003"/>
    <n v="10"/>
    <s v="Completed"/>
    <s v="High"/>
  </r>
  <r>
    <d v="2023-10-19T00:00:00"/>
    <x v="2"/>
    <x v="2"/>
    <n v="15"/>
    <n v="434.44"/>
    <s v="Store B"/>
    <x v="0"/>
    <n v="0"/>
    <x v="5"/>
    <n v="6516.6"/>
    <s v="Debit Card"/>
    <s v="No Promo"/>
    <n v="1"/>
    <s v="REG101458"/>
    <s v="Cust 8495"/>
    <x v="1255"/>
    <x v="25"/>
    <x v="2"/>
    <x v="0"/>
    <x v="5"/>
    <x v="5"/>
    <x v="1"/>
    <n v="6482.7400000000007"/>
    <n v="9"/>
    <s v="Returned"/>
    <s v="No Discount"/>
  </r>
  <r>
    <d v="2025-04-25T00:00:00"/>
    <x v="4"/>
    <x v="3"/>
    <n v="16"/>
    <n v="484.01"/>
    <s v="Store A"/>
    <x v="0"/>
    <n v="0"/>
    <x v="1"/>
    <n v="7744.16"/>
    <s v="Online"/>
    <s v="SAVE10"/>
    <n v="1"/>
    <s v="REG101459"/>
    <s v="Cust 3988"/>
    <x v="1256"/>
    <x v="723"/>
    <x v="4"/>
    <x v="2"/>
    <x v="7"/>
    <x v="7"/>
    <x v="2"/>
    <n v="7734.51"/>
    <n v="6"/>
    <s v="Returned"/>
    <s v="No Discount"/>
  </r>
  <r>
    <d v="2024-03-31T00:00:00"/>
    <x v="3"/>
    <x v="2"/>
    <n v="2"/>
    <n v="55.08"/>
    <s v="Store C"/>
    <x v="0"/>
    <n v="0"/>
    <x v="2"/>
    <n v="110.16"/>
    <s v="Credit Card"/>
    <s v="FREESHIP"/>
    <n v="0"/>
    <s v="REG101460"/>
    <s v="Cust 4664"/>
    <x v="1257"/>
    <x v="315"/>
    <x v="3"/>
    <x v="1"/>
    <x v="6"/>
    <x v="6"/>
    <x v="0"/>
    <n v="100.31"/>
    <n v="4"/>
    <s v="Completed"/>
    <s v="No Discount"/>
  </r>
  <r>
    <d v="2025-01-31T00:00:00"/>
    <x v="2"/>
    <x v="6"/>
    <n v="13"/>
    <n v="223.44"/>
    <s v="Store B"/>
    <x v="1"/>
    <n v="0.15"/>
    <x v="3"/>
    <n v="2469.0120000000002"/>
    <s v="Credit Card"/>
    <s v="No Promo"/>
    <n v="1"/>
    <s v="REG101461"/>
    <s v="Cust 5086"/>
    <x v="928"/>
    <x v="519"/>
    <x v="2"/>
    <x v="2"/>
    <x v="4"/>
    <x v="4"/>
    <x v="0"/>
    <n v="2430.5520000000001"/>
    <n v="7"/>
    <s v="Returned"/>
    <s v="High"/>
  </r>
  <r>
    <d v="2025-03-27T00:00:00"/>
    <x v="0"/>
    <x v="1"/>
    <n v="11"/>
    <n v="548.08000000000004"/>
    <s v="Store D"/>
    <x v="0"/>
    <n v="0.05"/>
    <x v="0"/>
    <n v="5727.4359999999997"/>
    <s v="Cash"/>
    <s v="No Promo"/>
    <n v="0"/>
    <s v="REG101462"/>
    <s v="Cust 8858"/>
    <x v="1258"/>
    <x v="358"/>
    <x v="0"/>
    <x v="2"/>
    <x v="6"/>
    <x v="6"/>
    <x v="0"/>
    <n v="5701.616"/>
    <n v="10"/>
    <s v="Completed"/>
    <s v="Low"/>
  </r>
  <r>
    <d v="2025-01-19T00:00:00"/>
    <x v="3"/>
    <x v="2"/>
    <n v="11"/>
    <n v="133.63999999999999"/>
    <s v="Store D"/>
    <x v="0"/>
    <n v="0"/>
    <x v="4"/>
    <n v="1470.04"/>
    <s v="Debit Card"/>
    <s v="No Promo"/>
    <n v="1"/>
    <s v="REG101463"/>
    <s v="Cust 8796"/>
    <x v="1259"/>
    <x v="49"/>
    <x v="3"/>
    <x v="2"/>
    <x v="4"/>
    <x v="4"/>
    <x v="0"/>
    <n v="1439.86"/>
    <n v="5"/>
    <s v="Returned"/>
    <s v="No Discount"/>
  </r>
  <r>
    <d v="2024-05-16T00:00:00"/>
    <x v="2"/>
    <x v="3"/>
    <n v="19"/>
    <n v="368.85"/>
    <s v="Store C"/>
    <x v="1"/>
    <n v="0.1"/>
    <x v="5"/>
    <n v="6307.3350000000009"/>
    <s v="Gift Card"/>
    <s v="FREESHIP"/>
    <n v="0"/>
    <s v="REG101464"/>
    <s v="Cust 2496"/>
    <x v="249"/>
    <x v="724"/>
    <x v="2"/>
    <x v="1"/>
    <x v="2"/>
    <x v="2"/>
    <x v="2"/>
    <n v="6271.9650000000011"/>
    <n v="5"/>
    <s v="Completed"/>
    <s v="Medium"/>
  </r>
  <r>
    <d v="2023-09-04T00:00:00"/>
    <x v="3"/>
    <x v="3"/>
    <n v="14"/>
    <n v="115.98"/>
    <s v="Store A"/>
    <x v="0"/>
    <n v="0"/>
    <x v="5"/>
    <n v="1623.72"/>
    <s v="Debit Card"/>
    <s v="No Promo"/>
    <n v="0"/>
    <s v="REG101465"/>
    <s v="Cust 5465"/>
    <x v="1260"/>
    <x v="272"/>
    <x v="3"/>
    <x v="0"/>
    <x v="11"/>
    <x v="11"/>
    <x v="3"/>
    <n v="1591.8700000000001"/>
    <n v="2"/>
    <s v="Completed"/>
    <s v="No Discount"/>
  </r>
  <r>
    <d v="2023-12-17T00:00:00"/>
    <x v="1"/>
    <x v="4"/>
    <n v="9"/>
    <n v="55.04"/>
    <s v="Store B"/>
    <x v="1"/>
    <n v="0.15"/>
    <x v="1"/>
    <n v="421.05599999999998"/>
    <s v="Online"/>
    <s v="No Promo"/>
    <n v="0"/>
    <s v="REG101466"/>
    <s v="Cust 2311"/>
    <x v="1261"/>
    <x v="725"/>
    <x v="1"/>
    <x v="0"/>
    <x v="1"/>
    <x v="1"/>
    <x v="1"/>
    <n v="389.96600000000001"/>
    <n v="6"/>
    <s v="Completed"/>
    <s v="High"/>
  </r>
  <r>
    <d v="2024-01-15T00:00:00"/>
    <x v="3"/>
    <x v="4"/>
    <n v="4"/>
    <n v="159.54"/>
    <s v="Store A"/>
    <x v="0"/>
    <n v="0.05"/>
    <x v="1"/>
    <n v="606.25199999999995"/>
    <s v="Credit Card"/>
    <s v="FREESHIP"/>
    <n v="0"/>
    <s v="REG101467"/>
    <s v="Cust 4575"/>
    <x v="1262"/>
    <x v="656"/>
    <x v="3"/>
    <x v="1"/>
    <x v="4"/>
    <x v="4"/>
    <x v="0"/>
    <n v="573.89199999999994"/>
    <n v="6"/>
    <s v="Completed"/>
    <s v="Low"/>
  </r>
  <r>
    <d v="2024-12-19T00:00:00"/>
    <x v="3"/>
    <x v="0"/>
    <n v="15"/>
    <n v="150.15"/>
    <s v="Store C"/>
    <x v="1"/>
    <n v="0"/>
    <x v="2"/>
    <n v="2252.25"/>
    <s v="Online"/>
    <s v="WINTER15"/>
    <n v="0"/>
    <s v="REG101468"/>
    <s v="Cust 8054"/>
    <x v="1263"/>
    <x v="513"/>
    <x v="3"/>
    <x v="1"/>
    <x v="1"/>
    <x v="1"/>
    <x v="1"/>
    <n v="2216.31"/>
    <n v="10"/>
    <s v="Completed"/>
    <s v="No Discount"/>
  </r>
  <r>
    <d v="2023-12-16T00:00:00"/>
    <x v="2"/>
    <x v="3"/>
    <n v="9"/>
    <n v="57.93"/>
    <s v="Store C"/>
    <x v="0"/>
    <n v="0"/>
    <x v="5"/>
    <n v="521.37"/>
    <s v="Gift Card"/>
    <s v="FREESHIP"/>
    <n v="1"/>
    <s v="REG101469"/>
    <s v="Cust 2553"/>
    <x v="1264"/>
    <x v="160"/>
    <x v="2"/>
    <x v="0"/>
    <x v="1"/>
    <x v="1"/>
    <x v="1"/>
    <n v="492.64"/>
    <n v="2"/>
    <s v="Returned"/>
    <s v="No Discount"/>
  </r>
  <r>
    <d v="2025-05-14T00:00:00"/>
    <x v="3"/>
    <x v="0"/>
    <n v="4"/>
    <n v="438.58"/>
    <s v="Store D"/>
    <x v="1"/>
    <n v="0.05"/>
    <x v="1"/>
    <n v="1666.604"/>
    <s v="Online"/>
    <s v="WINTER15"/>
    <n v="0"/>
    <s v="REG101470"/>
    <s v="Cust 7547"/>
    <x v="1265"/>
    <x v="609"/>
    <x v="3"/>
    <x v="2"/>
    <x v="2"/>
    <x v="2"/>
    <x v="2"/>
    <n v="1661.5040000000001"/>
    <n v="4"/>
    <s v="Completed"/>
    <s v="Low"/>
  </r>
  <r>
    <d v="2023-06-30T00:00:00"/>
    <x v="1"/>
    <x v="4"/>
    <n v="6"/>
    <n v="536.24"/>
    <s v="Store D"/>
    <x v="1"/>
    <n v="0"/>
    <x v="4"/>
    <n v="3217.44"/>
    <s v="Cash"/>
    <s v="WINTER15"/>
    <n v="0"/>
    <s v="REG101471"/>
    <s v="Cust 8150"/>
    <x v="511"/>
    <x v="19"/>
    <x v="1"/>
    <x v="0"/>
    <x v="3"/>
    <x v="3"/>
    <x v="2"/>
    <n v="3182.12"/>
    <n v="2"/>
    <s v="Completed"/>
    <s v="No Discount"/>
  </r>
  <r>
    <d v="2025-06-30T00:00:00"/>
    <x v="1"/>
    <x v="1"/>
    <n v="20"/>
    <n v="444.77"/>
    <s v="Store B"/>
    <x v="0"/>
    <n v="0.1"/>
    <x v="4"/>
    <n v="8005.86"/>
    <s v="Online"/>
    <s v="No Promo"/>
    <n v="1"/>
    <s v="REG101472"/>
    <s v="Cust 5635"/>
    <x v="1051"/>
    <x v="726"/>
    <x v="1"/>
    <x v="2"/>
    <x v="3"/>
    <x v="3"/>
    <x v="2"/>
    <n v="7985.8099999999995"/>
    <n v="7"/>
    <s v="Returned"/>
    <s v="Medium"/>
  </r>
  <r>
    <d v="2025-03-14T00:00:00"/>
    <x v="3"/>
    <x v="6"/>
    <n v="10"/>
    <n v="212.1"/>
    <s v="Store B"/>
    <x v="1"/>
    <n v="0.15"/>
    <x v="0"/>
    <n v="1802.85"/>
    <s v="Gift Card"/>
    <s v="WINTER15"/>
    <n v="0"/>
    <s v="REG101473"/>
    <s v="Cust 4360"/>
    <x v="1266"/>
    <x v="66"/>
    <x v="3"/>
    <x v="2"/>
    <x v="6"/>
    <x v="6"/>
    <x v="0"/>
    <n v="1754.9199999999998"/>
    <n v="8"/>
    <s v="Completed"/>
    <s v="High"/>
  </r>
  <r>
    <d v="2023-04-18T00:00:00"/>
    <x v="1"/>
    <x v="1"/>
    <n v="9"/>
    <n v="509.44"/>
    <s v="Store B"/>
    <x v="1"/>
    <n v="0.15"/>
    <x v="0"/>
    <n v="3897.2159999999999"/>
    <s v="Credit Card"/>
    <s v="SAVE10"/>
    <n v="0"/>
    <s v="REG101474"/>
    <s v="Cust 1624"/>
    <x v="1267"/>
    <x v="720"/>
    <x v="1"/>
    <x v="0"/>
    <x v="7"/>
    <x v="7"/>
    <x v="2"/>
    <n v="3884.2159999999999"/>
    <n v="9"/>
    <s v="Completed"/>
    <s v="High"/>
  </r>
  <r>
    <d v="2024-09-11T00:00:00"/>
    <x v="4"/>
    <x v="4"/>
    <n v="8"/>
    <n v="236.17"/>
    <s v="Store C"/>
    <x v="0"/>
    <n v="0.15"/>
    <x v="2"/>
    <n v="1605.9559999999999"/>
    <s v="Cash"/>
    <s v="WINTER15"/>
    <n v="0"/>
    <s v="REG101475"/>
    <s v="Cust 6593"/>
    <x v="1094"/>
    <x v="298"/>
    <x v="4"/>
    <x v="1"/>
    <x v="11"/>
    <x v="11"/>
    <x v="3"/>
    <n v="1583.0759999999998"/>
    <n v="8"/>
    <s v="Completed"/>
    <s v="High"/>
  </r>
  <r>
    <d v="2023-11-21T00:00:00"/>
    <x v="3"/>
    <x v="6"/>
    <n v="1"/>
    <n v="147.4"/>
    <s v="Store D"/>
    <x v="1"/>
    <n v="0"/>
    <x v="3"/>
    <n v="147.4"/>
    <s v="Cash"/>
    <s v="SAVE10"/>
    <n v="1"/>
    <s v="REG101476"/>
    <s v="Cust 9072"/>
    <x v="1268"/>
    <x v="727"/>
    <x v="3"/>
    <x v="0"/>
    <x v="9"/>
    <x v="9"/>
    <x v="1"/>
    <n v="106.93"/>
    <n v="7"/>
    <s v="Returned"/>
    <s v="No Discount"/>
  </r>
  <r>
    <d v="2024-02-29T00:00:00"/>
    <x v="4"/>
    <x v="5"/>
    <n v="8"/>
    <n v="279.74"/>
    <s v="Store B"/>
    <x v="1"/>
    <n v="0.05"/>
    <x v="1"/>
    <n v="2126.0239999999999"/>
    <s v="Gift Card"/>
    <s v="FREESHIP"/>
    <n v="0"/>
    <s v="REG101477"/>
    <s v="Cust 1116"/>
    <x v="1269"/>
    <x v="570"/>
    <x v="4"/>
    <x v="1"/>
    <x v="0"/>
    <x v="0"/>
    <x v="0"/>
    <n v="2092.924"/>
    <n v="7"/>
    <s v="Completed"/>
    <s v="Low"/>
  </r>
  <r>
    <d v="2023-05-11T00:00:00"/>
    <x v="4"/>
    <x v="0"/>
    <n v="3"/>
    <n v="304.61"/>
    <s v="Store B"/>
    <x v="0"/>
    <n v="0.05"/>
    <x v="5"/>
    <n v="868.13850000000002"/>
    <s v="Cash"/>
    <s v="SAVE10"/>
    <n v="0"/>
    <s v="REG101478"/>
    <s v="Cust 8458"/>
    <x v="671"/>
    <x v="394"/>
    <x v="4"/>
    <x v="0"/>
    <x v="2"/>
    <x v="2"/>
    <x v="2"/>
    <n v="820.99850000000004"/>
    <n v="4"/>
    <s v="Completed"/>
    <s v="Low"/>
  </r>
  <r>
    <d v="2024-09-11T00:00:00"/>
    <x v="1"/>
    <x v="5"/>
    <n v="9"/>
    <n v="238.32"/>
    <s v="Store C"/>
    <x v="1"/>
    <n v="0"/>
    <x v="4"/>
    <n v="2144.88"/>
    <s v="Cash"/>
    <s v="WINTER15"/>
    <n v="1"/>
    <s v="REG101479"/>
    <s v="Cust 5409"/>
    <x v="1270"/>
    <x v="548"/>
    <x v="1"/>
    <x v="1"/>
    <x v="11"/>
    <x v="11"/>
    <x v="3"/>
    <n v="2136.38"/>
    <n v="9"/>
    <s v="Returned"/>
    <s v="No Discount"/>
  </r>
  <r>
    <d v="2024-08-16T00:00:00"/>
    <x v="4"/>
    <x v="6"/>
    <n v="16"/>
    <n v="483.37"/>
    <s v="Store B"/>
    <x v="1"/>
    <n v="0.1"/>
    <x v="1"/>
    <n v="6960.5280000000002"/>
    <s v="Debit Card"/>
    <s v="No Promo"/>
    <n v="0"/>
    <s v="REG101480"/>
    <s v="Cust 8847"/>
    <x v="1271"/>
    <x v="447"/>
    <x v="4"/>
    <x v="1"/>
    <x v="10"/>
    <x v="10"/>
    <x v="3"/>
    <n v="6918.0079999999998"/>
    <n v="6"/>
    <s v="Completed"/>
    <s v="Medium"/>
  </r>
  <r>
    <d v="2025-05-30T00:00:00"/>
    <x v="2"/>
    <x v="4"/>
    <n v="6"/>
    <n v="159.53"/>
    <s v="Store A"/>
    <x v="1"/>
    <n v="0.05"/>
    <x v="5"/>
    <n v="909.32100000000003"/>
    <s v="Gift Card"/>
    <s v="No Promo"/>
    <n v="0"/>
    <s v="REG101481"/>
    <s v="Cust 7857"/>
    <x v="1272"/>
    <x v="492"/>
    <x v="2"/>
    <x v="2"/>
    <x v="2"/>
    <x v="2"/>
    <x v="2"/>
    <n v="860.721"/>
    <n v="8"/>
    <s v="Completed"/>
    <s v="Low"/>
  </r>
  <r>
    <d v="2023-08-22T00:00:00"/>
    <x v="0"/>
    <x v="2"/>
    <n v="19"/>
    <n v="280.60000000000002"/>
    <s v="Store A"/>
    <x v="0"/>
    <n v="0.1"/>
    <x v="2"/>
    <n v="4798.26"/>
    <s v="Gift Card"/>
    <s v="FREESHIP"/>
    <n v="0"/>
    <s v="REG101482"/>
    <s v="Cust 7810"/>
    <x v="1263"/>
    <x v="666"/>
    <x v="0"/>
    <x v="0"/>
    <x v="10"/>
    <x v="10"/>
    <x v="3"/>
    <n v="4762.3200000000006"/>
    <n v="6"/>
    <s v="Completed"/>
    <s v="Medium"/>
  </r>
  <r>
    <d v="2024-01-23T00:00:00"/>
    <x v="0"/>
    <x v="5"/>
    <n v="2"/>
    <n v="389.98"/>
    <s v="Store D"/>
    <x v="0"/>
    <n v="0.05"/>
    <x v="3"/>
    <n v="740.96199999999999"/>
    <s v="Debit Card"/>
    <s v="SAVE10"/>
    <n v="1"/>
    <s v="REG101483"/>
    <s v="Cust 5665"/>
    <x v="437"/>
    <x v="728"/>
    <x v="0"/>
    <x v="1"/>
    <x v="4"/>
    <x v="4"/>
    <x v="0"/>
    <n v="716.41200000000003"/>
    <n v="2"/>
    <s v="Returned"/>
    <s v="Low"/>
  </r>
  <r>
    <d v="2023-03-16T00:00:00"/>
    <x v="2"/>
    <x v="4"/>
    <n v="17"/>
    <n v="485.3"/>
    <s v="Store D"/>
    <x v="1"/>
    <n v="0.15"/>
    <x v="4"/>
    <n v="7012.585"/>
    <s v="Cash"/>
    <s v="WINTER15"/>
    <n v="0"/>
    <s v="REG101484"/>
    <s v="Cust 8015"/>
    <x v="1273"/>
    <x v="729"/>
    <x v="2"/>
    <x v="0"/>
    <x v="6"/>
    <x v="6"/>
    <x v="0"/>
    <n v="6974.6450000000004"/>
    <n v="7"/>
    <s v="Completed"/>
    <s v="High"/>
  </r>
  <r>
    <d v="2025-05-16T00:00:00"/>
    <x v="1"/>
    <x v="0"/>
    <n v="4"/>
    <n v="472.24"/>
    <s v="Store D"/>
    <x v="1"/>
    <n v="0"/>
    <x v="1"/>
    <n v="1888.96"/>
    <s v="Gift Card"/>
    <s v="FREESHIP"/>
    <n v="1"/>
    <s v="REG101485"/>
    <s v="Cust 7211"/>
    <x v="1274"/>
    <x v="131"/>
    <x v="1"/>
    <x v="2"/>
    <x v="2"/>
    <x v="2"/>
    <x v="2"/>
    <n v="1882.18"/>
    <n v="5"/>
    <s v="Returned"/>
    <s v="No Discount"/>
  </r>
  <r>
    <d v="2023-05-23T00:00:00"/>
    <x v="0"/>
    <x v="4"/>
    <n v="8"/>
    <n v="143.53"/>
    <s v="Store D"/>
    <x v="0"/>
    <n v="0"/>
    <x v="1"/>
    <n v="1148.24"/>
    <s v="Cash"/>
    <s v="WINTER15"/>
    <n v="0"/>
    <s v="REG101486"/>
    <s v="Cust 8705"/>
    <x v="1275"/>
    <x v="275"/>
    <x v="0"/>
    <x v="0"/>
    <x v="2"/>
    <x v="2"/>
    <x v="2"/>
    <n v="1139.1400000000001"/>
    <n v="6"/>
    <s v="Completed"/>
    <s v="No Discount"/>
  </r>
  <r>
    <d v="2024-06-16T00:00:00"/>
    <x v="2"/>
    <x v="3"/>
    <n v="5"/>
    <n v="159.91999999999999"/>
    <s v="Store B"/>
    <x v="0"/>
    <n v="0"/>
    <x v="3"/>
    <n v="799.59999999999991"/>
    <s v="Cash"/>
    <s v="SAVE10"/>
    <n v="0"/>
    <s v="REG101487"/>
    <s v="Cust 2905"/>
    <x v="1276"/>
    <x v="384"/>
    <x v="2"/>
    <x v="1"/>
    <x v="3"/>
    <x v="3"/>
    <x v="2"/>
    <n v="788.7399999999999"/>
    <n v="7"/>
    <s v="Completed"/>
    <s v="No Discount"/>
  </r>
  <r>
    <d v="2025-01-28T00:00:00"/>
    <x v="3"/>
    <x v="4"/>
    <n v="13"/>
    <n v="447.34"/>
    <s v="Store A"/>
    <x v="0"/>
    <n v="0.05"/>
    <x v="2"/>
    <n v="5524.6489999999994"/>
    <s v="Cash"/>
    <s v="SAVE10"/>
    <n v="0"/>
    <s v="REG101488"/>
    <s v="Cust 5777"/>
    <x v="1277"/>
    <x v="676"/>
    <x v="3"/>
    <x v="2"/>
    <x v="4"/>
    <x v="4"/>
    <x v="0"/>
    <n v="5485.7189999999991"/>
    <n v="7"/>
    <s v="Completed"/>
    <s v="Low"/>
  </r>
  <r>
    <d v="2024-11-27T00:00:00"/>
    <x v="1"/>
    <x v="1"/>
    <n v="13"/>
    <n v="196.8"/>
    <s v="Store B"/>
    <x v="1"/>
    <n v="0.1"/>
    <x v="4"/>
    <n v="2302.56"/>
    <s v="Cash"/>
    <s v="No Promo"/>
    <n v="0"/>
    <s v="REG101489"/>
    <s v="Cust 6695"/>
    <x v="1278"/>
    <x v="730"/>
    <x v="1"/>
    <x v="1"/>
    <x v="9"/>
    <x v="9"/>
    <x v="1"/>
    <n v="2292.44"/>
    <n v="10"/>
    <s v="Completed"/>
    <s v="Medium"/>
  </r>
  <r>
    <d v="2023-10-09T00:00:00"/>
    <x v="3"/>
    <x v="3"/>
    <n v="3"/>
    <n v="485.81"/>
    <s v="Store A"/>
    <x v="0"/>
    <n v="0.1"/>
    <x v="0"/>
    <n v="1311.6869999999999"/>
    <s v="Debit Card"/>
    <s v="SAVE10"/>
    <n v="0"/>
    <s v="REG101490"/>
    <s v="Cust 1977"/>
    <x v="1279"/>
    <x v="96"/>
    <x v="3"/>
    <x v="0"/>
    <x v="5"/>
    <x v="5"/>
    <x v="1"/>
    <n v="1292.2269999999999"/>
    <n v="2"/>
    <s v="Completed"/>
    <s v="Medium"/>
  </r>
  <r>
    <d v="2024-07-21T00:00:00"/>
    <x v="4"/>
    <x v="1"/>
    <n v="16"/>
    <n v="183.62"/>
    <s v="Store A"/>
    <x v="0"/>
    <n v="0.05"/>
    <x v="5"/>
    <n v="2791.0239999999999"/>
    <s v="Gift Card"/>
    <s v="WINTER15"/>
    <n v="0"/>
    <s v="REG101491"/>
    <s v="Cust 7979"/>
    <x v="1280"/>
    <x v="324"/>
    <x v="4"/>
    <x v="1"/>
    <x v="8"/>
    <x v="8"/>
    <x v="3"/>
    <n v="2784.4639999999999"/>
    <n v="10"/>
    <s v="Completed"/>
    <s v="Low"/>
  </r>
  <r>
    <d v="2024-07-03T00:00:00"/>
    <x v="0"/>
    <x v="4"/>
    <n v="2"/>
    <n v="373.07"/>
    <s v="Store A"/>
    <x v="1"/>
    <n v="0.05"/>
    <x v="4"/>
    <n v="708.83299999999997"/>
    <s v="Credit Card"/>
    <s v="FREESHIP"/>
    <n v="0"/>
    <s v="REG101492"/>
    <s v="Cust 2437"/>
    <x v="1281"/>
    <x v="163"/>
    <x v="0"/>
    <x v="1"/>
    <x v="8"/>
    <x v="8"/>
    <x v="3"/>
    <n v="681.93299999999999"/>
    <n v="4"/>
    <s v="Completed"/>
    <s v="Low"/>
  </r>
  <r>
    <d v="2024-09-24T00:00:00"/>
    <x v="4"/>
    <x v="4"/>
    <n v="17"/>
    <n v="527.67999999999995"/>
    <s v="Store B"/>
    <x v="0"/>
    <n v="0"/>
    <x v="4"/>
    <n v="8970.56"/>
    <s v="Gift Card"/>
    <s v="FREESHIP"/>
    <n v="0"/>
    <s v="REG101493"/>
    <s v="Cust 2516"/>
    <x v="1113"/>
    <x v="636"/>
    <x v="4"/>
    <x v="1"/>
    <x v="11"/>
    <x v="11"/>
    <x v="3"/>
    <n v="8941.369999999999"/>
    <n v="8"/>
    <s v="Completed"/>
    <s v="No Discount"/>
  </r>
  <r>
    <d v="2025-01-14T00:00:00"/>
    <x v="0"/>
    <x v="5"/>
    <n v="5"/>
    <n v="201.29"/>
    <s v="Store D"/>
    <x v="0"/>
    <n v="0"/>
    <x v="3"/>
    <n v="1006.45"/>
    <s v="Online"/>
    <s v="FREESHIP"/>
    <n v="0"/>
    <s v="REG101494"/>
    <s v="Cust 6791"/>
    <x v="1282"/>
    <x v="82"/>
    <x v="0"/>
    <x v="2"/>
    <x v="4"/>
    <x v="4"/>
    <x v="0"/>
    <n v="957.32"/>
    <n v="7"/>
    <s v="Completed"/>
    <s v="No Discount"/>
  </r>
  <r>
    <d v="2025-02-17T00:00:00"/>
    <x v="4"/>
    <x v="2"/>
    <n v="13"/>
    <n v="134.56"/>
    <s v="Store D"/>
    <x v="1"/>
    <n v="0.05"/>
    <x v="3"/>
    <n v="1661.816"/>
    <s v="Credit Card"/>
    <s v="WINTER15"/>
    <n v="0"/>
    <s v="REG101495"/>
    <s v="Cust 5227"/>
    <x v="181"/>
    <x v="564"/>
    <x v="4"/>
    <x v="2"/>
    <x v="0"/>
    <x v="0"/>
    <x v="0"/>
    <n v="1626.1859999999999"/>
    <n v="5"/>
    <s v="Completed"/>
    <s v="Low"/>
  </r>
  <r>
    <d v="2024-01-11T00:00:00"/>
    <x v="1"/>
    <x v="3"/>
    <n v="18"/>
    <n v="209.75"/>
    <s v="Store C"/>
    <x v="0"/>
    <n v="0.15"/>
    <x v="2"/>
    <n v="3209.1750000000002"/>
    <s v="Debit Card"/>
    <s v="FREESHIP"/>
    <n v="0"/>
    <s v="REG101496"/>
    <s v="Cust 5559"/>
    <x v="403"/>
    <x v="467"/>
    <x v="1"/>
    <x v="1"/>
    <x v="4"/>
    <x v="4"/>
    <x v="0"/>
    <n v="3163.2450000000003"/>
    <n v="6"/>
    <s v="Completed"/>
    <s v="High"/>
  </r>
  <r>
    <d v="2024-07-27T00:00:00"/>
    <x v="0"/>
    <x v="2"/>
    <n v="1"/>
    <n v="272.5"/>
    <s v="Store A"/>
    <x v="0"/>
    <n v="0"/>
    <x v="0"/>
    <n v="272.5"/>
    <s v="Gift Card"/>
    <s v="WINTER15"/>
    <n v="0"/>
    <s v="REG101497"/>
    <s v="Cust 8981"/>
    <x v="1283"/>
    <x v="731"/>
    <x v="0"/>
    <x v="1"/>
    <x v="8"/>
    <x v="8"/>
    <x v="3"/>
    <n v="236.94"/>
    <n v="7"/>
    <s v="Completed"/>
    <s v="No Discount"/>
  </r>
  <r>
    <d v="2024-12-03T00:00:00"/>
    <x v="3"/>
    <x v="4"/>
    <n v="14"/>
    <n v="262.67"/>
    <s v="Store A"/>
    <x v="1"/>
    <n v="0.05"/>
    <x v="3"/>
    <n v="3493.511"/>
    <s v="Gift Card"/>
    <s v="SAVE10"/>
    <n v="0"/>
    <s v="REG101498"/>
    <s v="Cust 1824"/>
    <x v="486"/>
    <x v="732"/>
    <x v="3"/>
    <x v="1"/>
    <x v="1"/>
    <x v="1"/>
    <x v="1"/>
    <n v="3468.9809999999998"/>
    <n v="7"/>
    <s v="Completed"/>
    <s v="Low"/>
  </r>
  <r>
    <d v="2025-05-09T00:00:00"/>
    <x v="4"/>
    <x v="3"/>
    <n v="13"/>
    <n v="221.39"/>
    <s v="Store D"/>
    <x v="0"/>
    <n v="0"/>
    <x v="2"/>
    <n v="2878.07"/>
    <s v="Debit Card"/>
    <s v="FREESHIP"/>
    <n v="1"/>
    <s v="REG101499"/>
    <s v="Cust 1935"/>
    <x v="1284"/>
    <x v="567"/>
    <x v="4"/>
    <x v="2"/>
    <x v="2"/>
    <x v="2"/>
    <x v="2"/>
    <n v="2857.02"/>
    <n v="4"/>
    <s v="Returned"/>
    <s v="No Discount"/>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491CCB1-9710-4784-B0FC-07CB4BE8E740}"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22">
  <location ref="A14:E28" firstHeaderRow="1" firstDataRow="2" firstDataCol="1"/>
  <pivotFields count="26">
    <pivotField numFmtId="14" showAll="0"/>
    <pivotField showAll="0">
      <items count="6">
        <item x="3"/>
        <item x="0"/>
        <item x="2"/>
        <item x="1"/>
        <item x="4"/>
        <item t="default"/>
      </items>
    </pivotField>
    <pivotField showAll="0"/>
    <pivotField numFmtId="1" showAll="0"/>
    <pivotField numFmtId="44" showAll="0"/>
    <pivotField showAll="0"/>
    <pivotField showAll="0">
      <items count="3">
        <item x="1"/>
        <item x="0"/>
        <item t="default"/>
      </items>
    </pivotField>
    <pivotField numFmtId="164" showAll="0"/>
    <pivotField showAll="0"/>
    <pivotField dataField="1" numFmtId="44" showAll="0"/>
    <pivotField showAll="0"/>
    <pivotField showAll="0"/>
    <pivotField numFmtId="1" showAll="0"/>
    <pivotField showAll="0"/>
    <pivotField showAll="0"/>
    <pivotField numFmtId="44" showAll="0">
      <items count="1286">
        <item x="93"/>
        <item x="6"/>
        <item x="809"/>
        <item x="1265"/>
        <item x="117"/>
        <item x="241"/>
        <item x="754"/>
        <item x="911"/>
        <item x="959"/>
        <item x="333"/>
        <item x="335"/>
        <item x="1"/>
        <item x="556"/>
        <item x="982"/>
        <item x="165"/>
        <item x="874"/>
        <item x="1116"/>
        <item x="1142"/>
        <item x="602"/>
        <item x="655"/>
        <item x="831"/>
        <item x="790"/>
        <item x="399"/>
        <item x="171"/>
        <item x="503"/>
        <item x="4"/>
        <item x="618"/>
        <item x="1129"/>
        <item x="974"/>
        <item x="698"/>
        <item x="374"/>
        <item x="71"/>
        <item x="325"/>
        <item x="311"/>
        <item x="938"/>
        <item x="584"/>
        <item x="154"/>
        <item x="95"/>
        <item x="890"/>
        <item x="1084"/>
        <item x="255"/>
        <item x="558"/>
        <item x="1183"/>
        <item x="227"/>
        <item x="1026"/>
        <item x="734"/>
        <item x="1195"/>
        <item x="933"/>
        <item x="485"/>
        <item x="733"/>
        <item x="47"/>
        <item x="1153"/>
        <item x="1229"/>
        <item x="1280"/>
        <item x="72"/>
        <item x="196"/>
        <item x="1057"/>
        <item x="508"/>
        <item x="102"/>
        <item x="1274"/>
        <item x="883"/>
        <item x="1193"/>
        <item x="506"/>
        <item x="988"/>
        <item x="1078"/>
        <item x="886"/>
        <item x="189"/>
        <item x="270"/>
        <item x="731"/>
        <item x="19"/>
        <item x="170"/>
        <item x="1000"/>
        <item x="200"/>
        <item x="1019"/>
        <item x="1176"/>
        <item x="582"/>
        <item x="236"/>
        <item x="881"/>
        <item x="1151"/>
        <item x="713"/>
        <item x="28"/>
        <item x="1071"/>
        <item x="158"/>
        <item x="327"/>
        <item x="667"/>
        <item x="305"/>
        <item x="168"/>
        <item x="56"/>
        <item x="77"/>
        <item x="498"/>
        <item x="347"/>
        <item x="111"/>
        <item x="123"/>
        <item x="507"/>
        <item x="436"/>
        <item x="15"/>
        <item x="1060"/>
        <item x="336"/>
        <item x="744"/>
        <item x="322"/>
        <item x="1200"/>
        <item x="69"/>
        <item x="570"/>
        <item x="161"/>
        <item x="541"/>
        <item x="416"/>
        <item x="1120"/>
        <item x="1270"/>
        <item x="1110"/>
        <item x="233"/>
        <item x="960"/>
        <item x="608"/>
        <item x="160"/>
        <item x="590"/>
        <item x="574"/>
        <item x="540"/>
        <item x="1002"/>
        <item x="487"/>
        <item x="1083"/>
        <item x="1179"/>
        <item x="367"/>
        <item x="607"/>
        <item x="664"/>
        <item x="1149"/>
        <item x="1275"/>
        <item x="1166"/>
        <item x="621"/>
        <item x="119"/>
        <item x="1253"/>
        <item x="455"/>
        <item x="414"/>
        <item x="211"/>
        <item x="237"/>
        <item x="815"/>
        <item x="1041"/>
        <item x="228"/>
        <item x="1256"/>
        <item x="203"/>
        <item x="204"/>
        <item x="1167"/>
        <item x="1257"/>
        <item x="600"/>
        <item x="633"/>
        <item x="863"/>
        <item x="819"/>
        <item x="626"/>
        <item x="323"/>
        <item x="1152"/>
        <item x="493"/>
        <item x="594"/>
        <item x="1278"/>
        <item x="139"/>
        <item x="1069"/>
        <item x="1045"/>
        <item x="400"/>
        <item x="372"/>
        <item x="434"/>
        <item x="1162"/>
        <item x="850"/>
        <item x="1141"/>
        <item x="475"/>
        <item x="340"/>
        <item x="1012"/>
        <item x="345"/>
        <item x="349"/>
        <item x="1236"/>
        <item x="174"/>
        <item x="1098"/>
        <item x="524"/>
        <item x="1036"/>
        <item x="1276"/>
        <item x="150"/>
        <item x="147"/>
        <item x="603"/>
        <item x="159"/>
        <item x="879"/>
        <item x="208"/>
        <item x="901"/>
        <item x="368"/>
        <item x="695"/>
        <item x="346"/>
        <item x="969"/>
        <item x="785"/>
        <item x="606"/>
        <item x="504"/>
        <item x="714"/>
        <item x="1001"/>
        <item x="609"/>
        <item x="473"/>
        <item x="1218"/>
        <item x="94"/>
        <item x="468"/>
        <item x="852"/>
        <item x="26"/>
        <item x="447"/>
        <item x="44"/>
        <item x="1127"/>
        <item x="1169"/>
        <item x="272"/>
        <item x="382"/>
        <item x="538"/>
        <item x="5"/>
        <item x="708"/>
        <item x="846"/>
        <item x="841"/>
        <item x="1115"/>
        <item x="1109"/>
        <item x="10"/>
        <item x="294"/>
        <item x="844"/>
        <item x="653"/>
        <item x="66"/>
        <item x="810"/>
        <item x="483"/>
        <item x="31"/>
        <item x="82"/>
        <item x="581"/>
        <item x="462"/>
        <item x="422"/>
        <item x="1016"/>
        <item x="35"/>
        <item x="1191"/>
        <item x="942"/>
        <item x="738"/>
        <item x="729"/>
        <item x="1239"/>
        <item x="50"/>
        <item x="1235"/>
        <item x="1068"/>
        <item x="577"/>
        <item x="1055"/>
        <item x="532"/>
        <item x="1095"/>
        <item x="1267"/>
        <item x="187"/>
        <item x="806"/>
        <item x="1081"/>
        <item x="755"/>
        <item x="357"/>
        <item x="1133"/>
        <item x="996"/>
        <item x="665"/>
        <item x="525"/>
        <item x="319"/>
        <item x="354"/>
        <item x="884"/>
        <item x="1070"/>
        <item x="792"/>
        <item x="295"/>
        <item x="907"/>
        <item x="783"/>
        <item x="549"/>
        <item x="1226"/>
        <item x="183"/>
        <item x="138"/>
        <item x="60"/>
        <item x="120"/>
        <item x="924"/>
        <item x="285"/>
        <item x="635"/>
        <item x="543"/>
        <item x="712"/>
        <item x="1058"/>
        <item x="973"/>
        <item x="1197"/>
        <item x="121"/>
        <item x="1206"/>
        <item x="736"/>
        <item x="833"/>
        <item x="700"/>
        <item x="76"/>
        <item x="710"/>
        <item x="1254"/>
        <item x="480"/>
        <item x="201"/>
        <item x="317"/>
        <item x="587"/>
        <item x="900"/>
        <item x="477"/>
        <item x="239"/>
        <item x="207"/>
        <item x="91"/>
        <item x="813"/>
        <item x="1165"/>
        <item x="218"/>
        <item x="650"/>
        <item x="1249"/>
        <item x="433"/>
        <item x="922"/>
        <item x="1211"/>
        <item x="837"/>
        <item x="1178"/>
        <item x="770"/>
        <item x="977"/>
        <item x="860"/>
        <item x="1146"/>
        <item x="1097"/>
        <item x="887"/>
        <item x="1186"/>
        <item x="895"/>
        <item x="62"/>
        <item x="254"/>
        <item x="219"/>
        <item x="59"/>
        <item x="274"/>
        <item x="70"/>
        <item x="946"/>
        <item x="1180"/>
        <item x="1188"/>
        <item x="58"/>
        <item x="571"/>
        <item x="561"/>
        <item x="1024"/>
        <item x="824"/>
        <item x="811"/>
        <item x="987"/>
        <item x="697"/>
        <item x="1160"/>
        <item x="840"/>
        <item x="620"/>
        <item x="427"/>
        <item x="193"/>
        <item x="820"/>
        <item x="746"/>
        <item x="616"/>
        <item x="1251"/>
        <item x="438"/>
        <item x="384"/>
        <item x="814"/>
        <item x="244"/>
        <item x="597"/>
        <item x="545"/>
        <item x="523"/>
        <item x="656"/>
        <item x="371"/>
        <item x="778"/>
        <item x="1158"/>
        <item x="328"/>
        <item x="876"/>
        <item x="252"/>
        <item x="1005"/>
        <item x="690"/>
        <item x="589"/>
        <item x="260"/>
        <item x="930"/>
        <item x="975"/>
        <item x="686"/>
        <item x="629"/>
        <item x="693"/>
        <item x="1042"/>
        <item x="283"/>
        <item x="129"/>
        <item x="152"/>
        <item x="465"/>
        <item x="246"/>
        <item x="377"/>
        <item x="256"/>
        <item x="488"/>
        <item x="910"/>
        <item x="926"/>
        <item x="40"/>
        <item x="1244"/>
        <item x="857"/>
        <item x="99"/>
        <item x="1225"/>
        <item x="643"/>
        <item x="33"/>
        <item x="415"/>
        <item x="875"/>
        <item x="262"/>
        <item x="1049"/>
        <item x="1163"/>
        <item x="92"/>
        <item x="435"/>
        <item x="331"/>
        <item x="1007"/>
        <item x="936"/>
        <item x="191"/>
        <item x="723"/>
        <item x="908"/>
        <item x="1187"/>
        <item x="209"/>
        <item x="1190"/>
        <item x="1108"/>
        <item x="90"/>
        <item x="57"/>
        <item x="310"/>
        <item x="1148"/>
        <item x="740"/>
        <item x="186"/>
        <item x="308"/>
        <item x="300"/>
        <item x="419"/>
        <item x="167"/>
        <item x="472"/>
        <item x="301"/>
        <item x="1201"/>
        <item x="456"/>
        <item x="923"/>
        <item x="646"/>
        <item x="500"/>
        <item x="931"/>
        <item x="116"/>
        <item x="677"/>
        <item x="212"/>
        <item x="52"/>
        <item x="1212"/>
        <item x="772"/>
        <item x="1018"/>
        <item x="137"/>
        <item x="18"/>
        <item x="358"/>
        <item x="1088"/>
        <item x="1279"/>
        <item x="956"/>
        <item x="776"/>
        <item x="1207"/>
        <item x="791"/>
        <item x="442"/>
        <item x="321"/>
        <item x="418"/>
        <item x="1105"/>
        <item x="859"/>
        <item x="360"/>
        <item x="952"/>
        <item x="793"/>
        <item x="854"/>
        <item x="641"/>
        <item x="675"/>
        <item x="235"/>
        <item x="1087"/>
        <item x="550"/>
        <item x="1051"/>
        <item x="962"/>
        <item x="318"/>
        <item x="1031"/>
        <item x="1038"/>
        <item x="981"/>
        <item x="919"/>
        <item x="142"/>
        <item x="12"/>
        <item x="782"/>
        <item x="431"/>
        <item x="350"/>
        <item x="474"/>
        <item x="2"/>
        <item x="912"/>
        <item x="458"/>
        <item x="48"/>
        <item x="1104"/>
        <item x="250"/>
        <item x="49"/>
        <item x="45"/>
        <item x="771"/>
        <item x="1052"/>
        <item x="1177"/>
        <item x="1182"/>
        <item x="213"/>
        <item x="948"/>
        <item x="214"/>
        <item x="385"/>
        <item x="823"/>
        <item x="766"/>
        <item x="1284"/>
        <item x="627"/>
        <item x="108"/>
        <item x="291"/>
        <item x="750"/>
        <item x="1092"/>
        <item x="830"/>
        <item x="765"/>
        <item x="652"/>
        <item x="32"/>
        <item x="716"/>
        <item x="172"/>
        <item x="687"/>
        <item x="1174"/>
        <item x="406"/>
        <item x="125"/>
        <item x="1205"/>
        <item x="1085"/>
        <item x="520"/>
        <item x="715"/>
        <item x="41"/>
        <item x="1138"/>
        <item x="140"/>
        <item x="132"/>
        <item x="64"/>
        <item x="1102"/>
        <item x="613"/>
        <item x="970"/>
        <item x="1196"/>
        <item x="1170"/>
        <item x="752"/>
        <item x="557"/>
        <item x="880"/>
        <item x="519"/>
        <item x="309"/>
        <item x="662"/>
        <item x="689"/>
        <item x="1123"/>
        <item x="344"/>
        <item x="1044"/>
        <item x="835"/>
        <item x="927"/>
        <item x="1238"/>
        <item x="565"/>
        <item x="544"/>
        <item x="768"/>
        <item x="266"/>
        <item x="65"/>
        <item x="873"/>
        <item x="379"/>
        <item x="484"/>
        <item x="326"/>
        <item x="1106"/>
        <item x="229"/>
        <item x="673"/>
        <item x="1107"/>
        <item x="885"/>
        <item x="591"/>
        <item x="1094"/>
        <item x="292"/>
        <item x="370"/>
        <item x="728"/>
        <item x="1217"/>
        <item x="410"/>
        <item x="1185"/>
        <item x="381"/>
        <item x="1184"/>
        <item x="1124"/>
        <item x="217"/>
        <item x="482"/>
        <item x="749"/>
        <item x="636"/>
        <item x="998"/>
        <item x="775"/>
        <item x="180"/>
        <item x="756"/>
        <item x="86"/>
        <item x="684"/>
        <item x="1213"/>
        <item x="501"/>
        <item x="175"/>
        <item x="363"/>
        <item x="625"/>
        <item x="554"/>
        <item x="1240"/>
        <item x="623"/>
        <item x="113"/>
        <item x="961"/>
        <item x="81"/>
        <item x="575"/>
        <item x="1061"/>
        <item x="199"/>
        <item x="706"/>
        <item x="1171"/>
        <item x="679"/>
        <item x="1248"/>
        <item x="242"/>
        <item x="745"/>
        <item x="595"/>
        <item x="265"/>
        <item x="176"/>
        <item x="486"/>
        <item x="437"/>
        <item x="825"/>
        <item x="1072"/>
        <item x="648"/>
        <item x="401"/>
        <item x="234"/>
        <item x="38"/>
        <item x="27"/>
        <item x="1247"/>
        <item x="795"/>
        <item x="216"/>
        <item x="46"/>
        <item x="1155"/>
        <item x="1175"/>
        <item x="408"/>
        <item x="985"/>
        <item x="800"/>
        <item x="278"/>
        <item x="821"/>
        <item x="243"/>
        <item x="497"/>
        <item x="195"/>
        <item x="223"/>
        <item x="122"/>
        <item x="1164"/>
        <item x="521"/>
        <item x="290"/>
        <item x="1010"/>
        <item x="459"/>
        <item x="478"/>
        <item x="599"/>
        <item x="794"/>
        <item x="732"/>
        <item x="405"/>
        <item x="774"/>
        <item x="1145"/>
        <item x="836"/>
        <item x="467"/>
        <item x="257"/>
        <item x="387"/>
        <item x="678"/>
        <item x="1258"/>
        <item x="1136"/>
        <item x="1091"/>
        <item x="316"/>
        <item x="913"/>
        <item x="681"/>
        <item x="865"/>
        <item x="777"/>
        <item x="135"/>
        <item x="748"/>
        <item x="1065"/>
        <item x="1021"/>
        <item x="537"/>
        <item x="153"/>
        <item x="696"/>
        <item x="1125"/>
        <item x="226"/>
        <item x="320"/>
        <item x="917"/>
        <item x="1198"/>
        <item x="848"/>
        <item x="127"/>
        <item x="685"/>
        <item x="1154"/>
        <item x="999"/>
        <item x="787"/>
        <item x="1028"/>
        <item x="105"/>
        <item x="1053"/>
        <item x="1250"/>
        <item x="450"/>
        <item x="534"/>
        <item x="640"/>
        <item x="259"/>
        <item x="858"/>
        <item x="721"/>
        <item x="915"/>
        <item x="1281"/>
        <item x="816"/>
        <item x="461"/>
        <item x="660"/>
        <item x="107"/>
        <item x="637"/>
        <item x="133"/>
        <item x="651"/>
        <item x="205"/>
        <item x="530"/>
        <item x="430"/>
        <item x="804"/>
        <item x="413"/>
        <item x="471"/>
        <item x="43"/>
        <item x="1040"/>
        <item x="1156"/>
        <item x="96"/>
        <item x="383"/>
        <item x="759"/>
        <item x="1243"/>
        <item x="188"/>
        <item x="851"/>
        <item x="546"/>
        <item x="299"/>
        <item x="1032"/>
        <item x="3"/>
        <item x="23"/>
        <item x="1027"/>
        <item x="106"/>
        <item x="1232"/>
        <item x="920"/>
        <item x="726"/>
        <item x="812"/>
        <item x="579"/>
        <item x="407"/>
        <item x="1103"/>
        <item x="273"/>
        <item x="868"/>
        <item x="114"/>
        <item x="392"/>
        <item x="20"/>
        <item x="906"/>
        <item x="805"/>
        <item x="426"/>
        <item x="491"/>
        <item x="192"/>
        <item x="803"/>
        <item x="334"/>
        <item x="827"/>
        <item x="1157"/>
        <item x="1077"/>
        <item x="1264"/>
        <item x="993"/>
        <item x="130"/>
        <item x="166"/>
        <item x="955"/>
        <item x="1168"/>
        <item x="240"/>
        <item x="657"/>
        <item x="103"/>
        <item x="894"/>
        <item x="674"/>
        <item x="1159"/>
        <item x="1194"/>
        <item x="1113"/>
        <item x="762"/>
        <item x="380"/>
        <item x="892"/>
        <item x="395"/>
        <item x="231"/>
        <item x="1216"/>
        <item x="63"/>
        <item x="144"/>
        <item x="179"/>
        <item x="1030"/>
        <item x="747"/>
        <item x="510"/>
        <item x="420"/>
        <item x="699"/>
        <item x="1003"/>
        <item x="742"/>
        <item x="929"/>
        <item x="940"/>
        <item x="1014"/>
        <item x="722"/>
        <item x="1259"/>
        <item x="818"/>
        <item x="1128"/>
        <item x="939"/>
        <item x="610"/>
        <item x="869"/>
        <item x="847"/>
        <item x="668"/>
        <item x="984"/>
        <item x="853"/>
        <item x="404"/>
        <item x="1192"/>
        <item x="964"/>
        <item x="268"/>
        <item x="460"/>
        <item x="644"/>
        <item x="972"/>
        <item x="784"/>
        <item x="1204"/>
        <item x="1022"/>
        <item x="914"/>
        <item x="761"/>
        <item x="583"/>
        <item x="1096"/>
        <item x="845"/>
        <item x="1023"/>
        <item x="1011"/>
        <item x="145"/>
        <item x="184"/>
        <item x="1227"/>
        <item x="1261"/>
        <item x="968"/>
        <item x="287"/>
        <item x="832"/>
        <item x="263"/>
        <item x="878"/>
        <item x="649"/>
        <item x="75"/>
        <item x="763"/>
        <item x="495"/>
        <item x="1035"/>
        <item x="1132"/>
        <item x="445"/>
        <item x="1086"/>
        <item x="1025"/>
        <item x="568"/>
        <item x="156"/>
        <item x="365"/>
        <item x="539"/>
        <item x="143"/>
        <item x="976"/>
        <item x="1260"/>
        <item x="592"/>
        <item x="691"/>
        <item x="1082"/>
        <item x="1100"/>
        <item x="479"/>
        <item x="536"/>
        <item x="432"/>
        <item x="1237"/>
        <item x="232"/>
        <item x="1017"/>
        <item x="1245"/>
        <item x="101"/>
        <item x="1262"/>
        <item x="149"/>
        <item x="402"/>
        <item x="727"/>
        <item x="971"/>
        <item x="1231"/>
        <item x="826"/>
        <item x="476"/>
        <item x="676"/>
        <item x="861"/>
        <item x="1050"/>
        <item x="1173"/>
        <item x="339"/>
        <item x="289"/>
        <item x="958"/>
        <item x="553"/>
        <item x="989"/>
        <item x="779"/>
        <item x="288"/>
        <item x="1269"/>
        <item x="264"/>
        <item x="753"/>
        <item x="631"/>
        <item x="29"/>
        <item x="1140"/>
        <item x="925"/>
        <item x="452"/>
        <item x="131"/>
        <item x="443"/>
        <item x="983"/>
        <item x="1228"/>
        <item x="303"/>
        <item x="526"/>
        <item x="802"/>
        <item x="87"/>
        <item x="258"/>
        <item x="73"/>
        <item x="194"/>
        <item x="74"/>
        <item x="918"/>
        <item x="1126"/>
        <item x="705"/>
        <item x="789"/>
        <item x="441"/>
        <item x="786"/>
        <item x="146"/>
        <item x="1255"/>
        <item x="481"/>
        <item x="598"/>
        <item x="425"/>
        <item x="891"/>
        <item x="329"/>
        <item x="225"/>
        <item x="16"/>
        <item x="361"/>
        <item x="909"/>
        <item x="1209"/>
        <item x="647"/>
        <item x="369"/>
        <item x="527"/>
        <item x="306"/>
        <item x="864"/>
        <item x="980"/>
        <item x="838"/>
        <item x="253"/>
        <item x="979"/>
        <item x="421"/>
        <item x="17"/>
        <item x="889"/>
        <item x="1221"/>
        <item x="39"/>
        <item x="42"/>
        <item x="1143"/>
        <item x="37"/>
        <item x="275"/>
        <item x="707"/>
        <item x="68"/>
        <item x="124"/>
        <item x="533"/>
        <item x="439"/>
        <item x="511"/>
        <item x="277"/>
        <item x="249"/>
        <item x="136"/>
        <item x="735"/>
        <item x="719"/>
        <item x="1119"/>
        <item x="409"/>
        <item x="1283"/>
        <item x="572"/>
        <item x="393"/>
        <item x="1210"/>
        <item x="181"/>
        <item x="680"/>
        <item x="862"/>
        <item x="856"/>
        <item x="724"/>
        <item x="518"/>
        <item x="1139"/>
        <item x="870"/>
        <item x="1263"/>
        <item x="298"/>
        <item x="269"/>
        <item x="1223"/>
        <item x="1062"/>
        <item x="1008"/>
        <item x="312"/>
        <item x="1112"/>
        <item x="55"/>
        <item x="1219"/>
        <item x="509"/>
        <item x="1004"/>
        <item x="22"/>
        <item x="88"/>
        <item x="53"/>
        <item x="61"/>
        <item x="867"/>
        <item x="898"/>
        <item x="905"/>
        <item x="1054"/>
        <item x="1093"/>
        <item x="513"/>
        <item x="704"/>
        <item x="899"/>
        <item x="424"/>
        <item x="807"/>
        <item x="669"/>
        <item x="1046"/>
        <item x="767"/>
        <item x="185"/>
        <item x="315"/>
        <item x="293"/>
        <item x="951"/>
        <item x="230"/>
        <item x="391"/>
        <item x="1147"/>
        <item x="469"/>
        <item x="496"/>
        <item x="764"/>
        <item x="30"/>
        <item x="54"/>
        <item x="941"/>
        <item x="1090"/>
        <item x="178"/>
        <item x="261"/>
        <item x="342"/>
        <item x="528"/>
        <item x="85"/>
        <item x="580"/>
        <item x="1181"/>
        <item x="997"/>
        <item x="663"/>
        <item x="390"/>
        <item x="1273"/>
        <item x="126"/>
        <item x="505"/>
        <item x="470"/>
        <item x="25"/>
        <item x="492"/>
        <item x="115"/>
        <item x="871"/>
        <item x="198"/>
        <item x="1074"/>
        <item x="928"/>
        <item x="711"/>
        <item x="210"/>
        <item x="1064"/>
        <item x="701"/>
        <item x="615"/>
        <item x="957"/>
        <item x="280"/>
        <item x="741"/>
        <item x="1073"/>
        <item x="1135"/>
        <item x="1233"/>
        <item x="1224"/>
        <item x="80"/>
        <item x="531"/>
        <item x="1150"/>
        <item x="169"/>
        <item x="1277"/>
        <item x="1009"/>
        <item x="466"/>
        <item x="542"/>
        <item x="934"/>
        <item x="446"/>
        <item x="588"/>
        <item x="362"/>
        <item x="842"/>
        <item x="659"/>
        <item x="994"/>
        <item x="352"/>
        <item x="162"/>
        <item x="332"/>
        <item x="394"/>
        <item x="279"/>
        <item x="522"/>
        <item x="935"/>
        <item x="14"/>
        <item x="1101"/>
        <item x="182"/>
        <item x="221"/>
        <item x="411"/>
        <item x="1144"/>
        <item x="1047"/>
        <item x="535"/>
        <item x="79"/>
        <item x="376"/>
        <item x="654"/>
        <item x="84"/>
        <item x="1059"/>
        <item x="893"/>
        <item x="36"/>
        <item x="612"/>
        <item x="563"/>
        <item x="1268"/>
        <item x="944"/>
        <item x="1121"/>
        <item x="1252"/>
        <item x="573"/>
        <item x="1199"/>
        <item x="617"/>
        <item x="397"/>
        <item x="417"/>
        <item x="586"/>
        <item x="9"/>
        <item x="739"/>
        <item x="83"/>
        <item x="758"/>
        <item x="67"/>
        <item x="1230"/>
        <item x="578"/>
        <item x="672"/>
        <item x="110"/>
        <item x="718"/>
        <item x="324"/>
        <item x="348"/>
        <item x="760"/>
        <item x="355"/>
        <item x="585"/>
        <item x="932"/>
        <item x="661"/>
        <item x="717"/>
        <item x="516"/>
        <item x="559"/>
        <item x="1131"/>
        <item x="702"/>
        <item x="517"/>
        <item x="177"/>
        <item x="725"/>
        <item x="34"/>
        <item x="548"/>
        <item x="356"/>
        <item x="428"/>
        <item x="547"/>
        <item x="992"/>
        <item x="490"/>
        <item x="464"/>
        <item x="8"/>
        <item x="1067"/>
        <item x="839"/>
        <item x="788"/>
        <item x="338"/>
        <item x="271"/>
        <item x="267"/>
        <item x="611"/>
        <item x="1222"/>
        <item x="51"/>
        <item x="1271"/>
        <item x="1063"/>
        <item x="963"/>
        <item x="163"/>
        <item x="638"/>
        <item x="1172"/>
        <item x="630"/>
        <item x="286"/>
        <item x="902"/>
        <item x="238"/>
        <item x="1203"/>
        <item x="13"/>
        <item x="688"/>
        <item x="281"/>
        <item x="1114"/>
        <item x="967"/>
        <item x="1214"/>
        <item x="245"/>
        <item x="801"/>
        <item x="709"/>
        <item x="596"/>
        <item x="966"/>
        <item x="950"/>
        <item x="457"/>
        <item x="1234"/>
        <item x="921"/>
        <item x="0"/>
        <item x="1080"/>
        <item x="634"/>
        <item x="1006"/>
        <item x="388"/>
        <item x="98"/>
        <item x="632"/>
        <item x="448"/>
        <item x="773"/>
        <item x="206"/>
        <item x="112"/>
        <item x="737"/>
        <item x="991"/>
        <item x="248"/>
        <item x="949"/>
        <item x="224"/>
        <item x="307"/>
        <item x="562"/>
        <item x="1056"/>
        <item x="1130"/>
        <item x="386"/>
        <item x="703"/>
        <item x="282"/>
        <item x="1242"/>
        <item x="173"/>
        <item x="743"/>
        <item x="1079"/>
        <item x="566"/>
        <item x="593"/>
        <item x="683"/>
        <item x="502"/>
        <item x="622"/>
        <item x="954"/>
        <item x="364"/>
        <item x="97"/>
        <item x="297"/>
        <item x="945"/>
        <item x="720"/>
        <item x="494"/>
        <item x="134"/>
        <item x="799"/>
        <item x="834"/>
        <item x="314"/>
        <item x="1099"/>
        <item x="220"/>
        <item x="389"/>
        <item x="11"/>
        <item x="645"/>
        <item x="1137"/>
        <item x="781"/>
        <item x="995"/>
        <item x="1029"/>
        <item x="515"/>
        <item x="444"/>
        <item x="1189"/>
        <item x="1202"/>
        <item x="1246"/>
        <item x="877"/>
        <item x="1220"/>
        <item x="796"/>
        <item x="451"/>
        <item x="817"/>
        <item x="866"/>
        <item x="730"/>
        <item x="276"/>
        <item x="247"/>
        <item x="512"/>
        <item x="1015"/>
        <item x="601"/>
        <item x="463"/>
        <item x="366"/>
        <item x="953"/>
        <item x="780"/>
        <item x="190"/>
        <item x="1075"/>
        <item x="1039"/>
        <item x="751"/>
        <item x="797"/>
        <item x="808"/>
        <item x="489"/>
        <item x="403"/>
        <item x="1037"/>
        <item x="302"/>
        <item x="429"/>
        <item x="529"/>
        <item x="449"/>
        <item x="855"/>
        <item x="658"/>
        <item x="1020"/>
        <item x="222"/>
        <item x="296"/>
        <item x="694"/>
        <item x="551"/>
        <item x="343"/>
        <item x="943"/>
        <item x="398"/>
        <item x="896"/>
        <item x="1089"/>
        <item x="412"/>
        <item x="552"/>
        <item x="639"/>
        <item x="828"/>
        <item x="24"/>
        <item x="798"/>
        <item x="916"/>
        <item x="21"/>
        <item x="215"/>
        <item x="157"/>
        <item x="619"/>
        <item x="128"/>
        <item x="849"/>
        <item x="624"/>
        <item x="882"/>
        <item x="104"/>
        <item x="671"/>
        <item x="757"/>
        <item x="499"/>
        <item x="1241"/>
        <item x="1034"/>
        <item x="567"/>
        <item x="682"/>
        <item x="937"/>
        <item x="151"/>
        <item x="888"/>
        <item x="341"/>
        <item x="1076"/>
        <item x="313"/>
        <item x="1066"/>
        <item x="829"/>
        <item x="628"/>
        <item x="378"/>
        <item x="197"/>
        <item x="1043"/>
        <item x="330"/>
        <item x="1266"/>
        <item x="148"/>
        <item x="614"/>
        <item x="7"/>
        <item x="337"/>
        <item x="100"/>
        <item x="965"/>
        <item x="978"/>
        <item x="1033"/>
        <item x="359"/>
        <item x="396"/>
        <item x="453"/>
        <item x="514"/>
        <item x="843"/>
        <item x="1013"/>
        <item x="251"/>
        <item x="569"/>
        <item x="904"/>
        <item x="1111"/>
        <item x="666"/>
        <item x="560"/>
        <item x="89"/>
        <item x="304"/>
        <item x="1118"/>
        <item x="1272"/>
        <item x="118"/>
        <item x="155"/>
        <item x="440"/>
        <item x="423"/>
        <item x="670"/>
        <item x="353"/>
        <item x="564"/>
        <item x="947"/>
        <item x="897"/>
        <item x="642"/>
        <item x="605"/>
        <item x="822"/>
        <item x="1122"/>
        <item x="1215"/>
        <item x="78"/>
        <item x="769"/>
        <item x="1161"/>
        <item x="555"/>
        <item x="1282"/>
        <item x="202"/>
        <item x="576"/>
        <item x="1117"/>
        <item x="1134"/>
        <item x="1048"/>
        <item x="164"/>
        <item x="692"/>
        <item x="990"/>
        <item x="284"/>
        <item x="109"/>
        <item x="903"/>
        <item x="454"/>
        <item x="1208"/>
        <item x="351"/>
        <item x="986"/>
        <item x="375"/>
        <item x="604"/>
        <item x="141"/>
        <item x="373"/>
        <item x="872"/>
        <item t="default"/>
      </items>
    </pivotField>
    <pivotField numFmtId="14" showAll="0">
      <items count="734">
        <item x="145"/>
        <item x="7"/>
        <item x="722"/>
        <item x="462"/>
        <item x="6"/>
        <item x="455"/>
        <item x="472"/>
        <item x="606"/>
        <item x="257"/>
        <item x="245"/>
        <item x="705"/>
        <item x="643"/>
        <item x="367"/>
        <item x="408"/>
        <item x="192"/>
        <item x="464"/>
        <item x="621"/>
        <item x="224"/>
        <item x="569"/>
        <item x="222"/>
        <item x="55"/>
        <item x="509"/>
        <item x="585"/>
        <item x="265"/>
        <item x="579"/>
        <item x="301"/>
        <item x="607"/>
        <item x="443"/>
        <item x="226"/>
        <item x="150"/>
        <item x="68"/>
        <item x="229"/>
        <item x="162"/>
        <item x="659"/>
        <item x="171"/>
        <item x="469"/>
        <item x="543"/>
        <item x="189"/>
        <item x="573"/>
        <item x="672"/>
        <item x="348"/>
        <item x="0"/>
        <item x="215"/>
        <item x="422"/>
        <item x="16"/>
        <item x="550"/>
        <item x="386"/>
        <item x="21"/>
        <item x="329"/>
        <item x="387"/>
        <item x="675"/>
        <item x="520"/>
        <item x="331"/>
        <item x="493"/>
        <item x="664"/>
        <item x="338"/>
        <item x="141"/>
        <item x="120"/>
        <item x="48"/>
        <item x="393"/>
        <item x="124"/>
        <item x="729"/>
        <item x="521"/>
        <item x="250"/>
        <item x="518"/>
        <item x="195"/>
        <item x="337"/>
        <item x="185"/>
        <item x="616"/>
        <item x="83"/>
        <item x="300"/>
        <item x="592"/>
        <item x="92"/>
        <item x="668"/>
        <item x="637"/>
        <item x="32"/>
        <item x="673"/>
        <item x="153"/>
        <item x="261"/>
        <item x="671"/>
        <item x="269"/>
        <item x="309"/>
        <item x="173"/>
        <item x="488"/>
        <item x="498"/>
        <item x="628"/>
        <item x="182"/>
        <item x="720"/>
        <item x="388"/>
        <item x="506"/>
        <item x="317"/>
        <item x="130"/>
        <item x="660"/>
        <item x="426"/>
        <item x="709"/>
        <item x="289"/>
        <item x="180"/>
        <item x="262"/>
        <item x="208"/>
        <item x="631"/>
        <item x="494"/>
        <item x="533"/>
        <item x="394"/>
        <item x="28"/>
        <item x="713"/>
        <item x="2"/>
        <item x="560"/>
        <item x="188"/>
        <item x="321"/>
        <item x="54"/>
        <item x="41"/>
        <item x="618"/>
        <item x="275"/>
        <item x="632"/>
        <item x="227"/>
        <item x="76"/>
        <item x="551"/>
        <item x="698"/>
        <item x="310"/>
        <item x="565"/>
        <item x="352"/>
        <item x="530"/>
        <item x="38"/>
        <item x="220"/>
        <item x="444"/>
        <item x="615"/>
        <item x="58"/>
        <item x="113"/>
        <item x="383"/>
        <item x="295"/>
        <item x="601"/>
        <item x="4"/>
        <item x="184"/>
        <item x="418"/>
        <item x="139"/>
        <item x="596"/>
        <item x="19"/>
        <item x="454"/>
        <item x="42"/>
        <item x="477"/>
        <item x="316"/>
        <item x="246"/>
        <item x="690"/>
        <item x="373"/>
        <item x="587"/>
        <item x="718"/>
        <item x="437"/>
        <item x="644"/>
        <item x="593"/>
        <item x="161"/>
        <item x="617"/>
        <item x="626"/>
        <item x="499"/>
        <item x="336"/>
        <item x="121"/>
        <item x="555"/>
        <item x="78"/>
        <item x="40"/>
        <item x="233"/>
        <item x="12"/>
        <item x="633"/>
        <item x="625"/>
        <item x="719"/>
        <item x="546"/>
        <item x="63"/>
        <item x="232"/>
        <item x="362"/>
        <item x="167"/>
        <item x="109"/>
        <item x="512"/>
        <item x="476"/>
        <item x="23"/>
        <item x="183"/>
        <item x="176"/>
        <item x="371"/>
        <item x="374"/>
        <item x="697"/>
        <item x="325"/>
        <item x="471"/>
        <item x="199"/>
        <item x="291"/>
        <item x="666"/>
        <item x="217"/>
        <item x="534"/>
        <item x="138"/>
        <item x="702"/>
        <item x="461"/>
        <item x="372"/>
        <item x="272"/>
        <item x="186"/>
        <item x="259"/>
        <item x="595"/>
        <item x="552"/>
        <item x="34"/>
        <item x="438"/>
        <item x="540"/>
        <item x="284"/>
        <item x="242"/>
        <item x="459"/>
        <item x="353"/>
        <item x="237"/>
        <item x="287"/>
        <item x="481"/>
        <item x="549"/>
        <item x="119"/>
        <item x="456"/>
        <item x="527"/>
        <item x="563"/>
        <item x="72"/>
        <item x="624"/>
        <item x="355"/>
        <item x="496"/>
        <item x="62"/>
        <item x="95"/>
        <item x="648"/>
        <item x="381"/>
        <item x="96"/>
        <item x="694"/>
        <item x="517"/>
        <item x="584"/>
        <item x="436"/>
        <item x="85"/>
        <item x="561"/>
        <item x="439"/>
        <item x="657"/>
        <item x="689"/>
        <item x="528"/>
        <item x="25"/>
        <item x="297"/>
        <item x="251"/>
        <item x="658"/>
        <item x="416"/>
        <item x="69"/>
        <item x="629"/>
        <item x="382"/>
        <item x="340"/>
        <item x="349"/>
        <item x="252"/>
        <item x="319"/>
        <item x="685"/>
        <item x="191"/>
        <item x="201"/>
        <item x="711"/>
        <item x="591"/>
        <item x="700"/>
        <item x="343"/>
        <item x="605"/>
        <item x="81"/>
        <item x="281"/>
        <item x="328"/>
        <item x="727"/>
        <item x="223"/>
        <item x="580"/>
        <item x="347"/>
        <item x="170"/>
        <item x="204"/>
        <item x="571"/>
        <item x="380"/>
        <item x="165"/>
        <item x="18"/>
        <item x="510"/>
        <item x="429"/>
        <item x="61"/>
        <item x="369"/>
        <item x="704"/>
        <item x="642"/>
        <item x="650"/>
        <item x="160"/>
        <item x="73"/>
        <item x="263"/>
        <item x="271"/>
        <item x="725"/>
        <item x="366"/>
        <item x="641"/>
        <item x="558"/>
        <item x="457"/>
        <item x="696"/>
        <item x="146"/>
        <item x="412"/>
        <item x="434"/>
        <item x="465"/>
        <item x="364"/>
        <item x="678"/>
        <item x="74"/>
        <item x="149"/>
        <item x="218"/>
        <item x="332"/>
        <item x="448"/>
        <item x="45"/>
        <item x="468"/>
        <item x="51"/>
        <item x="486"/>
        <item x="467"/>
        <item x="612"/>
        <item x="654"/>
        <item x="70"/>
        <item x="656"/>
        <item x="409"/>
        <item x="446"/>
        <item x="707"/>
        <item x="728"/>
        <item x="597"/>
        <item x="502"/>
        <item x="112"/>
        <item x="144"/>
        <item x="478"/>
        <item x="110"/>
        <item x="419"/>
        <item x="411"/>
        <item x="253"/>
        <item x="105"/>
        <item x="356"/>
        <item x="143"/>
        <item x="279"/>
        <item x="604"/>
        <item x="276"/>
        <item x="590"/>
        <item x="442"/>
        <item x="30"/>
        <item x="663"/>
        <item x="691"/>
        <item x="342"/>
        <item x="104"/>
        <item x="608"/>
        <item x="22"/>
        <item x="410"/>
        <item x="37"/>
        <item x="60"/>
        <item x="693"/>
        <item x="359"/>
        <item x="5"/>
        <item x="577"/>
        <item x="485"/>
        <item x="603"/>
        <item x="132"/>
        <item x="576"/>
        <item x="570"/>
        <item x="151"/>
        <item x="474"/>
        <item x="67"/>
        <item x="111"/>
        <item x="335"/>
        <item x="46"/>
        <item x="427"/>
        <item x="137"/>
        <item x="557"/>
        <item x="258"/>
        <item x="102"/>
        <item x="56"/>
        <item x="682"/>
        <item x="91"/>
        <item x="122"/>
        <item x="414"/>
        <item x="100"/>
        <item x="315"/>
        <item x="635"/>
        <item x="582"/>
        <item x="538"/>
        <item x="198"/>
        <item x="202"/>
        <item x="385"/>
        <item x="428"/>
        <item x="234"/>
        <item x="140"/>
        <item x="175"/>
        <item x="10"/>
        <item x="589"/>
        <item x="483"/>
        <item x="164"/>
        <item x="52"/>
        <item x="87"/>
        <item x="303"/>
        <item x="614"/>
        <item x="511"/>
        <item x="128"/>
        <item x="491"/>
        <item x="441"/>
        <item x="285"/>
        <item x="339"/>
        <item x="375"/>
        <item x="365"/>
        <item x="712"/>
        <item x="433"/>
        <item x="75"/>
        <item x="578"/>
        <item x="334"/>
        <item x="588"/>
        <item x="123"/>
        <item x="480"/>
        <item x="435"/>
        <item x="473"/>
        <item x="724"/>
        <item x="451"/>
        <item x="645"/>
        <item x="505"/>
        <item x="572"/>
        <item x="90"/>
        <item x="24"/>
        <item x="516"/>
        <item x="17"/>
        <item x="330"/>
        <item x="277"/>
        <item x="228"/>
        <item x="268"/>
        <item x="398"/>
        <item x="475"/>
        <item x="405"/>
        <item x="305"/>
        <item x="190"/>
        <item x="522"/>
        <item x="43"/>
        <item x="634"/>
        <item x="536"/>
        <item x="630"/>
        <item x="203"/>
        <item x="489"/>
        <item x="350"/>
        <item x="384"/>
        <item x="470"/>
        <item x="39"/>
        <item x="508"/>
        <item x="244"/>
        <item x="370"/>
        <item x="278"/>
        <item x="514"/>
        <item x="714"/>
        <item x="670"/>
        <item x="389"/>
        <item x="395"/>
        <item x="99"/>
        <item x="163"/>
        <item x="256"/>
        <item x="649"/>
        <item x="611"/>
        <item x="174"/>
        <item x="586"/>
        <item x="413"/>
        <item x="308"/>
        <item x="94"/>
        <item x="11"/>
        <item x="230"/>
        <item x="155"/>
        <item x="101"/>
        <item x="312"/>
        <item x="118"/>
        <item x="307"/>
        <item x="542"/>
        <item x="116"/>
        <item x="647"/>
        <item x="688"/>
        <item x="324"/>
        <item x="445"/>
        <item x="731"/>
        <item x="453"/>
        <item x="466"/>
        <item x="115"/>
        <item x="610"/>
        <item x="655"/>
        <item x="108"/>
        <item x="266"/>
        <item x="239"/>
        <item x="627"/>
        <item x="181"/>
        <item x="156"/>
        <item x="200"/>
        <item x="447"/>
        <item x="361"/>
        <item x="708"/>
        <item x="653"/>
        <item x="142"/>
        <item x="554"/>
        <item x="640"/>
        <item x="93"/>
        <item x="326"/>
        <item x="599"/>
        <item x="399"/>
        <item x="177"/>
        <item x="661"/>
        <item x="575"/>
        <item x="47"/>
        <item x="684"/>
        <item x="274"/>
        <item x="50"/>
        <item x="298"/>
        <item x="548"/>
        <item x="679"/>
        <item x="241"/>
        <item x="449"/>
        <item x="304"/>
        <item x="363"/>
        <item x="407"/>
        <item x="424"/>
        <item x="214"/>
        <item x="636"/>
        <item x="351"/>
        <item x="440"/>
        <item x="699"/>
        <item x="197"/>
        <item x="553"/>
        <item x="497"/>
        <item x="507"/>
        <item x="504"/>
        <item x="264"/>
        <item x="260"/>
        <item x="8"/>
        <item x="390"/>
        <item x="125"/>
        <item x="378"/>
        <item x="270"/>
        <item x="537"/>
        <item x="71"/>
        <item x="288"/>
        <item x="294"/>
        <item x="531"/>
        <item x="267"/>
        <item x="613"/>
        <item x="403"/>
        <item x="490"/>
        <item x="479"/>
        <item x="360"/>
        <item x="206"/>
        <item x="255"/>
        <item x="333"/>
        <item x="136"/>
        <item x="323"/>
        <item x="158"/>
        <item x="205"/>
        <item x="327"/>
        <item x="238"/>
        <item x="65"/>
        <item x="646"/>
        <item x="27"/>
        <item x="80"/>
        <item x="526"/>
        <item x="417"/>
        <item x="196"/>
        <item x="341"/>
        <item x="216"/>
        <item x="545"/>
        <item x="219"/>
        <item x="482"/>
        <item x="687"/>
        <item x="639"/>
        <item x="452"/>
        <item x="402"/>
        <item x="562"/>
        <item x="730"/>
        <item x="280"/>
        <item x="732"/>
        <item x="703"/>
        <item x="515"/>
        <item x="29"/>
        <item x="14"/>
        <item x="620"/>
        <item x="598"/>
        <item x="559"/>
        <item x="432"/>
        <item x="686"/>
        <item x="168"/>
        <item x="638"/>
        <item x="282"/>
        <item x="721"/>
        <item x="221"/>
        <item x="129"/>
        <item x="1"/>
        <item x="513"/>
        <item x="392"/>
        <item x="64"/>
        <item x="501"/>
        <item x="212"/>
        <item x="210"/>
        <item x="662"/>
        <item x="669"/>
        <item x="421"/>
        <item x="313"/>
        <item x="299"/>
        <item x="458"/>
        <item x="420"/>
        <item x="701"/>
        <item x="539"/>
        <item x="357"/>
        <item x="400"/>
        <item x="623"/>
        <item x="207"/>
        <item x="82"/>
        <item x="13"/>
        <item x="376"/>
        <item x="49"/>
        <item x="406"/>
        <item x="169"/>
        <item x="187"/>
        <item x="710"/>
        <item x="344"/>
        <item x="133"/>
        <item x="57"/>
        <item x="240"/>
        <item x="676"/>
        <item x="44"/>
        <item x="172"/>
        <item x="519"/>
        <item x="88"/>
        <item x="320"/>
        <item x="314"/>
        <item x="248"/>
        <item x="430"/>
        <item x="541"/>
        <item x="651"/>
        <item x="423"/>
        <item x="619"/>
        <item x="680"/>
        <item x="148"/>
        <item x="566"/>
        <item x="135"/>
        <item x="564"/>
        <item x="236"/>
        <item x="594"/>
        <item x="126"/>
        <item x="665"/>
        <item x="525"/>
        <item x="581"/>
        <item x="3"/>
        <item x="377"/>
        <item x="556"/>
        <item x="84"/>
        <item x="292"/>
        <item x="368"/>
        <item x="225"/>
        <item x="154"/>
        <item x="296"/>
        <item x="681"/>
        <item x="9"/>
        <item x="695"/>
        <item x="31"/>
        <item x="231"/>
        <item x="484"/>
        <item x="247"/>
        <item x="89"/>
        <item x="249"/>
        <item x="66"/>
        <item x="706"/>
        <item x="211"/>
        <item x="290"/>
        <item x="59"/>
        <item x="283"/>
        <item x="35"/>
        <item x="166"/>
        <item x="134"/>
        <item x="425"/>
        <item x="254"/>
        <item x="401"/>
        <item x="159"/>
        <item x="358"/>
        <item x="717"/>
        <item x="179"/>
        <item x="311"/>
        <item x="193"/>
        <item x="692"/>
        <item x="568"/>
        <item x="524"/>
        <item x="503"/>
        <item x="86"/>
        <item x="404"/>
        <item x="293"/>
        <item x="622"/>
        <item x="318"/>
        <item x="107"/>
        <item x="535"/>
        <item x="106"/>
        <item x="103"/>
        <item x="463"/>
        <item x="547"/>
        <item x="302"/>
        <item x="243"/>
        <item x="529"/>
        <item x="723"/>
        <item x="235"/>
        <item x="683"/>
        <item x="286"/>
        <item x="574"/>
        <item x="345"/>
        <item x="273"/>
        <item x="677"/>
        <item x="33"/>
        <item x="567"/>
        <item x="487"/>
        <item x="114"/>
        <item x="15"/>
        <item x="609"/>
        <item x="716"/>
        <item x="396"/>
        <item x="131"/>
        <item x="354"/>
        <item x="77"/>
        <item x="600"/>
        <item x="667"/>
        <item x="674"/>
        <item x="346"/>
        <item x="532"/>
        <item x="415"/>
        <item x="306"/>
        <item x="495"/>
        <item x="583"/>
        <item x="209"/>
        <item x="79"/>
        <item x="492"/>
        <item x="20"/>
        <item x="544"/>
        <item x="213"/>
        <item x="460"/>
        <item x="98"/>
        <item x="117"/>
        <item x="97"/>
        <item x="379"/>
        <item x="194"/>
        <item x="127"/>
        <item x="53"/>
        <item x="602"/>
        <item x="391"/>
        <item x="322"/>
        <item x="26"/>
        <item x="500"/>
        <item x="152"/>
        <item x="450"/>
        <item x="36"/>
        <item x="523"/>
        <item x="431"/>
        <item x="715"/>
        <item x="178"/>
        <item x="652"/>
        <item x="726"/>
        <item x="147"/>
        <item x="157"/>
        <item x="397"/>
        <item t="default"/>
      </items>
    </pivotField>
    <pivotField showAll="0">
      <items count="6">
        <item x="3"/>
        <item x="0"/>
        <item x="2"/>
        <item x="1"/>
        <item x="4"/>
        <item t="default"/>
      </items>
    </pivotField>
    <pivotField axis="axisCol" showAll="0">
      <items count="4">
        <item x="0"/>
        <item x="1"/>
        <item x="2"/>
        <item t="default"/>
      </items>
    </pivotField>
    <pivotField numFmtId="1" showAll="0">
      <items count="13">
        <item x="4"/>
        <item x="0"/>
        <item x="6"/>
        <item x="7"/>
        <item x="2"/>
        <item x="3"/>
        <item x="8"/>
        <item x="10"/>
        <item x="11"/>
        <item x="5"/>
        <item x="9"/>
        <item x="1"/>
        <item t="default"/>
      </items>
    </pivotField>
    <pivotField axis="axisRow" showAll="0">
      <items count="13">
        <item x="4"/>
        <item x="0"/>
        <item x="6"/>
        <item x="7"/>
        <item x="2"/>
        <item x="3"/>
        <item x="8"/>
        <item x="10"/>
        <item x="11"/>
        <item x="5"/>
        <item x="9"/>
        <item x="1"/>
        <item t="default"/>
      </items>
    </pivotField>
    <pivotField showAll="0">
      <items count="5">
        <item x="0"/>
        <item x="2"/>
        <item x="3"/>
        <item x="1"/>
        <item t="default"/>
      </items>
    </pivotField>
    <pivotField numFmtId="44" showAll="0"/>
    <pivotField numFmtId="1" showAll="0"/>
    <pivotField showAll="0"/>
    <pivotField showAll="0"/>
  </pivotFields>
  <rowFields count="1">
    <field x="20"/>
  </rowFields>
  <rowItems count="13">
    <i>
      <x/>
    </i>
    <i>
      <x v="1"/>
    </i>
    <i>
      <x v="2"/>
    </i>
    <i>
      <x v="3"/>
    </i>
    <i>
      <x v="4"/>
    </i>
    <i>
      <x v="5"/>
    </i>
    <i>
      <x v="6"/>
    </i>
    <i>
      <x v="7"/>
    </i>
    <i>
      <x v="8"/>
    </i>
    <i>
      <x v="9"/>
    </i>
    <i>
      <x v="10"/>
    </i>
    <i>
      <x v="11"/>
    </i>
    <i t="grand">
      <x/>
    </i>
  </rowItems>
  <colFields count="1">
    <field x="18"/>
  </colFields>
  <colItems count="4">
    <i>
      <x/>
    </i>
    <i>
      <x v="1"/>
    </i>
    <i>
      <x v="2"/>
    </i>
    <i t="grand">
      <x/>
    </i>
  </colItems>
  <dataFields count="1">
    <dataField name="Sum of TotalPrice" fld="9" baseField="0" baseItem="0" numFmtId="44"/>
  </dataFields>
  <formats count="48">
    <format dxfId="47">
      <pivotArea type="all" dataOnly="0" outline="0" fieldPosition="0"/>
    </format>
    <format dxfId="46">
      <pivotArea outline="0" collapsedLevelsAreSubtotals="1" fieldPosition="0"/>
    </format>
    <format dxfId="45">
      <pivotArea field="18" type="button" dataOnly="0" labelOnly="1" outline="0" axis="axisCol" fieldPosition="0"/>
    </format>
    <format dxfId="44">
      <pivotArea dataOnly="0" labelOnly="1" grandRow="1" outline="0" fieldPosition="0"/>
    </format>
    <format dxfId="43">
      <pivotArea field="18" type="button" dataOnly="0" labelOnly="1" outline="0" axis="axisCol" fieldPosition="0"/>
    </format>
    <format dxfId="42">
      <pivotArea field="18" type="button" dataOnly="0" labelOnly="1" outline="0" axis="axisCol" fieldPosition="0"/>
    </format>
    <format dxfId="41">
      <pivotArea field="18" type="button" dataOnly="0" labelOnly="1" outline="0" axis="axisCol" fieldPosition="0"/>
    </format>
    <format dxfId="40">
      <pivotArea type="all" dataOnly="0" outline="0" fieldPosition="0"/>
    </format>
    <format dxfId="39">
      <pivotArea outline="0" collapsedLevelsAreSubtotals="1" fieldPosition="0"/>
    </format>
    <format dxfId="38">
      <pivotArea field="18" type="button" dataOnly="0" labelOnly="1" outline="0" axis="axisCol" fieldPosition="0"/>
    </format>
    <format dxfId="37">
      <pivotArea dataOnly="0" labelOnly="1" grandRow="1" outline="0" fieldPosition="0"/>
    </format>
    <format dxfId="36">
      <pivotArea field="18" type="button" dataOnly="0" labelOnly="1" outline="0" axis="axisCol" fieldPosition="0"/>
    </format>
    <format dxfId="35">
      <pivotArea field="18" type="button" dataOnly="0" labelOnly="1" outline="0" axis="axisCol" fieldPosition="0"/>
    </format>
    <format dxfId="34">
      <pivotArea dataOnly="0" labelOnly="1" grandRow="1" outline="0" fieldPosition="0"/>
    </format>
    <format dxfId="33">
      <pivotArea dataOnly="0" labelOnly="1" grandRow="1" outline="0" fieldPosition="0"/>
    </format>
    <format dxfId="32">
      <pivotArea dataOnly="0" labelOnly="1" grandRow="1" outline="0" fieldPosition="0"/>
    </format>
    <format dxfId="31">
      <pivotArea dataOnly="0" labelOnly="1" grandRow="1" outline="0" fieldPosition="0"/>
    </format>
    <format dxfId="30">
      <pivotArea dataOnly="0" labelOnly="1" grandRow="1" outline="0" fieldPosition="0"/>
    </format>
    <format dxfId="29">
      <pivotArea grandRow="1" outline="0" collapsedLevelsAreSubtotals="1" fieldPosition="0"/>
    </format>
    <format dxfId="28">
      <pivotArea grandRow="1" outline="0" collapsedLevelsAreSubtotals="1" fieldPosition="0"/>
    </format>
    <format dxfId="27">
      <pivotArea grandRow="1" outline="0" collapsedLevelsAreSubtotals="1" fieldPosition="0"/>
    </format>
    <format dxfId="26">
      <pivotArea grandRow="1" outline="0" collapsedLevelsAreSubtotals="1" fieldPosition="0"/>
    </format>
    <format dxfId="25">
      <pivotArea type="origin" dataOnly="0" labelOnly="1" outline="0" fieldPosition="0"/>
    </format>
    <format dxfId="24">
      <pivotArea field="18" type="button" dataOnly="0" labelOnly="1" outline="0" axis="axisCol" fieldPosition="0"/>
    </format>
    <format dxfId="23">
      <pivotArea type="topRight" dataOnly="0" labelOnly="1" outline="0" fieldPosition="0"/>
    </format>
    <format dxfId="22">
      <pivotArea field="20" type="button" dataOnly="0" labelOnly="1" outline="0" axis="axisRow" fieldPosition="0"/>
    </format>
    <format dxfId="21">
      <pivotArea dataOnly="0" labelOnly="1" fieldPosition="0">
        <references count="1">
          <reference field="18" count="0"/>
        </references>
      </pivotArea>
    </format>
    <format dxfId="20">
      <pivotArea dataOnly="0" labelOnly="1" grandCol="1" outline="0" fieldPosition="0"/>
    </format>
    <format dxfId="19">
      <pivotArea type="origin" dataOnly="0" labelOnly="1" outline="0" fieldPosition="0"/>
    </format>
    <format dxfId="18">
      <pivotArea field="18" type="button" dataOnly="0" labelOnly="1" outline="0" axis="axisCol" fieldPosition="0"/>
    </format>
    <format dxfId="17">
      <pivotArea type="topRight" dataOnly="0" labelOnly="1" outline="0" fieldPosition="0"/>
    </format>
    <format dxfId="16">
      <pivotArea field="20" type="button" dataOnly="0" labelOnly="1" outline="0" axis="axisRow" fieldPosition="0"/>
    </format>
    <format dxfId="15">
      <pivotArea dataOnly="0" labelOnly="1" fieldPosition="0">
        <references count="1">
          <reference field="18" count="0"/>
        </references>
      </pivotArea>
    </format>
    <format dxfId="14">
      <pivotArea dataOnly="0" labelOnly="1" grandCol="1" outline="0" fieldPosition="0"/>
    </format>
    <format dxfId="13">
      <pivotArea type="origin" dataOnly="0" labelOnly="1" outline="0" fieldPosition="0"/>
    </format>
    <format dxfId="12">
      <pivotArea field="18" type="button" dataOnly="0" labelOnly="1" outline="0" axis="axisCol" fieldPosition="0"/>
    </format>
    <format dxfId="11">
      <pivotArea type="topRight" dataOnly="0" labelOnly="1" outline="0" fieldPosition="0"/>
    </format>
    <format dxfId="10">
      <pivotArea field="20" type="button" dataOnly="0" labelOnly="1" outline="0" axis="axisRow" fieldPosition="0"/>
    </format>
    <format dxfId="9">
      <pivotArea dataOnly="0" labelOnly="1" fieldPosition="0">
        <references count="1">
          <reference field="18" count="0"/>
        </references>
      </pivotArea>
    </format>
    <format dxfId="8">
      <pivotArea dataOnly="0" labelOnly="1" grandCol="1" outline="0" fieldPosition="0"/>
    </format>
    <format dxfId="7">
      <pivotArea dataOnly="0" labelOnly="1" fieldPosition="0">
        <references count="1">
          <reference field="18" count="0"/>
        </references>
      </pivotArea>
    </format>
    <format dxfId="6">
      <pivotArea dataOnly="0" labelOnly="1" grandCol="1" outline="0" fieldPosition="0"/>
    </format>
    <format dxfId="5">
      <pivotArea dataOnly="0" labelOnly="1" fieldPosition="0">
        <references count="1">
          <reference field="18" count="0"/>
        </references>
      </pivotArea>
    </format>
    <format dxfId="4">
      <pivotArea dataOnly="0" labelOnly="1" grandCol="1" outline="0" fieldPosition="0"/>
    </format>
    <format dxfId="3">
      <pivotArea type="origin" dataOnly="0" labelOnly="1" outline="0" fieldPosition="0"/>
    </format>
    <format dxfId="2">
      <pivotArea field="20" type="button" dataOnly="0" labelOnly="1" outline="0" axis="axisRow" fieldPosition="0"/>
    </format>
    <format dxfId="1">
      <pivotArea collapsedLevelsAreSubtotals="1" fieldPosition="0">
        <references count="1">
          <reference field="20" count="0"/>
        </references>
      </pivotArea>
    </format>
    <format dxfId="0">
      <pivotArea dataOnly="0" labelOnly="1" fieldPosition="0">
        <references count="1">
          <reference field="20" count="0"/>
        </references>
      </pivotArea>
    </format>
  </formats>
  <chartFormats count="3">
    <chartFormat chart="21" format="12" series="1">
      <pivotArea type="data" outline="0" fieldPosition="0">
        <references count="2">
          <reference field="4294967294" count="1" selected="0">
            <x v="0"/>
          </reference>
          <reference field="18" count="1" selected="0">
            <x v="0"/>
          </reference>
        </references>
      </pivotArea>
    </chartFormat>
    <chartFormat chart="21" format="13" series="1">
      <pivotArea type="data" outline="0" fieldPosition="0">
        <references count="2">
          <reference field="4294967294" count="1" selected="0">
            <x v="0"/>
          </reference>
          <reference field="18" count="1" selected="0">
            <x v="1"/>
          </reference>
        </references>
      </pivotArea>
    </chartFormat>
    <chartFormat chart="21" format="14" series="1">
      <pivotArea type="data" outline="0" fieldPosition="0">
        <references count="2">
          <reference field="4294967294" count="1" selected="0">
            <x v="0"/>
          </reference>
          <reference field="18" count="1" selected="0">
            <x v="2"/>
          </reference>
        </references>
      </pivotArea>
    </chartFormat>
  </chartFormats>
  <pivotTableStyleInfo name="PivotStyleLight24" showRowHeaders="1" showColHeaders="1" showRowStripes="1"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ADCD568D-5B5A-4092-A8D5-52644541B4BC}" name="PivotTable1"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19">
  <location ref="A5:I12" firstHeaderRow="1" firstDataRow="2" firstDataCol="1" rowPageCount="1" colPageCount="1"/>
  <pivotFields count="26">
    <pivotField numFmtId="14" showAll="0"/>
    <pivotField axis="axisRow" showAll="0">
      <items count="6">
        <item x="3"/>
        <item x="0"/>
        <item x="2"/>
        <item x="1"/>
        <item x="4"/>
        <item t="default"/>
      </items>
    </pivotField>
    <pivotField axis="axisCol" showAll="0">
      <items count="8">
        <item x="3"/>
        <item x="2"/>
        <item x="0"/>
        <item x="4"/>
        <item x="1"/>
        <item x="6"/>
        <item x="5"/>
        <item t="default"/>
      </items>
    </pivotField>
    <pivotField numFmtId="1" showAll="0"/>
    <pivotField numFmtId="44" showAll="0"/>
    <pivotField showAll="0"/>
    <pivotField showAll="0">
      <items count="3">
        <item x="1"/>
        <item x="0"/>
        <item t="default"/>
      </items>
    </pivotField>
    <pivotField numFmtId="164" showAll="0"/>
    <pivotField showAll="0"/>
    <pivotField dataField="1" numFmtId="44" showAll="0"/>
    <pivotField showAll="0"/>
    <pivotField showAll="0"/>
    <pivotField numFmtId="1" showAll="0"/>
    <pivotField showAll="0"/>
    <pivotField showAll="0"/>
    <pivotField numFmtId="44" showAll="0"/>
    <pivotField numFmtId="14" showAll="0"/>
    <pivotField showAll="0"/>
    <pivotField axis="axisPage" showAll="0">
      <items count="4">
        <item x="0"/>
        <item x="1"/>
        <item x="2"/>
        <item t="default"/>
      </items>
    </pivotField>
    <pivotField numFmtId="1" showAll="0"/>
    <pivotField showAll="0"/>
    <pivotField showAll="0"/>
    <pivotField numFmtId="44" showAll="0"/>
    <pivotField numFmtId="1" showAll="0"/>
    <pivotField showAll="0"/>
    <pivotField showAll="0"/>
  </pivotFields>
  <rowFields count="1">
    <field x="1"/>
  </rowFields>
  <rowItems count="6">
    <i>
      <x/>
    </i>
    <i>
      <x v="1"/>
    </i>
    <i>
      <x v="2"/>
    </i>
    <i>
      <x v="3"/>
    </i>
    <i>
      <x v="4"/>
    </i>
    <i t="grand">
      <x/>
    </i>
  </rowItems>
  <colFields count="1">
    <field x="2"/>
  </colFields>
  <colItems count="8">
    <i>
      <x/>
    </i>
    <i>
      <x v="1"/>
    </i>
    <i>
      <x v="2"/>
    </i>
    <i>
      <x v="3"/>
    </i>
    <i>
      <x v="4"/>
    </i>
    <i>
      <x v="5"/>
    </i>
    <i>
      <x v="6"/>
    </i>
    <i t="grand">
      <x/>
    </i>
  </colItems>
  <pageFields count="1">
    <pageField fld="18" hier="-1"/>
  </pageFields>
  <dataFields count="1">
    <dataField name="Total Price" fld="9" baseField="1" baseItem="0" numFmtId="44"/>
  </dataFields>
  <formats count="61">
    <format dxfId="108">
      <pivotArea type="origin" dataOnly="0" labelOnly="1" outline="0" fieldPosition="0"/>
    </format>
    <format dxfId="107">
      <pivotArea field="2" type="button" dataOnly="0" labelOnly="1" outline="0" axis="axisCol" fieldPosition="0"/>
    </format>
    <format dxfId="106">
      <pivotArea type="topRight" dataOnly="0" labelOnly="1" outline="0" fieldPosition="0"/>
    </format>
    <format dxfId="105">
      <pivotArea field="1" type="button" dataOnly="0" labelOnly="1" outline="0" axis="axisRow" fieldPosition="0"/>
    </format>
    <format dxfId="104">
      <pivotArea dataOnly="0" labelOnly="1" fieldPosition="0">
        <references count="1">
          <reference field="2" count="0"/>
        </references>
      </pivotArea>
    </format>
    <format dxfId="103">
      <pivotArea dataOnly="0" labelOnly="1" grandCol="1" outline="0" fieldPosition="0"/>
    </format>
    <format dxfId="102">
      <pivotArea type="origin" dataOnly="0" labelOnly="1" outline="0" fieldPosition="0"/>
    </format>
    <format dxfId="101">
      <pivotArea field="2" type="button" dataOnly="0" labelOnly="1" outline="0" axis="axisCol" fieldPosition="0"/>
    </format>
    <format dxfId="100">
      <pivotArea type="topRight" dataOnly="0" labelOnly="1" outline="0" fieldPosition="0"/>
    </format>
    <format dxfId="99">
      <pivotArea field="1" type="button" dataOnly="0" labelOnly="1" outline="0" axis="axisRow" fieldPosition="0"/>
    </format>
    <format dxfId="98">
      <pivotArea dataOnly="0" labelOnly="1" fieldPosition="0">
        <references count="1">
          <reference field="2" count="0"/>
        </references>
      </pivotArea>
    </format>
    <format dxfId="97">
      <pivotArea dataOnly="0" labelOnly="1" grandCol="1" outline="0" fieldPosition="0"/>
    </format>
    <format dxfId="96">
      <pivotArea type="origin" dataOnly="0" labelOnly="1" outline="0" fieldPosition="0"/>
    </format>
    <format dxfId="95">
      <pivotArea field="2" type="button" dataOnly="0" labelOnly="1" outline="0" axis="axisCol" fieldPosition="0"/>
    </format>
    <format dxfId="94">
      <pivotArea type="topRight" dataOnly="0" labelOnly="1" outline="0" fieldPosition="0"/>
    </format>
    <format dxfId="93">
      <pivotArea field="1" type="button" dataOnly="0" labelOnly="1" outline="0" axis="axisRow" fieldPosition="0"/>
    </format>
    <format dxfId="92">
      <pivotArea dataOnly="0" labelOnly="1" fieldPosition="0">
        <references count="1">
          <reference field="2" count="0"/>
        </references>
      </pivotArea>
    </format>
    <format dxfId="91">
      <pivotArea dataOnly="0" labelOnly="1" grandCol="1" outline="0" fieldPosition="0"/>
    </format>
    <format dxfId="90">
      <pivotArea type="origin" dataOnly="0" labelOnly="1" outline="0" fieldPosition="0"/>
    </format>
    <format dxfId="89">
      <pivotArea field="2" type="button" dataOnly="0" labelOnly="1" outline="0" axis="axisCol" fieldPosition="0"/>
    </format>
    <format dxfId="88">
      <pivotArea type="topRight" dataOnly="0" labelOnly="1" outline="0" fieldPosition="0"/>
    </format>
    <format dxfId="87">
      <pivotArea field="1" type="button" dataOnly="0" labelOnly="1" outline="0" axis="axisRow" fieldPosition="0"/>
    </format>
    <format dxfId="86">
      <pivotArea dataOnly="0" labelOnly="1" fieldPosition="0">
        <references count="1">
          <reference field="2" count="0"/>
        </references>
      </pivotArea>
    </format>
    <format dxfId="85">
      <pivotArea dataOnly="0" labelOnly="1" grandCol="1" outline="0" fieldPosition="0"/>
    </format>
    <format dxfId="84">
      <pivotArea type="all" dataOnly="0" outline="0" fieldPosition="0"/>
    </format>
    <format dxfId="83">
      <pivotArea outline="0" collapsedLevelsAreSubtotals="1" fieldPosition="0"/>
    </format>
    <format dxfId="82">
      <pivotArea type="origin" dataOnly="0" labelOnly="1" outline="0" fieldPosition="0"/>
    </format>
    <format dxfId="81">
      <pivotArea field="2" type="button" dataOnly="0" labelOnly="1" outline="0" axis="axisCol" fieldPosition="0"/>
    </format>
    <format dxfId="80">
      <pivotArea type="topRight" dataOnly="0" labelOnly="1" outline="0" fieldPosition="0"/>
    </format>
    <format dxfId="79">
      <pivotArea field="1" type="button" dataOnly="0" labelOnly="1" outline="0" axis="axisRow" fieldPosition="0"/>
    </format>
    <format dxfId="78">
      <pivotArea dataOnly="0" labelOnly="1" fieldPosition="0">
        <references count="1">
          <reference field="1" count="0"/>
        </references>
      </pivotArea>
    </format>
    <format dxfId="77">
      <pivotArea dataOnly="0" labelOnly="1" grandRow="1" outline="0" fieldPosition="0"/>
    </format>
    <format dxfId="76">
      <pivotArea dataOnly="0" labelOnly="1" fieldPosition="0">
        <references count="1">
          <reference field="2" count="0"/>
        </references>
      </pivotArea>
    </format>
    <format dxfId="75">
      <pivotArea dataOnly="0" labelOnly="1" grandCol="1" outline="0" fieldPosition="0"/>
    </format>
    <format dxfId="74">
      <pivotArea type="origin" dataOnly="0" labelOnly="1" outline="0" fieldPosition="0"/>
    </format>
    <format dxfId="73">
      <pivotArea field="2" type="button" dataOnly="0" labelOnly="1" outline="0" axis="axisCol" fieldPosition="0"/>
    </format>
    <format dxfId="72">
      <pivotArea type="topRight" dataOnly="0" labelOnly="1" outline="0" fieldPosition="0"/>
    </format>
    <format dxfId="71">
      <pivotArea field="1" type="button" dataOnly="0" labelOnly="1" outline="0" axis="axisRow" fieldPosition="0"/>
    </format>
    <format dxfId="70">
      <pivotArea dataOnly="0" labelOnly="1" fieldPosition="0">
        <references count="1">
          <reference field="2" count="0"/>
        </references>
      </pivotArea>
    </format>
    <format dxfId="69">
      <pivotArea dataOnly="0" labelOnly="1" grandCol="1" outline="0" fieldPosition="0"/>
    </format>
    <format dxfId="68">
      <pivotArea type="origin" dataOnly="0" labelOnly="1" outline="0" fieldPosition="0"/>
    </format>
    <format dxfId="67">
      <pivotArea field="2" type="button" dataOnly="0" labelOnly="1" outline="0" axis="axisCol" fieldPosition="0"/>
    </format>
    <format dxfId="66">
      <pivotArea type="topRight" dataOnly="0" labelOnly="1" outline="0" fieldPosition="0"/>
    </format>
    <format dxfId="65">
      <pivotArea field="1" type="button" dataOnly="0" labelOnly="1" outline="0" axis="axisRow" fieldPosition="0"/>
    </format>
    <format dxfId="64">
      <pivotArea dataOnly="0" labelOnly="1" fieldPosition="0">
        <references count="1">
          <reference field="2" count="0"/>
        </references>
      </pivotArea>
    </format>
    <format dxfId="63">
      <pivotArea dataOnly="0" labelOnly="1" grandCol="1" outline="0" fieldPosition="0"/>
    </format>
    <format dxfId="62">
      <pivotArea grandRow="1" outline="0" collapsedLevelsAreSubtotals="1" fieldPosition="0"/>
    </format>
    <format dxfId="61">
      <pivotArea dataOnly="0" labelOnly="1" grandRow="1" outline="0" fieldPosition="0"/>
    </format>
    <format dxfId="60">
      <pivotArea dataOnly="0" labelOnly="1" grandRow="1" outline="0" fieldPosition="0"/>
    </format>
    <format dxfId="59">
      <pivotArea outline="0" collapsedLevelsAreSubtotals="1" fieldPosition="0"/>
    </format>
    <format dxfId="58">
      <pivotArea dataOnly="0" labelOnly="1" fieldPosition="0">
        <references count="1">
          <reference field="1" count="0"/>
        </references>
      </pivotArea>
    </format>
    <format dxfId="57">
      <pivotArea dataOnly="0" labelOnly="1" grandRow="1" outline="0" fieldPosition="0"/>
    </format>
    <format dxfId="56">
      <pivotArea outline="0" collapsedLevelsAreSubtotals="1" fieldPosition="0"/>
    </format>
    <format dxfId="55">
      <pivotArea dataOnly="0" labelOnly="1" fieldPosition="0">
        <references count="1">
          <reference field="1" count="0"/>
        </references>
      </pivotArea>
    </format>
    <format dxfId="54">
      <pivotArea dataOnly="0" labelOnly="1" grandRow="1" outline="0" fieldPosition="0"/>
    </format>
    <format dxfId="53">
      <pivotArea outline="0" collapsedLevelsAreSubtotals="1" fieldPosition="0"/>
    </format>
    <format dxfId="52">
      <pivotArea dataOnly="0" labelOnly="1" fieldPosition="0">
        <references count="1">
          <reference field="1" count="0"/>
        </references>
      </pivotArea>
    </format>
    <format dxfId="51">
      <pivotArea grandRow="1" outline="0" collapsedLevelsAreSubtotals="1" fieldPosition="0"/>
    </format>
    <format dxfId="50">
      <pivotArea dataOnly="0" labelOnly="1" grandRow="1" outline="0" fieldPosition="0"/>
    </format>
    <format dxfId="49">
      <pivotArea grandRow="1" outline="0" collapsedLevelsAreSubtotals="1" fieldPosition="0"/>
    </format>
    <format dxfId="48">
      <pivotArea dataOnly="0" labelOnly="1" grandRow="1" outline="0" fieldPosition="0"/>
    </format>
  </formats>
  <chartFormats count="7">
    <chartFormat chart="15" format="28" series="1">
      <pivotArea type="data" outline="0" fieldPosition="0">
        <references count="2">
          <reference field="4294967294" count="1" selected="0">
            <x v="0"/>
          </reference>
          <reference field="2" count="1" selected="0">
            <x v="0"/>
          </reference>
        </references>
      </pivotArea>
    </chartFormat>
    <chartFormat chart="15" format="29" series="1">
      <pivotArea type="data" outline="0" fieldPosition="0">
        <references count="2">
          <reference field="4294967294" count="1" selected="0">
            <x v="0"/>
          </reference>
          <reference field="2" count="1" selected="0">
            <x v="1"/>
          </reference>
        </references>
      </pivotArea>
    </chartFormat>
    <chartFormat chart="15" format="30" series="1">
      <pivotArea type="data" outline="0" fieldPosition="0">
        <references count="2">
          <reference field="4294967294" count="1" selected="0">
            <x v="0"/>
          </reference>
          <reference field="2" count="1" selected="0">
            <x v="2"/>
          </reference>
        </references>
      </pivotArea>
    </chartFormat>
    <chartFormat chart="15" format="31" series="1">
      <pivotArea type="data" outline="0" fieldPosition="0">
        <references count="2">
          <reference field="4294967294" count="1" selected="0">
            <x v="0"/>
          </reference>
          <reference field="2" count="1" selected="0">
            <x v="3"/>
          </reference>
        </references>
      </pivotArea>
    </chartFormat>
    <chartFormat chart="15" format="32" series="1">
      <pivotArea type="data" outline="0" fieldPosition="0">
        <references count="2">
          <reference field="4294967294" count="1" selected="0">
            <x v="0"/>
          </reference>
          <reference field="2" count="1" selected="0">
            <x v="4"/>
          </reference>
        </references>
      </pivotArea>
    </chartFormat>
    <chartFormat chart="15" format="33" series="1">
      <pivotArea type="data" outline="0" fieldPosition="0">
        <references count="2">
          <reference field="4294967294" count="1" selected="0">
            <x v="0"/>
          </reference>
          <reference field="2" count="1" selected="0">
            <x v="5"/>
          </reference>
        </references>
      </pivotArea>
    </chartFormat>
    <chartFormat chart="15" format="34" series="1">
      <pivotArea type="data" outline="0" fieldPosition="0">
        <references count="2">
          <reference field="4294967294" count="1" selected="0">
            <x v="0"/>
          </reference>
          <reference field="2" count="1" selected="0">
            <x v="6"/>
          </reference>
        </references>
      </pivotArea>
    </chartFormat>
  </chartFormats>
  <pivotTableStyleInfo name="PivotStyleLight24" showRowHeaders="1" showColHeaders="1" showRowStripes="1"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4E9B47D3-A123-4C0F-A544-5C168E7C2979}" name="PivotTable4"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7">
  <location ref="A41:G50" firstHeaderRow="1" firstDataRow="2" firstDataCol="1" rowPageCount="1" colPageCount="1"/>
  <pivotFields count="26">
    <pivotField numFmtId="14" showAll="0"/>
    <pivotField axis="axisCol" showAll="0">
      <items count="6">
        <item x="3"/>
        <item x="0"/>
        <item x="2"/>
        <item x="1"/>
        <item x="4"/>
        <item t="default"/>
      </items>
    </pivotField>
    <pivotField axis="axisRow" showAll="0">
      <items count="8">
        <item x="3"/>
        <item x="2"/>
        <item x="0"/>
        <item x="4"/>
        <item x="1"/>
        <item x="6"/>
        <item x="5"/>
        <item t="default"/>
      </items>
    </pivotField>
    <pivotField numFmtId="1" showAll="0"/>
    <pivotField numFmtId="44" showAll="0"/>
    <pivotField showAll="0"/>
    <pivotField axis="axisPage" showAll="0">
      <items count="3">
        <item x="1"/>
        <item x="0"/>
        <item t="default"/>
      </items>
    </pivotField>
    <pivotField numFmtId="164" showAll="0"/>
    <pivotField showAll="0"/>
    <pivotField numFmtId="44" showAll="0"/>
    <pivotField showAll="0"/>
    <pivotField showAll="0"/>
    <pivotField dataField="1" numFmtId="1" showAll="0"/>
    <pivotField showAll="0"/>
    <pivotField showAll="0"/>
    <pivotField numFmtId="44" showAll="0"/>
    <pivotField numFmtId="14" showAll="0"/>
    <pivotField showAll="0"/>
    <pivotField showAll="0">
      <items count="4">
        <item x="0"/>
        <item x="1"/>
        <item x="2"/>
        <item t="default"/>
      </items>
    </pivotField>
    <pivotField numFmtId="1" showAll="0"/>
    <pivotField showAll="0"/>
    <pivotField showAll="0"/>
    <pivotField numFmtId="44" showAll="0"/>
    <pivotField numFmtId="1" showAll="0"/>
    <pivotField showAll="0"/>
    <pivotField showAll="0"/>
  </pivotFields>
  <rowFields count="1">
    <field x="2"/>
  </rowFields>
  <rowItems count="8">
    <i>
      <x/>
    </i>
    <i>
      <x v="1"/>
    </i>
    <i>
      <x v="2"/>
    </i>
    <i>
      <x v="3"/>
    </i>
    <i>
      <x v="4"/>
    </i>
    <i>
      <x v="5"/>
    </i>
    <i>
      <x v="6"/>
    </i>
    <i t="grand">
      <x/>
    </i>
  </rowItems>
  <colFields count="1">
    <field x="1"/>
  </colFields>
  <colItems count="6">
    <i>
      <x/>
    </i>
    <i>
      <x v="1"/>
    </i>
    <i>
      <x v="2"/>
    </i>
    <i>
      <x v="3"/>
    </i>
    <i>
      <x v="4"/>
    </i>
    <i t="grand">
      <x/>
    </i>
  </colItems>
  <pageFields count="1">
    <pageField fld="6" hier="-1"/>
  </pageFields>
  <dataFields count="1">
    <dataField name="Average of Returned" fld="12" subtotal="average" baseField="2" baseItem="3" numFmtId="164"/>
  </dataFields>
  <formats count="69">
    <format dxfId="177">
      <pivotArea type="all" dataOnly="0" outline="0" fieldPosition="0"/>
    </format>
    <format dxfId="176">
      <pivotArea outline="0" collapsedLevelsAreSubtotals="1" fieldPosition="0"/>
    </format>
    <format dxfId="175">
      <pivotArea type="origin" dataOnly="0" labelOnly="1" outline="0" fieldPosition="0"/>
    </format>
    <format dxfId="174">
      <pivotArea field="1" type="button" dataOnly="0" labelOnly="1" outline="0" axis="axisCol" fieldPosition="0"/>
    </format>
    <format dxfId="173">
      <pivotArea type="topRight" dataOnly="0" labelOnly="1" outline="0" fieldPosition="0"/>
    </format>
    <format dxfId="172">
      <pivotArea field="2" type="button" dataOnly="0" labelOnly="1" outline="0" axis="axisRow" fieldPosition="0"/>
    </format>
    <format dxfId="171">
      <pivotArea dataOnly="0" labelOnly="1" fieldPosition="0">
        <references count="1">
          <reference field="2" count="0"/>
        </references>
      </pivotArea>
    </format>
    <format dxfId="170">
      <pivotArea dataOnly="0" labelOnly="1" grandRow="1" outline="0" fieldPosition="0"/>
    </format>
    <format dxfId="169">
      <pivotArea dataOnly="0" labelOnly="1" fieldPosition="0">
        <references count="1">
          <reference field="1" count="0"/>
        </references>
      </pivotArea>
    </format>
    <format dxfId="168">
      <pivotArea dataOnly="0" labelOnly="1" grandCol="1" outline="0" fieldPosition="0"/>
    </format>
    <format dxfId="167">
      <pivotArea field="6" type="button" dataOnly="0" labelOnly="1" outline="0" axis="axisPage" fieldPosition="0"/>
    </format>
    <format dxfId="166">
      <pivotArea dataOnly="0" labelOnly="1" outline="0" fieldPosition="0">
        <references count="1">
          <reference field="6" count="0"/>
        </references>
      </pivotArea>
    </format>
    <format dxfId="165">
      <pivotArea type="all" dataOnly="0" outline="0" fieldPosition="0"/>
    </format>
    <format dxfId="164">
      <pivotArea outline="0" collapsedLevelsAreSubtotals="1" fieldPosition="0"/>
    </format>
    <format dxfId="163">
      <pivotArea type="origin" dataOnly="0" labelOnly="1" outline="0" fieldPosition="0"/>
    </format>
    <format dxfId="162">
      <pivotArea field="1" type="button" dataOnly="0" labelOnly="1" outline="0" axis="axisCol" fieldPosition="0"/>
    </format>
    <format dxfId="161">
      <pivotArea type="topRight" dataOnly="0" labelOnly="1" outline="0" fieldPosition="0"/>
    </format>
    <format dxfId="160">
      <pivotArea field="2" type="button" dataOnly="0" labelOnly="1" outline="0" axis="axisRow" fieldPosition="0"/>
    </format>
    <format dxfId="159">
      <pivotArea dataOnly="0" labelOnly="1" fieldPosition="0">
        <references count="1">
          <reference field="2" count="0"/>
        </references>
      </pivotArea>
    </format>
    <format dxfId="158">
      <pivotArea dataOnly="0" labelOnly="1" grandRow="1" outline="0" fieldPosition="0"/>
    </format>
    <format dxfId="157">
      <pivotArea dataOnly="0" labelOnly="1" fieldPosition="0">
        <references count="1">
          <reference field="1" count="0"/>
        </references>
      </pivotArea>
    </format>
    <format dxfId="156">
      <pivotArea dataOnly="0" labelOnly="1" grandCol="1" outline="0" fieldPosition="0"/>
    </format>
    <format dxfId="155">
      <pivotArea field="6" type="button" dataOnly="0" labelOnly="1" outline="0" axis="axisPage" fieldPosition="0"/>
    </format>
    <format dxfId="154">
      <pivotArea dataOnly="0" labelOnly="1" outline="0" fieldPosition="0">
        <references count="1">
          <reference field="6" count="0"/>
        </references>
      </pivotArea>
    </format>
    <format dxfId="153">
      <pivotArea type="origin" dataOnly="0" labelOnly="1" outline="0" fieldPosition="0"/>
    </format>
    <format dxfId="152">
      <pivotArea field="1" type="button" dataOnly="0" labelOnly="1" outline="0" axis="axisCol" fieldPosition="0"/>
    </format>
    <format dxfId="151">
      <pivotArea type="topRight" dataOnly="0" labelOnly="1" outline="0" fieldPosition="0"/>
    </format>
    <format dxfId="150">
      <pivotArea field="2" type="button" dataOnly="0" labelOnly="1" outline="0" axis="axisRow" fieldPosition="0"/>
    </format>
    <format dxfId="149">
      <pivotArea dataOnly="0" labelOnly="1" fieldPosition="0">
        <references count="1">
          <reference field="1" count="0"/>
        </references>
      </pivotArea>
    </format>
    <format dxfId="148">
      <pivotArea dataOnly="0" labelOnly="1" grandCol="1" outline="0" fieldPosition="0"/>
    </format>
    <format dxfId="147">
      <pivotArea type="origin" dataOnly="0" labelOnly="1" outline="0" fieldPosition="0"/>
    </format>
    <format dxfId="146">
      <pivotArea field="1" type="button" dataOnly="0" labelOnly="1" outline="0" axis="axisCol" fieldPosition="0"/>
    </format>
    <format dxfId="145">
      <pivotArea type="topRight" dataOnly="0" labelOnly="1" outline="0" fieldPosition="0"/>
    </format>
    <format dxfId="144">
      <pivotArea field="2" type="button" dataOnly="0" labelOnly="1" outline="0" axis="axisRow" fieldPosition="0"/>
    </format>
    <format dxfId="143">
      <pivotArea dataOnly="0" labelOnly="1" fieldPosition="0">
        <references count="1">
          <reference field="1" count="0"/>
        </references>
      </pivotArea>
    </format>
    <format dxfId="142">
      <pivotArea dataOnly="0" labelOnly="1" grandCol="1" outline="0" fieldPosition="0"/>
    </format>
    <format dxfId="141">
      <pivotArea type="origin" dataOnly="0" labelOnly="1" outline="0" fieldPosition="0"/>
    </format>
    <format dxfId="140">
      <pivotArea field="1" type="button" dataOnly="0" labelOnly="1" outline="0" axis="axisCol" fieldPosition="0"/>
    </format>
    <format dxfId="139">
      <pivotArea type="topRight" dataOnly="0" labelOnly="1" outline="0" fieldPosition="0"/>
    </format>
    <format dxfId="138">
      <pivotArea field="2" type="button" dataOnly="0" labelOnly="1" outline="0" axis="axisRow" fieldPosition="0"/>
    </format>
    <format dxfId="137">
      <pivotArea dataOnly="0" labelOnly="1" fieldPosition="0">
        <references count="1">
          <reference field="1" count="0"/>
        </references>
      </pivotArea>
    </format>
    <format dxfId="136">
      <pivotArea dataOnly="0" labelOnly="1" grandCol="1" outline="0" fieldPosition="0"/>
    </format>
    <format dxfId="135">
      <pivotArea type="origin" dataOnly="0" labelOnly="1" outline="0" fieldPosition="0"/>
    </format>
    <format dxfId="134">
      <pivotArea field="1" type="button" dataOnly="0" labelOnly="1" outline="0" axis="axisCol" fieldPosition="0"/>
    </format>
    <format dxfId="133">
      <pivotArea type="topRight" dataOnly="0" labelOnly="1" outline="0" fieldPosition="0"/>
    </format>
    <format dxfId="132">
      <pivotArea field="2" type="button" dataOnly="0" labelOnly="1" outline="0" axis="axisRow" fieldPosition="0"/>
    </format>
    <format dxfId="131">
      <pivotArea dataOnly="0" labelOnly="1" fieldPosition="0">
        <references count="1">
          <reference field="1" count="0"/>
        </references>
      </pivotArea>
    </format>
    <format dxfId="130">
      <pivotArea dataOnly="0" labelOnly="1" grandCol="1" outline="0" fieldPosition="0"/>
    </format>
    <format dxfId="129">
      <pivotArea type="origin" dataOnly="0" labelOnly="1" outline="0" fieldPosition="0"/>
    </format>
    <format dxfId="128">
      <pivotArea field="1" type="button" dataOnly="0" labelOnly="1" outline="0" axis="axisCol" fieldPosition="0"/>
    </format>
    <format dxfId="127">
      <pivotArea type="topRight" dataOnly="0" labelOnly="1" outline="0" fieldPosition="0"/>
    </format>
    <format dxfId="126">
      <pivotArea field="2" type="button" dataOnly="0" labelOnly="1" outline="0" axis="axisRow" fieldPosition="0"/>
    </format>
    <format dxfId="125">
      <pivotArea dataOnly="0" labelOnly="1" fieldPosition="0">
        <references count="1">
          <reference field="1" count="0"/>
        </references>
      </pivotArea>
    </format>
    <format dxfId="124">
      <pivotArea dataOnly="0" labelOnly="1" grandCol="1" outline="0" fieldPosition="0"/>
    </format>
    <format dxfId="123">
      <pivotArea grandRow="1" outline="0" collapsedLevelsAreSubtotals="1" fieldPosition="0"/>
    </format>
    <format dxfId="122">
      <pivotArea dataOnly="0" labelOnly="1" grandRow="1" outline="0" fieldPosition="0"/>
    </format>
    <format dxfId="121">
      <pivotArea grandRow="1" outline="0" collapsedLevelsAreSubtotals="1" fieldPosition="0"/>
    </format>
    <format dxfId="120">
      <pivotArea dataOnly="0" labelOnly="1" grandRow="1" outline="0" fieldPosition="0"/>
    </format>
    <format dxfId="119">
      <pivotArea grandRow="1" outline="0" collapsedLevelsAreSubtotals="1" fieldPosition="0"/>
    </format>
    <format dxfId="118">
      <pivotArea dataOnly="0" labelOnly="1" grandRow="1" outline="0" fieldPosition="0"/>
    </format>
    <format dxfId="117">
      <pivotArea grandRow="1" outline="0" collapsedLevelsAreSubtotals="1" fieldPosition="0"/>
    </format>
    <format dxfId="116">
      <pivotArea dataOnly="0" labelOnly="1" grandRow="1" outline="0" fieldPosition="0"/>
    </format>
    <format dxfId="115">
      <pivotArea collapsedLevelsAreSubtotals="1" fieldPosition="0">
        <references count="1">
          <reference field="2" count="0"/>
        </references>
      </pivotArea>
    </format>
    <format dxfId="114">
      <pivotArea collapsedLevelsAreSubtotals="1" fieldPosition="0">
        <references count="1">
          <reference field="2" count="0"/>
        </references>
      </pivotArea>
    </format>
    <format dxfId="113">
      <pivotArea dataOnly="0" labelOnly="1" fieldPosition="0">
        <references count="1">
          <reference field="2" count="0"/>
        </references>
      </pivotArea>
    </format>
    <format dxfId="112">
      <pivotArea collapsedLevelsAreSubtotals="1" fieldPosition="0">
        <references count="1">
          <reference field="2" count="0"/>
        </references>
      </pivotArea>
    </format>
    <format dxfId="111">
      <pivotArea dataOnly="0" labelOnly="1" fieldPosition="0">
        <references count="1">
          <reference field="2" count="0"/>
        </references>
      </pivotArea>
    </format>
    <format dxfId="110">
      <pivotArea grandRow="1" outline="0" collapsedLevelsAreSubtotals="1" fieldPosition="0"/>
    </format>
    <format dxfId="109">
      <pivotArea dataOnly="0" labelOnly="1" grandRow="1" outline="0" fieldPosition="0"/>
    </format>
  </formats>
  <chartFormats count="5">
    <chartFormat chart="6" format="10" series="1">
      <pivotArea type="data" outline="0" fieldPosition="0">
        <references count="2">
          <reference field="4294967294" count="1" selected="0">
            <x v="0"/>
          </reference>
          <reference field="1" count="1" selected="0">
            <x v="0"/>
          </reference>
        </references>
      </pivotArea>
    </chartFormat>
    <chartFormat chart="6" format="11" series="1">
      <pivotArea type="data" outline="0" fieldPosition="0">
        <references count="2">
          <reference field="4294967294" count="1" selected="0">
            <x v="0"/>
          </reference>
          <reference field="1" count="1" selected="0">
            <x v="1"/>
          </reference>
        </references>
      </pivotArea>
    </chartFormat>
    <chartFormat chart="6" format="12" series="1">
      <pivotArea type="data" outline="0" fieldPosition="0">
        <references count="2">
          <reference field="4294967294" count="1" selected="0">
            <x v="0"/>
          </reference>
          <reference field="1" count="1" selected="0">
            <x v="2"/>
          </reference>
        </references>
      </pivotArea>
    </chartFormat>
    <chartFormat chart="6" format="13" series="1">
      <pivotArea type="data" outline="0" fieldPosition="0">
        <references count="2">
          <reference field="4294967294" count="1" selected="0">
            <x v="0"/>
          </reference>
          <reference field="1" count="1" selected="0">
            <x v="3"/>
          </reference>
        </references>
      </pivotArea>
    </chartFormat>
    <chartFormat chart="6" format="14" series="1">
      <pivotArea type="data" outline="0" fieldPosition="0">
        <references count="2">
          <reference field="4294967294" count="1" selected="0">
            <x v="0"/>
          </reference>
          <reference field="1" count="1" selected="0">
            <x v="4"/>
          </reference>
        </references>
      </pivotArea>
    </chartFormat>
  </chartFormats>
  <pivotTableStyleInfo name="PivotStyleLight24" showRowHeaders="1" showColHeaders="1" showRowStripes="1"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4F38C813-1869-47D9-B7AF-F1AC0544BA20}" name="PivotTable3"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7">
  <location ref="A30:B37" firstHeaderRow="1" firstDataRow="1" firstDataCol="1"/>
  <pivotFields count="26">
    <pivotField numFmtId="14" showAll="0"/>
    <pivotField showAll="0">
      <items count="6">
        <item x="3"/>
        <item x="0"/>
        <item x="2"/>
        <item x="1"/>
        <item x="4"/>
        <item t="default"/>
      </items>
    </pivotField>
    <pivotField showAll="0"/>
    <pivotField numFmtId="1" showAll="0"/>
    <pivotField numFmtId="44" showAll="0"/>
    <pivotField showAll="0"/>
    <pivotField showAll="0">
      <items count="3">
        <item x="1"/>
        <item x="0"/>
        <item t="default"/>
      </items>
    </pivotField>
    <pivotField numFmtId="164" showAll="0"/>
    <pivotField axis="axisRow" showAll="0">
      <items count="7">
        <item x="1"/>
        <item x="5"/>
        <item x="3"/>
        <item x="4"/>
        <item x="0"/>
        <item x="2"/>
        <item t="default"/>
      </items>
    </pivotField>
    <pivotField dataField="1" numFmtId="44" showAll="0"/>
    <pivotField showAll="0"/>
    <pivotField showAll="0"/>
    <pivotField numFmtId="1" showAll="0"/>
    <pivotField showAll="0"/>
    <pivotField showAll="0"/>
    <pivotField numFmtId="44" showAll="0"/>
    <pivotField numFmtId="14" showAll="0"/>
    <pivotField showAll="0"/>
    <pivotField showAll="0">
      <items count="4">
        <item x="0"/>
        <item x="1"/>
        <item x="2"/>
        <item t="default"/>
      </items>
    </pivotField>
    <pivotField numFmtId="1" showAll="0"/>
    <pivotField showAll="0"/>
    <pivotField showAll="0"/>
    <pivotField numFmtId="44" showAll="0"/>
    <pivotField numFmtId="1" showAll="0"/>
    <pivotField showAll="0"/>
    <pivotField showAll="0"/>
  </pivotFields>
  <rowFields count="1">
    <field x="8"/>
  </rowFields>
  <rowItems count="7">
    <i>
      <x/>
    </i>
    <i>
      <x v="1"/>
    </i>
    <i>
      <x v="2"/>
    </i>
    <i>
      <x v="3"/>
    </i>
    <i>
      <x v="4"/>
    </i>
    <i>
      <x v="5"/>
    </i>
    <i t="grand">
      <x/>
    </i>
  </rowItems>
  <colItems count="1">
    <i/>
  </colItems>
  <dataFields count="1">
    <dataField name="Total Revenue" fld="9" baseField="8" baseItem="5" numFmtId="44"/>
  </dataFields>
  <formats count="40">
    <format dxfId="217">
      <pivotArea type="all" dataOnly="0" outline="0" fieldPosition="0"/>
    </format>
    <format dxfId="216">
      <pivotArea outline="0" collapsedLevelsAreSubtotals="1" fieldPosition="0"/>
    </format>
    <format dxfId="215">
      <pivotArea field="8" type="button" dataOnly="0" labelOnly="1" outline="0" axis="axisRow" fieldPosition="0"/>
    </format>
    <format dxfId="214">
      <pivotArea dataOnly="0" labelOnly="1" fieldPosition="0">
        <references count="1">
          <reference field="8" count="0"/>
        </references>
      </pivotArea>
    </format>
    <format dxfId="213">
      <pivotArea dataOnly="0" labelOnly="1" grandRow="1" outline="0" fieldPosition="0"/>
    </format>
    <format dxfId="212">
      <pivotArea dataOnly="0" labelOnly="1" outline="0" fieldPosition="0">
        <references count="1">
          <reference field="4294967294" count="1">
            <x v="0"/>
          </reference>
        </references>
      </pivotArea>
    </format>
    <format dxfId="211">
      <pivotArea type="all" dataOnly="0" outline="0" fieldPosition="0"/>
    </format>
    <format dxfId="210">
      <pivotArea outline="0" collapsedLevelsAreSubtotals="1" fieldPosition="0"/>
    </format>
    <format dxfId="209">
      <pivotArea field="8" type="button" dataOnly="0" labelOnly="1" outline="0" axis="axisRow" fieldPosition="0"/>
    </format>
    <format dxfId="208">
      <pivotArea dataOnly="0" labelOnly="1" fieldPosition="0">
        <references count="1">
          <reference field="8" count="0"/>
        </references>
      </pivotArea>
    </format>
    <format dxfId="207">
      <pivotArea dataOnly="0" labelOnly="1" grandRow="1" outline="0" fieldPosition="0"/>
    </format>
    <format dxfId="206">
      <pivotArea dataOnly="0" labelOnly="1" outline="0" fieldPosition="0">
        <references count="1">
          <reference field="4294967294" count="1">
            <x v="0"/>
          </reference>
        </references>
      </pivotArea>
    </format>
    <format dxfId="205">
      <pivotArea type="all" dataOnly="0" outline="0" fieldPosition="0"/>
    </format>
    <format dxfId="204">
      <pivotArea outline="0" collapsedLevelsAreSubtotals="1" fieldPosition="0"/>
    </format>
    <format dxfId="203">
      <pivotArea field="8" type="button" dataOnly="0" labelOnly="1" outline="0" axis="axisRow" fieldPosition="0"/>
    </format>
    <format dxfId="202">
      <pivotArea dataOnly="0" labelOnly="1" fieldPosition="0">
        <references count="1">
          <reference field="8" count="0"/>
        </references>
      </pivotArea>
    </format>
    <format dxfId="201">
      <pivotArea dataOnly="0" labelOnly="1" grandRow="1" outline="0" fieldPosition="0"/>
    </format>
    <format dxfId="200">
      <pivotArea dataOnly="0" labelOnly="1" outline="0" fieldPosition="0">
        <references count="1">
          <reference field="4294967294" count="1">
            <x v="0"/>
          </reference>
        </references>
      </pivotArea>
    </format>
    <format dxfId="199">
      <pivotArea field="8" type="button" dataOnly="0" labelOnly="1" outline="0" axis="axisRow" fieldPosition="0"/>
    </format>
    <format dxfId="198">
      <pivotArea dataOnly="0" labelOnly="1" outline="0" fieldPosition="0">
        <references count="1">
          <reference field="4294967294" count="1">
            <x v="0"/>
          </reference>
        </references>
      </pivotArea>
    </format>
    <format dxfId="197">
      <pivotArea field="8" type="button" dataOnly="0" labelOnly="1" outline="0" axis="axisRow" fieldPosition="0"/>
    </format>
    <format dxfId="196">
      <pivotArea dataOnly="0" labelOnly="1" outline="0" fieldPosition="0">
        <references count="1">
          <reference field="4294967294" count="1">
            <x v="0"/>
          </reference>
        </references>
      </pivotArea>
    </format>
    <format dxfId="195">
      <pivotArea field="8" type="button" dataOnly="0" labelOnly="1" outline="0" axis="axisRow" fieldPosition="0"/>
    </format>
    <format dxfId="194">
      <pivotArea dataOnly="0" labelOnly="1" outline="0" fieldPosition="0">
        <references count="1">
          <reference field="4294967294" count="1">
            <x v="0"/>
          </reference>
        </references>
      </pivotArea>
    </format>
    <format dxfId="193">
      <pivotArea field="8" type="button" dataOnly="0" labelOnly="1" outline="0" axis="axisRow" fieldPosition="0"/>
    </format>
    <format dxfId="192">
      <pivotArea dataOnly="0" labelOnly="1" outline="0" fieldPosition="0">
        <references count="1">
          <reference field="4294967294" count="1">
            <x v="0"/>
          </reference>
        </references>
      </pivotArea>
    </format>
    <format dxfId="191">
      <pivotArea grandRow="1" outline="0" collapsedLevelsAreSubtotals="1" fieldPosition="0"/>
    </format>
    <format dxfId="190">
      <pivotArea dataOnly="0" labelOnly="1" grandRow="1" outline="0" fieldPosition="0"/>
    </format>
    <format dxfId="189">
      <pivotArea grandRow="1" outline="0" collapsedLevelsAreSubtotals="1" fieldPosition="0"/>
    </format>
    <format dxfId="188">
      <pivotArea dataOnly="0" labelOnly="1" grandRow="1" outline="0" fieldPosition="0"/>
    </format>
    <format dxfId="187">
      <pivotArea grandRow="1" outline="0" collapsedLevelsAreSubtotals="1" fieldPosition="0"/>
    </format>
    <format dxfId="186">
      <pivotArea dataOnly="0" labelOnly="1" grandRow="1" outline="0" fieldPosition="0"/>
    </format>
    <format dxfId="185">
      <pivotArea grandRow="1" outline="0" collapsedLevelsAreSubtotals="1" fieldPosition="0"/>
    </format>
    <format dxfId="184">
      <pivotArea dataOnly="0" labelOnly="1" grandRow="1" outline="0" fieldPosition="0"/>
    </format>
    <format dxfId="183">
      <pivotArea collapsedLevelsAreSubtotals="1" fieldPosition="0">
        <references count="1">
          <reference field="8" count="0"/>
        </references>
      </pivotArea>
    </format>
    <format dxfId="182">
      <pivotArea dataOnly="0" labelOnly="1" fieldPosition="0">
        <references count="1">
          <reference field="8" count="0"/>
        </references>
      </pivotArea>
    </format>
    <format dxfId="181">
      <pivotArea dataOnly="0" labelOnly="1" outline="0" axis="axisValues" fieldPosition="0"/>
    </format>
    <format dxfId="180">
      <pivotArea dataOnly="0" labelOnly="1" outline="0" axis="axisValues" fieldPosition="0"/>
    </format>
    <format dxfId="179">
      <pivotArea dataOnly="0" labelOnly="1" outline="0" axis="axisValues" fieldPosition="0"/>
    </format>
    <format dxfId="178">
      <pivotArea dataOnly="0" labelOnly="1" outline="0" axis="axisValues" fieldPosition="0"/>
    </format>
  </formats>
  <chartFormats count="1">
    <chartFormat chart="6" format="4" series="1">
      <pivotArea type="data" outline="0" fieldPosition="0">
        <references count="1">
          <reference field="4294967294" count="1" selected="0">
            <x v="0"/>
          </reference>
        </references>
      </pivotArea>
    </chartFormat>
  </chartFormats>
  <pivotTableStyleInfo name="PivotStyleLight24" showRowHeaders="1" showColHeaders="1" showRowStripes="1"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egion" xr10:uid="{F76D01D8-3612-43D2-8545-05F0E9D7031E}" sourceName="Region">
  <pivotTables>
    <pivotTable tabId="4" name="PivotTable1"/>
    <pivotTable tabId="4" name="PivotTable2"/>
    <pivotTable tabId="4" name="PivotTable3"/>
    <pivotTable tabId="4" name="PivotTable4"/>
  </pivotTables>
  <data>
    <tabular pivotCacheId="542214376">
      <items count="5">
        <i x="3" s="1"/>
        <i x="0" s="1"/>
        <i x="2" s="1"/>
        <i x="1" s="1"/>
        <i x="4" s="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ustomerType" xr10:uid="{F18D8E67-6A7E-4F40-AE58-ADCDA5727C20}" sourceName="CustomerType">
  <pivotTables>
    <pivotTable tabId="4" name="PivotTable1"/>
    <pivotTable tabId="4" name="PivotTable2"/>
    <pivotTable tabId="4" name="PivotTable3"/>
    <pivotTable tabId="4" name="PivotTable4"/>
  </pivotTables>
  <data>
    <tabular pivotCacheId="542214376">
      <items count="2">
        <i x="1" s="1"/>
        <i x="0" s="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Year" xr10:uid="{27BDAA1C-2A28-464B-9409-61604CA7DF11}" sourceName="Year">
  <pivotTables>
    <pivotTable tabId="4" name="PivotTable1"/>
    <pivotTable tabId="4" name="PivotTable2"/>
    <pivotTable tabId="4" name="PivotTable3"/>
    <pivotTable tabId="4" name="PivotTable4"/>
  </pivotTables>
  <data>
    <tabular pivotCacheId="542214376">
      <items count="3">
        <i x="0" s="1"/>
        <i x="1" s="1"/>
        <i x="2"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Region" xr10:uid="{9508FE22-63A4-4D02-B257-810755600267}" cache="Slicer_Region" caption="🗺 FILTER REGION" style="SlicerStyleDark2" rowHeight="241300"/>
  <slicer name="CustomerType" xr10:uid="{1ED2CC50-8D37-4239-868F-AC145C495FC6}" cache="Slicer_CustomerType" caption="👥 TIPE CUSTOMER" style="SlicerStyleDark2" rowHeight="241300"/>
  <slicer name="Year" xr10:uid="{57463DA4-1671-494F-A65E-7E667F7639F9}" cache="Slicer_Year" caption="📅 FILTER TAHUN" style="SlicerStyleDark2"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38D2460-CE46-40B6-ABEC-7081E41CB319}" name="DataPenjualan" displayName="DataPenjualan" ref="A3:Z1503" totalsRowShown="0" headerRowDxfId="274" dataDxfId="272" headerRowBorderDxfId="273" tableBorderDxfId="271">
  <autoFilter ref="A3:Z1503" xr:uid="{338D2460-CE46-40B6-ABEC-7081E41CB319}"/>
  <tableColumns count="26">
    <tableColumn id="1" xr3:uid="{0B0CDB20-64DC-4261-9979-EF3B6CF3A489}" name="Date" dataDxfId="270"/>
    <tableColumn id="2" xr3:uid="{81B6C505-9D3A-40E5-AEE8-0D9A8B0F4FE8}" name="Region" dataDxfId="269"/>
    <tableColumn id="3" xr3:uid="{E34797E5-7D76-4A65-A9DA-E9CF93C6EF09}" name="Product" dataDxfId="268"/>
    <tableColumn id="4" xr3:uid="{53EF6F62-4970-4A1A-AD80-94F734BB4537}" name="Quantity" dataDxfId="267"/>
    <tableColumn id="5" xr3:uid="{09266739-24D8-4BBE-96DA-0101A35AAA6F}" name="UnitPrice" dataDxfId="266" dataCellStyle="Currency"/>
    <tableColumn id="6" xr3:uid="{C054BC7F-C049-413D-B3A6-EEC16DEF6AC9}" name="StoreLocation" dataDxfId="265"/>
    <tableColumn id="7" xr3:uid="{E4E919ED-34B9-43B9-8938-153DA866C7DD}" name="CustomerType" dataDxfId="264"/>
    <tableColumn id="8" xr3:uid="{744EBB64-EAE4-477C-A74E-3DB482A56E83}" name="Discount" dataDxfId="263"/>
    <tableColumn id="9" xr3:uid="{87DE7ACB-DC9C-485E-891B-4F194AE0EFC0}" name="Salesperson" dataDxfId="262"/>
    <tableColumn id="10" xr3:uid="{DDD08AE1-E3DC-43A4-A3A5-E475B53FDF07}" name="TotalPrice" dataDxfId="261" dataCellStyle="Currency"/>
    <tableColumn id="11" xr3:uid="{6D02AE58-8B13-4A52-81CD-B91B7507E961}" name="PaymentMethod" dataDxfId="260"/>
    <tableColumn id="12" xr3:uid="{FAD64D77-7036-4AF1-B4D5-6B96B3E4CC7C}" name="Promotion" dataDxfId="259"/>
    <tableColumn id="13" xr3:uid="{4C250BD9-CB5E-458B-B001-558C9920C098}" name="Returned" dataDxfId="258"/>
    <tableColumn id="14" xr3:uid="{180CBE5C-E3AC-413A-B958-BFD270FF6136}" name="OrderID" dataDxfId="257"/>
    <tableColumn id="15" xr3:uid="{E624555A-069B-496D-AC2F-8B6763A26273}" name="CustomerName" dataDxfId="256"/>
    <tableColumn id="16" xr3:uid="{D0BA4F8E-84A3-4ED4-9E6D-30047BF9AB8C}" name="ShippingCost" dataDxfId="255" dataCellStyle="Currency"/>
    <tableColumn id="17" xr3:uid="{888517A9-B9FC-4D20-807C-7574DF7B0D62}" name="DeliveryDate" dataDxfId="254"/>
    <tableColumn id="18" xr3:uid="{BA3241A3-9B0E-48DC-BBBC-CBF1E0C9E19F}" name="RegionManager" dataDxfId="253"/>
    <tableColumn id="19" xr3:uid="{8366043A-47D1-4B75-B85C-678E138C23D7}" name="Year" dataDxfId="252">
      <calculatedColumnFormula>YEAR(A4)</calculatedColumnFormula>
    </tableColumn>
    <tableColumn id="20" xr3:uid="{CA51777B-81A2-49A6-B9D5-E837E1D7C442}" name="Month_Num" dataDxfId="251">
      <calculatedColumnFormula>MONTH(A4)</calculatedColumnFormula>
    </tableColumn>
    <tableColumn id="21" xr3:uid="{9F712483-6396-498E-9372-6BD9359946CB}" name="Month_Name" dataDxfId="250">
      <calculatedColumnFormula>TEXT(A4,"MMMM")</calculatedColumnFormula>
    </tableColumn>
    <tableColumn id="22" xr3:uid="{B72AEA91-B62C-47EB-81B8-E8B115BB38DC}" name="Quarter" dataDxfId="249">
      <calculatedColumnFormula>CHOOSE(ROUNDUP(MONTH(A4)/3,0),"Q1","Q2","Q3","Q4")</calculatedColumnFormula>
    </tableColumn>
    <tableColumn id="23" xr3:uid="{B5118441-2BC5-4340-BA96-358105A4B924}" name="Revenue_Net" dataDxfId="248" dataCellStyle="Currency">
      <calculatedColumnFormula>J4-P4</calculatedColumnFormula>
    </tableColumn>
    <tableColumn id="24" xr3:uid="{109B7F7A-D96C-40C3-AE33-7619104C1686}" name="Delivery_Days" dataDxfId="247">
      <calculatedColumnFormula>Q4-A4</calculatedColumnFormula>
    </tableColumn>
    <tableColumn id="25" xr3:uid="{8CB4B2C7-D3C0-4447-985D-08A9EEFFD8C4}" name="Status_Return" dataDxfId="246">
      <calculatedColumnFormula>IF(M4=1,"Returned","Completed")</calculatedColumnFormula>
    </tableColumn>
    <tableColumn id="26" xr3:uid="{6FC67E4A-09C5-4294-B6FF-A66E9D558014}" name="Discount_Tier" dataDxfId="245">
      <calculatedColumnFormula>_xlfn.IFS(H4=0,"No Discount",H4=0.05,"Low",H4=0.1,"Medium",H4=0.15,"High")</calculatedColumnFormula>
    </tableColumn>
  </tableColumns>
  <tableStyleInfo name="TableStyleMedium10"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1EEC31C-F360-49CC-8E5D-027A990F717B}" name="Table3" displayName="Table3" ref="A4:E12" totalsRowShown="0" headerRowDxfId="244" dataDxfId="243">
  <autoFilter ref="A4:E12" xr:uid="{61EEC31C-F360-49CC-8E5D-027A990F717B}"/>
  <tableColumns count="5">
    <tableColumn id="1" xr3:uid="{70194A1B-CCA6-4791-B356-3325F5214882}" name="Product" dataDxfId="242"/>
    <tableColumn id="2" xr3:uid="{D21A3C30-0ED1-4470-A64C-9D1734931F04}" name="Category" dataDxfId="241"/>
    <tableColumn id="3" xr3:uid="{A00740E0-5F8F-4A3A-986C-F55971628B13}" name="Avg Unit Price" dataDxfId="240" dataCellStyle="Currency">
      <calculatedColumnFormula>AVERAGEIF(CLEAN_DATA!C:C,A5,CLEAN_DATA!E:E)</calculatedColumnFormula>
    </tableColumn>
    <tableColumn id="4" xr3:uid="{9EF8F4BD-567D-4D39-A1E3-0B11FDB152D7}" name="Total Qty Sold" dataDxfId="239">
      <calculatedColumnFormula>SUMIF(CLEAN_DATA!C:C,A5,CLEAN_DATA!D:D)</calculatedColumnFormula>
    </tableColumn>
    <tableColumn id="5" xr3:uid="{EAAA2D16-3722-4F8F-952D-6DE5534BB89B}" name="Total Revenue" dataDxfId="238" dataCellStyle="Currency">
      <calculatedColumnFormula>SUMIF(CLEAN_DATA!C:C,A5,CLEAN_DATA!J:J)</calculatedColumnFormula>
    </tableColumn>
  </tableColumns>
  <tableStyleInfo name="TableStyleMedium10"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A39CFDA-A7A8-4DF1-8A84-CE6A32C85DF2}" name="Table4" displayName="Table4" ref="A16:E22" totalsRowShown="0" headerRowDxfId="237" dataDxfId="236">
  <autoFilter ref="A16:E22" xr:uid="{DA39CFDA-A7A8-4DF1-8A84-CE6A32C85DF2}"/>
  <tableColumns count="5">
    <tableColumn id="1" xr3:uid="{2A2B533D-79BC-48CB-831C-8069FA18DCB6}" name="Region" dataDxfId="235"/>
    <tableColumn id="2" xr3:uid="{18707DF8-679B-4590-9294-02B412C40A65}" name="Region Manager" dataDxfId="234">
      <calculatedColumnFormula>INDEX(CLEAN_DATA!R:R,MATCH(A17,CLEAN_DATA!B:B,0))</calculatedColumnFormula>
    </tableColumn>
    <tableColumn id="3" xr3:uid="{D469626B-BB65-46D1-9F59-9C31ED16EDBE}" name="Total Orders" dataDxfId="233">
      <calculatedColumnFormula>COUNTIF(CLEAN_DATA!B:B,A17)</calculatedColumnFormula>
    </tableColumn>
    <tableColumn id="4" xr3:uid="{954AE0E2-C040-4C1C-9E7B-452B2986E90E}" name="Total Revenue" dataDxfId="232" dataCellStyle="Currency">
      <calculatedColumnFormula>SUMIF(CLEAN_DATA!B:B,A17,CLEAN_DATA!J:J)</calculatedColumnFormula>
    </tableColumn>
    <tableColumn id="5" xr3:uid="{2257AD50-4207-4534-9F0D-E60844CABF21}" name="Return Rate" dataDxfId="231" dataCellStyle="Percent">
      <calculatedColumnFormula>COUNTIFS(CLEAN_DATA!B:B,A17,CLEAN_DATA!M:M,1)/COUNTIF(CLEAN_DATA!B:B,A17)</calculatedColumnFormula>
    </tableColumn>
  </tableColumns>
  <tableStyleInfo name="TableStyleMedium10"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988CA5B9-3F5C-4F04-93AF-7331D69F565D}" name="Table5" displayName="Table5" ref="G4:K11" totalsRowShown="0" headerRowDxfId="230" dataDxfId="229">
  <autoFilter ref="G4:K11" xr:uid="{988CA5B9-3F5C-4F04-93AF-7331D69F565D}"/>
  <tableColumns count="5">
    <tableColumn id="1" xr3:uid="{925D675C-30A9-4E1C-934A-FCDFD7C1F8AB}" name="Salesperson" dataDxfId="228"/>
    <tableColumn id="2" xr3:uid="{6BCDD713-4A72-4259-BBC9-F449530DA8E3}" name="Total Orders" dataDxfId="227">
      <calculatedColumnFormula>COUNTIF(CLEAN_DATA!I:I,G5)</calculatedColumnFormula>
    </tableColumn>
    <tableColumn id="3" xr3:uid="{61CEC0F6-9AD6-4D7C-8EA8-F2CF3B2E73A1}" name="Total Revenue" dataDxfId="226" dataCellStyle="Currency">
      <calculatedColumnFormula>SUMIF(CLEAN_DATA!I:I,G5,CLEAN_DATA!J:J)</calculatedColumnFormula>
    </tableColumn>
    <tableColumn id="4" xr3:uid="{E106D8BA-D853-4CD7-9A71-6D624EF1A36E}" name="Avg Order Value" dataDxfId="225" dataCellStyle="Currency">
      <calculatedColumnFormula>IFERROR(I5/H5,0)</calculatedColumnFormula>
    </tableColumn>
    <tableColumn id="5" xr3:uid="{37127E4F-5422-45C4-9E7D-04DF21CE1B7F}" name="Return Rate" dataDxfId="224" dataCellStyle="Percent">
      <calculatedColumnFormula>COUNTIFS(CLEAN_DATA!I:I,G5,CLEAN_DATA!M:M,1)/COUNTIF(CLEAN_DATA!I:I,G5)</calculatedColumnFormula>
    </tableColumn>
  </tableColumns>
  <tableStyleInfo name="TableStyleMedium10"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F4D2E000-E337-4F9F-BB1F-BDE4154307B0}" name="Table6" displayName="Table6" ref="G16:J22" totalsRowShown="0" headerRowDxfId="223" dataDxfId="222">
  <autoFilter ref="G16:J22" xr:uid="{F4D2E000-E337-4F9F-BB1F-BDE4154307B0}"/>
  <tableColumns count="4">
    <tableColumn id="1" xr3:uid="{FE7C3405-E804-4870-9D5C-2A0594F941B1}" name="Payment Method" dataDxfId="221"/>
    <tableColumn id="2" xr3:uid="{406602BE-BF73-48A5-9A7F-77419F3A9260}" name="Total Orders" dataDxfId="220">
      <calculatedColumnFormula>COUNTIF(CLEAN_DATA!K:K,G17)</calculatedColumnFormula>
    </tableColumn>
    <tableColumn id="3" xr3:uid="{74C1DA8D-0C63-4E36-9653-BF69AE742511}" name="Total Revenue" dataDxfId="219" dataCellStyle="Currency">
      <calculatedColumnFormula>SUMIF(CLEAN_DATA!K:K,G17,CLEAN_DATA!J:J)</calculatedColumnFormula>
    </tableColumn>
    <tableColumn id="4" xr3:uid="{7E7BEDBD-035A-472C-A245-0FC39E18F628}" name="% of Orders" dataDxfId="218" dataCellStyle="Percent">
      <calculatedColumnFormula>H17/SUM($H$17:$H$22)</calculatedColumnFormula>
    </tableColumn>
  </tableColumns>
  <tableStyleInfo name="TableStyleMedium10"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table" Target="../tables/table2.xml"/><Relationship Id="rId4" Type="http://schemas.openxmlformats.org/officeDocument/2006/relationships/table" Target="../tables/table5.xml"/></Relationships>
</file>

<file path=xl/worksheets/_rels/sheet4.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5" Type="http://schemas.openxmlformats.org/officeDocument/2006/relationships/printerSettings" Target="../printerSettings/printerSettings1.bin"/><Relationship Id="rId4" Type="http://schemas.openxmlformats.org/officeDocument/2006/relationships/pivotTable" Target="../pivotTables/pivotTable4.xml"/></Relationships>
</file>

<file path=xl/worksheets/_rels/sheet6.xml.rels><?xml version="1.0" encoding="UTF-8" standalone="yes"?>
<Relationships xmlns="http://schemas.openxmlformats.org/package/2006/relationships"><Relationship Id="rId2" Type="http://schemas.microsoft.com/office/2007/relationships/slicer" Target="../slicers/slicer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503"/>
  <sheetViews>
    <sheetView showGridLines="0" workbookViewId="0">
      <pane ySplit="3" topLeftCell="A4" activePane="bottomLeft" state="frozen"/>
      <selection pane="bottomLeft" activeCell="A3" sqref="A3:S1503"/>
    </sheetView>
  </sheetViews>
  <sheetFormatPr defaultRowHeight="14.5" x14ac:dyDescent="0.35"/>
  <cols>
    <col min="1" max="1" width="10.08984375" bestFit="1" customWidth="1"/>
    <col min="2" max="2" width="7.08984375" bestFit="1" customWidth="1"/>
    <col min="3" max="3" width="8.08984375" bestFit="1" customWidth="1"/>
    <col min="4" max="4" width="8.7265625" bestFit="1" customWidth="1"/>
    <col min="5" max="5" width="9.26953125" bestFit="1" customWidth="1"/>
    <col min="6" max="6" width="13.81640625" bestFit="1" customWidth="1"/>
    <col min="7" max="7" width="14.36328125" bestFit="1" customWidth="1"/>
    <col min="8" max="8" width="9.1796875" bestFit="1" customWidth="1"/>
    <col min="9" max="9" width="12.1796875" bestFit="1" customWidth="1"/>
    <col min="10" max="10" width="10.08984375" bestFit="1" customWidth="1"/>
    <col min="11" max="11" width="16" bestFit="1" customWidth="1"/>
    <col min="12" max="12" width="10.54296875" bestFit="1" customWidth="1"/>
    <col min="13" max="13" width="9.26953125" bestFit="1" customWidth="1"/>
    <col min="14" max="14" width="10.1796875" bestFit="1" customWidth="1"/>
    <col min="15" max="15" width="15.54296875" bestFit="1" customWidth="1"/>
    <col min="16" max="16" width="13.26953125" bestFit="1" customWidth="1"/>
    <col min="17" max="17" width="10.36328125" bestFit="1" customWidth="1"/>
    <col min="18" max="18" width="12.7265625" bestFit="1" customWidth="1"/>
    <col min="19" max="19" width="15" bestFit="1" customWidth="1"/>
  </cols>
  <sheetData>
    <row r="1" spans="1:19" s="3" customFormat="1" ht="32" customHeight="1" x14ac:dyDescent="0.35">
      <c r="A1" s="52" t="s">
        <v>2926</v>
      </c>
      <c r="B1" s="52"/>
      <c r="C1" s="52"/>
      <c r="D1" s="52"/>
      <c r="E1" s="52"/>
      <c r="F1" s="52"/>
      <c r="G1" s="52"/>
      <c r="H1" s="52"/>
      <c r="I1" s="52"/>
      <c r="J1" s="52"/>
      <c r="K1" s="52"/>
      <c r="L1" s="52"/>
      <c r="M1" s="52"/>
      <c r="N1" s="52"/>
      <c r="O1" s="52"/>
      <c r="P1" s="52"/>
      <c r="Q1" s="52"/>
      <c r="R1" s="52"/>
      <c r="S1" s="52"/>
    </row>
    <row r="2" spans="1:19" ht="15" customHeight="1" x14ac:dyDescent="0.35">
      <c r="C2" s="4" t="s">
        <v>2927</v>
      </c>
    </row>
    <row r="3" spans="1:19" ht="22" customHeight="1" x14ac:dyDescent="0.35">
      <c r="A3" s="48" t="s">
        <v>0</v>
      </c>
      <c r="B3" s="48" t="s">
        <v>1</v>
      </c>
      <c r="C3" s="48" t="s">
        <v>2</v>
      </c>
      <c r="D3" s="48" t="s">
        <v>3</v>
      </c>
      <c r="E3" s="48" t="s">
        <v>4</v>
      </c>
      <c r="F3" s="48" t="s">
        <v>5</v>
      </c>
      <c r="G3" s="48" t="s">
        <v>6</v>
      </c>
      <c r="H3" s="48" t="s">
        <v>7</v>
      </c>
      <c r="I3" s="48" t="s">
        <v>8</v>
      </c>
      <c r="J3" s="48" t="s">
        <v>9</v>
      </c>
      <c r="K3" s="48" t="s">
        <v>10</v>
      </c>
      <c r="L3" s="48" t="s">
        <v>11</v>
      </c>
      <c r="M3" s="48" t="s">
        <v>12</v>
      </c>
      <c r="N3" s="48" t="s">
        <v>13</v>
      </c>
      <c r="O3" s="48" t="s">
        <v>14</v>
      </c>
      <c r="P3" s="48" t="s">
        <v>15</v>
      </c>
      <c r="Q3" s="48" t="s">
        <v>2988</v>
      </c>
      <c r="R3" s="48" t="s">
        <v>16</v>
      </c>
      <c r="S3" s="48" t="s">
        <v>17</v>
      </c>
    </row>
    <row r="4" spans="1:19" ht="15" customHeight="1" x14ac:dyDescent="0.35">
      <c r="A4" s="49">
        <v>44980</v>
      </c>
      <c r="B4" t="s">
        <v>18</v>
      </c>
      <c r="C4" t="s">
        <v>23</v>
      </c>
      <c r="D4">
        <v>14</v>
      </c>
      <c r="E4">
        <v>163.6</v>
      </c>
      <c r="F4" t="s">
        <v>30</v>
      </c>
      <c r="G4" t="s">
        <v>34</v>
      </c>
      <c r="H4">
        <v>0</v>
      </c>
      <c r="I4" t="s">
        <v>36</v>
      </c>
      <c r="J4">
        <v>2290.4</v>
      </c>
      <c r="K4" t="s">
        <v>42</v>
      </c>
      <c r="L4" t="s">
        <v>47</v>
      </c>
      <c r="M4">
        <v>0</v>
      </c>
      <c r="N4" t="s">
        <v>50</v>
      </c>
      <c r="O4" t="s">
        <v>1550</v>
      </c>
      <c r="P4">
        <v>43.34</v>
      </c>
      <c r="Q4" s="49">
        <v>44980</v>
      </c>
      <c r="R4" s="49">
        <v>44984</v>
      </c>
      <c r="S4" t="s">
        <v>2921</v>
      </c>
    </row>
    <row r="5" spans="1:19" ht="15" customHeight="1" x14ac:dyDescent="0.35">
      <c r="A5" s="49">
        <v>45645</v>
      </c>
      <c r="B5" t="s">
        <v>19</v>
      </c>
      <c r="C5" t="s">
        <v>24</v>
      </c>
      <c r="D5">
        <v>1</v>
      </c>
      <c r="E5">
        <v>544.01</v>
      </c>
      <c r="F5" t="s">
        <v>31</v>
      </c>
      <c r="G5" t="s">
        <v>35</v>
      </c>
      <c r="H5">
        <v>0</v>
      </c>
      <c r="I5" t="s">
        <v>37</v>
      </c>
      <c r="J5">
        <v>544.01</v>
      </c>
      <c r="K5" t="s">
        <v>43</v>
      </c>
      <c r="L5" t="s">
        <v>48</v>
      </c>
      <c r="M5">
        <v>0</v>
      </c>
      <c r="N5" t="s">
        <v>51</v>
      </c>
      <c r="O5" t="s">
        <v>1551</v>
      </c>
      <c r="P5">
        <v>5.3</v>
      </c>
      <c r="Q5" s="49">
        <v>45645</v>
      </c>
      <c r="R5" s="49">
        <v>45654</v>
      </c>
      <c r="S5" t="s">
        <v>2922</v>
      </c>
    </row>
    <row r="6" spans="1:19" ht="15" customHeight="1" x14ac:dyDescent="0.35">
      <c r="A6" s="49">
        <v>45056</v>
      </c>
      <c r="B6" t="s">
        <v>20</v>
      </c>
      <c r="C6" t="s">
        <v>25</v>
      </c>
      <c r="D6">
        <v>14</v>
      </c>
      <c r="E6">
        <v>346.18</v>
      </c>
      <c r="F6" t="s">
        <v>30</v>
      </c>
      <c r="G6" t="s">
        <v>34</v>
      </c>
      <c r="H6">
        <v>0.1</v>
      </c>
      <c r="I6" t="s">
        <v>37</v>
      </c>
      <c r="J6">
        <v>4361.8680000000004</v>
      </c>
      <c r="K6" t="s">
        <v>42</v>
      </c>
      <c r="L6" t="s">
        <v>49</v>
      </c>
      <c r="M6">
        <v>0</v>
      </c>
      <c r="N6" t="s">
        <v>52</v>
      </c>
      <c r="O6" t="s">
        <v>1552</v>
      </c>
      <c r="P6">
        <v>20.46</v>
      </c>
      <c r="Q6" s="49">
        <v>45056</v>
      </c>
      <c r="R6" s="49">
        <v>45065</v>
      </c>
      <c r="S6" t="s">
        <v>2923</v>
      </c>
    </row>
    <row r="7" spans="1:19" ht="15" customHeight="1" x14ac:dyDescent="0.35">
      <c r="A7" s="49">
        <v>45714</v>
      </c>
      <c r="B7" t="s">
        <v>21</v>
      </c>
      <c r="C7" t="s">
        <v>26</v>
      </c>
      <c r="D7">
        <v>18</v>
      </c>
      <c r="E7">
        <v>384.82</v>
      </c>
      <c r="F7" t="s">
        <v>31</v>
      </c>
      <c r="G7" t="s">
        <v>34</v>
      </c>
      <c r="H7">
        <v>0.15</v>
      </c>
      <c r="I7" t="s">
        <v>38</v>
      </c>
      <c r="J7">
        <v>5887.7460000000001</v>
      </c>
      <c r="K7" t="s">
        <v>43</v>
      </c>
      <c r="L7" t="s">
        <v>47</v>
      </c>
      <c r="M7">
        <v>0</v>
      </c>
      <c r="N7" t="s">
        <v>53</v>
      </c>
      <c r="O7" t="s">
        <v>1553</v>
      </c>
      <c r="P7">
        <v>27.95</v>
      </c>
      <c r="Q7" s="49">
        <v>45714</v>
      </c>
      <c r="R7" s="49">
        <v>45718</v>
      </c>
      <c r="S7" t="s">
        <v>2924</v>
      </c>
    </row>
    <row r="8" spans="1:19" ht="15" customHeight="1" x14ac:dyDescent="0.35">
      <c r="A8" s="49">
        <v>45101</v>
      </c>
      <c r="B8" t="s">
        <v>18</v>
      </c>
      <c r="C8" t="s">
        <v>25</v>
      </c>
      <c r="D8">
        <v>18</v>
      </c>
      <c r="E8">
        <v>237.76</v>
      </c>
      <c r="F8" t="s">
        <v>32</v>
      </c>
      <c r="G8" t="s">
        <v>35</v>
      </c>
      <c r="H8">
        <v>0</v>
      </c>
      <c r="I8" t="s">
        <v>39</v>
      </c>
      <c r="J8">
        <v>4279.68</v>
      </c>
      <c r="K8" t="s">
        <v>42</v>
      </c>
      <c r="L8" t="s">
        <v>48</v>
      </c>
      <c r="M8">
        <v>0</v>
      </c>
      <c r="N8" t="s">
        <v>54</v>
      </c>
      <c r="O8" t="s">
        <v>1554</v>
      </c>
      <c r="P8">
        <v>5.73</v>
      </c>
      <c r="Q8" s="49">
        <v>45101</v>
      </c>
      <c r="R8" s="49">
        <v>45104</v>
      </c>
      <c r="S8" t="s">
        <v>2921</v>
      </c>
    </row>
    <row r="9" spans="1:19" ht="15" customHeight="1" x14ac:dyDescent="0.35">
      <c r="A9" s="49">
        <v>45342</v>
      </c>
      <c r="B9" t="s">
        <v>21</v>
      </c>
      <c r="C9" t="s">
        <v>27</v>
      </c>
      <c r="D9">
        <v>2</v>
      </c>
      <c r="E9">
        <v>385.09</v>
      </c>
      <c r="F9" t="s">
        <v>33</v>
      </c>
      <c r="G9" t="s">
        <v>34</v>
      </c>
      <c r="H9">
        <v>0.15</v>
      </c>
      <c r="I9" t="s">
        <v>40</v>
      </c>
      <c r="J9">
        <v>654.65299999999991</v>
      </c>
      <c r="K9" t="s">
        <v>44</v>
      </c>
      <c r="M9">
        <v>0</v>
      </c>
      <c r="N9" t="s">
        <v>55</v>
      </c>
      <c r="O9" t="s">
        <v>1555</v>
      </c>
      <c r="P9">
        <v>11.92</v>
      </c>
      <c r="Q9" s="49">
        <v>45342</v>
      </c>
      <c r="R9" s="49">
        <v>45352</v>
      </c>
      <c r="S9" t="s">
        <v>2924</v>
      </c>
    </row>
    <row r="10" spans="1:19" ht="15" customHeight="1" x14ac:dyDescent="0.35">
      <c r="A10" s="49">
        <v>44937</v>
      </c>
      <c r="B10" t="s">
        <v>19</v>
      </c>
      <c r="C10" t="s">
        <v>26</v>
      </c>
      <c r="D10">
        <v>7</v>
      </c>
      <c r="E10">
        <v>17.5</v>
      </c>
      <c r="F10" t="s">
        <v>32</v>
      </c>
      <c r="G10" t="s">
        <v>35</v>
      </c>
      <c r="H10">
        <v>0.1</v>
      </c>
      <c r="I10" t="s">
        <v>37</v>
      </c>
      <c r="J10">
        <v>110.25</v>
      </c>
      <c r="K10" t="s">
        <v>45</v>
      </c>
      <c r="L10" t="s">
        <v>49</v>
      </c>
      <c r="M10">
        <v>0</v>
      </c>
      <c r="N10" t="s">
        <v>56</v>
      </c>
      <c r="O10" t="s">
        <v>1556</v>
      </c>
      <c r="P10">
        <v>5.0199999999999996</v>
      </c>
      <c r="Q10" s="49">
        <v>44937</v>
      </c>
      <c r="R10" s="49">
        <v>44940</v>
      </c>
      <c r="S10" t="s">
        <v>2922</v>
      </c>
    </row>
    <row r="11" spans="1:19" ht="15" customHeight="1" x14ac:dyDescent="0.35">
      <c r="A11" s="49">
        <v>44935</v>
      </c>
      <c r="B11" t="s">
        <v>21</v>
      </c>
      <c r="C11" t="s">
        <v>26</v>
      </c>
      <c r="D11">
        <v>3</v>
      </c>
      <c r="E11">
        <v>330.22</v>
      </c>
      <c r="F11" t="s">
        <v>32</v>
      </c>
      <c r="G11" t="s">
        <v>34</v>
      </c>
      <c r="H11">
        <v>0.15</v>
      </c>
      <c r="I11" t="s">
        <v>39</v>
      </c>
      <c r="J11">
        <v>842.06100000000004</v>
      </c>
      <c r="K11" t="s">
        <v>46</v>
      </c>
      <c r="M11">
        <v>0</v>
      </c>
      <c r="N11" t="s">
        <v>57</v>
      </c>
      <c r="O11" t="s">
        <v>1557</v>
      </c>
      <c r="P11">
        <v>48.01</v>
      </c>
      <c r="Q11" s="49">
        <v>44935</v>
      </c>
      <c r="R11" s="49">
        <v>44937</v>
      </c>
      <c r="S11" t="s">
        <v>2924</v>
      </c>
    </row>
    <row r="12" spans="1:19" ht="15" customHeight="1" x14ac:dyDescent="0.35">
      <c r="A12" s="49">
        <v>45581</v>
      </c>
      <c r="B12" t="s">
        <v>19</v>
      </c>
      <c r="C12" t="s">
        <v>26</v>
      </c>
      <c r="D12">
        <v>3</v>
      </c>
      <c r="E12">
        <v>432.04</v>
      </c>
      <c r="F12" t="s">
        <v>33</v>
      </c>
      <c r="G12" t="s">
        <v>34</v>
      </c>
      <c r="H12">
        <v>0.05</v>
      </c>
      <c r="I12" t="s">
        <v>41</v>
      </c>
      <c r="J12">
        <v>1231.3140000000001</v>
      </c>
      <c r="K12" t="s">
        <v>45</v>
      </c>
      <c r="L12" t="s">
        <v>47</v>
      </c>
      <c r="M12">
        <v>1</v>
      </c>
      <c r="N12" t="s">
        <v>58</v>
      </c>
      <c r="O12" t="s">
        <v>1558</v>
      </c>
      <c r="P12">
        <v>42.11</v>
      </c>
      <c r="Q12" s="49">
        <v>45581</v>
      </c>
      <c r="R12" s="49">
        <v>45583</v>
      </c>
      <c r="S12" t="s">
        <v>2922</v>
      </c>
    </row>
    <row r="13" spans="1:19" ht="15" customHeight="1" x14ac:dyDescent="0.35">
      <c r="A13" s="49">
        <v>45721</v>
      </c>
      <c r="B13" t="s">
        <v>22</v>
      </c>
      <c r="C13" t="s">
        <v>25</v>
      </c>
      <c r="D13">
        <v>5</v>
      </c>
      <c r="E13">
        <v>323.27999999999997</v>
      </c>
      <c r="F13" t="s">
        <v>33</v>
      </c>
      <c r="G13" t="s">
        <v>35</v>
      </c>
      <c r="H13">
        <v>0.1</v>
      </c>
      <c r="I13" t="s">
        <v>38</v>
      </c>
      <c r="J13">
        <v>1454.76</v>
      </c>
      <c r="K13" t="s">
        <v>43</v>
      </c>
      <c r="L13" t="s">
        <v>48</v>
      </c>
      <c r="M13">
        <v>0</v>
      </c>
      <c r="N13" t="s">
        <v>59</v>
      </c>
      <c r="O13" t="s">
        <v>1559</v>
      </c>
      <c r="P13">
        <v>41.1</v>
      </c>
      <c r="Q13" s="49">
        <v>45721</v>
      </c>
      <c r="R13" s="49">
        <v>45729</v>
      </c>
      <c r="S13" t="s">
        <v>2925</v>
      </c>
    </row>
    <row r="14" spans="1:19" ht="15" customHeight="1" x14ac:dyDescent="0.35">
      <c r="A14" s="49">
        <v>45392</v>
      </c>
      <c r="B14" t="s">
        <v>20</v>
      </c>
      <c r="C14" t="s">
        <v>25</v>
      </c>
      <c r="D14">
        <v>15</v>
      </c>
      <c r="E14">
        <v>523.29</v>
      </c>
      <c r="F14" t="s">
        <v>30</v>
      </c>
      <c r="G14" t="s">
        <v>34</v>
      </c>
      <c r="H14">
        <v>0.15</v>
      </c>
      <c r="I14" t="s">
        <v>36</v>
      </c>
      <c r="J14">
        <v>6671.9474999999993</v>
      </c>
      <c r="K14" t="s">
        <v>45</v>
      </c>
      <c r="M14">
        <v>0</v>
      </c>
      <c r="N14" t="s">
        <v>60</v>
      </c>
      <c r="O14" t="s">
        <v>1560</v>
      </c>
      <c r="P14">
        <v>12.14</v>
      </c>
      <c r="Q14" s="49">
        <v>45392</v>
      </c>
      <c r="R14" s="49">
        <v>45399</v>
      </c>
      <c r="S14" t="s">
        <v>2923</v>
      </c>
    </row>
    <row r="15" spans="1:19" ht="15" customHeight="1" x14ac:dyDescent="0.35">
      <c r="A15" s="49">
        <v>45485</v>
      </c>
      <c r="B15" t="s">
        <v>18</v>
      </c>
      <c r="C15" t="s">
        <v>24</v>
      </c>
      <c r="D15">
        <v>19</v>
      </c>
      <c r="E15">
        <v>207.35</v>
      </c>
      <c r="F15" t="s">
        <v>33</v>
      </c>
      <c r="G15" t="s">
        <v>35</v>
      </c>
      <c r="H15">
        <v>0.1</v>
      </c>
      <c r="I15" t="s">
        <v>36</v>
      </c>
      <c r="J15">
        <v>3545.6849999999999</v>
      </c>
      <c r="K15" t="s">
        <v>43</v>
      </c>
      <c r="M15">
        <v>1</v>
      </c>
      <c r="N15" t="s">
        <v>61</v>
      </c>
      <c r="O15" t="s">
        <v>1561</v>
      </c>
      <c r="P15">
        <v>44.89</v>
      </c>
      <c r="Q15" s="49">
        <v>45485</v>
      </c>
      <c r="R15" s="49">
        <v>45491</v>
      </c>
      <c r="S15" t="s">
        <v>2921</v>
      </c>
    </row>
    <row r="16" spans="1:19" ht="15" customHeight="1" x14ac:dyDescent="0.35">
      <c r="A16" s="49">
        <v>45128</v>
      </c>
      <c r="B16" t="s">
        <v>21</v>
      </c>
      <c r="C16" t="s">
        <v>24</v>
      </c>
      <c r="D16">
        <v>1</v>
      </c>
      <c r="E16">
        <v>120.53</v>
      </c>
      <c r="F16" t="s">
        <v>30</v>
      </c>
      <c r="G16" t="s">
        <v>35</v>
      </c>
      <c r="H16">
        <v>0.05</v>
      </c>
      <c r="I16" t="s">
        <v>40</v>
      </c>
      <c r="J16">
        <v>114.5035</v>
      </c>
      <c r="K16" t="s">
        <v>46</v>
      </c>
      <c r="L16" t="s">
        <v>49</v>
      </c>
      <c r="M16">
        <v>0</v>
      </c>
      <c r="N16" t="s">
        <v>62</v>
      </c>
      <c r="O16" t="s">
        <v>1562</v>
      </c>
      <c r="P16">
        <v>20.350000000000001</v>
      </c>
      <c r="Q16" s="49">
        <v>45128</v>
      </c>
      <c r="R16" s="49">
        <v>45138</v>
      </c>
      <c r="S16" t="s">
        <v>2924</v>
      </c>
    </row>
    <row r="17" spans="1:19" ht="15" customHeight="1" x14ac:dyDescent="0.35">
      <c r="A17" s="49">
        <v>45675</v>
      </c>
      <c r="B17" t="s">
        <v>22</v>
      </c>
      <c r="C17" t="s">
        <v>28</v>
      </c>
      <c r="D17">
        <v>1</v>
      </c>
      <c r="E17">
        <v>157.83000000000001</v>
      </c>
      <c r="F17" t="s">
        <v>31</v>
      </c>
      <c r="G17" t="s">
        <v>34</v>
      </c>
      <c r="H17">
        <v>0.15</v>
      </c>
      <c r="I17" t="s">
        <v>39</v>
      </c>
      <c r="J17">
        <v>134.15549999999999</v>
      </c>
      <c r="K17" t="s">
        <v>45</v>
      </c>
      <c r="M17">
        <v>0</v>
      </c>
      <c r="N17" t="s">
        <v>63</v>
      </c>
      <c r="O17" t="s">
        <v>1563</v>
      </c>
      <c r="P17">
        <v>42.82</v>
      </c>
      <c r="Q17" s="49">
        <v>45675</v>
      </c>
      <c r="R17" s="49">
        <v>45679</v>
      </c>
      <c r="S17" t="s">
        <v>2925</v>
      </c>
    </row>
    <row r="18" spans="1:19" ht="15" customHeight="1" x14ac:dyDescent="0.35">
      <c r="A18" s="49">
        <v>45634</v>
      </c>
      <c r="B18" t="s">
        <v>20</v>
      </c>
      <c r="C18" t="s">
        <v>25</v>
      </c>
      <c r="D18">
        <v>15</v>
      </c>
      <c r="E18">
        <v>220.3</v>
      </c>
      <c r="F18" t="s">
        <v>30</v>
      </c>
      <c r="G18" t="s">
        <v>35</v>
      </c>
      <c r="H18">
        <v>0.15</v>
      </c>
      <c r="I18" t="s">
        <v>40</v>
      </c>
      <c r="J18">
        <v>2808.8249999999998</v>
      </c>
      <c r="K18" t="s">
        <v>45</v>
      </c>
      <c r="M18">
        <v>0</v>
      </c>
      <c r="N18" t="s">
        <v>64</v>
      </c>
      <c r="O18" t="s">
        <v>1564</v>
      </c>
      <c r="P18">
        <v>39.659999999999997</v>
      </c>
      <c r="Q18" s="49">
        <v>45634</v>
      </c>
      <c r="R18" s="49">
        <v>45641</v>
      </c>
      <c r="S18" t="s">
        <v>2923</v>
      </c>
    </row>
    <row r="19" spans="1:19" ht="15" customHeight="1" x14ac:dyDescent="0.35">
      <c r="A19" s="49">
        <v>45788</v>
      </c>
      <c r="B19" t="s">
        <v>22</v>
      </c>
      <c r="C19" t="s">
        <v>26</v>
      </c>
      <c r="D19">
        <v>17</v>
      </c>
      <c r="E19">
        <v>162.96</v>
      </c>
      <c r="F19" t="s">
        <v>31</v>
      </c>
      <c r="G19" t="s">
        <v>34</v>
      </c>
      <c r="H19">
        <v>0.05</v>
      </c>
      <c r="I19" t="s">
        <v>36</v>
      </c>
      <c r="J19">
        <v>2631.8040000000001</v>
      </c>
      <c r="K19" t="s">
        <v>43</v>
      </c>
      <c r="L19" t="s">
        <v>47</v>
      </c>
      <c r="M19">
        <v>0</v>
      </c>
      <c r="N19" t="s">
        <v>65</v>
      </c>
      <c r="O19" t="s">
        <v>1565</v>
      </c>
      <c r="P19">
        <v>8.11</v>
      </c>
      <c r="Q19" s="49">
        <v>45788</v>
      </c>
      <c r="R19" s="49">
        <v>45794</v>
      </c>
      <c r="S19" t="s">
        <v>2925</v>
      </c>
    </row>
    <row r="20" spans="1:19" ht="15" customHeight="1" x14ac:dyDescent="0.35">
      <c r="A20" s="49">
        <v>44983</v>
      </c>
      <c r="B20" t="s">
        <v>22</v>
      </c>
      <c r="C20" t="s">
        <v>23</v>
      </c>
      <c r="D20">
        <v>19</v>
      </c>
      <c r="E20">
        <v>236.11</v>
      </c>
      <c r="F20" t="s">
        <v>33</v>
      </c>
      <c r="G20" t="s">
        <v>34</v>
      </c>
      <c r="H20">
        <v>0</v>
      </c>
      <c r="I20" t="s">
        <v>41</v>
      </c>
      <c r="J20">
        <v>4486.09</v>
      </c>
      <c r="K20" t="s">
        <v>42</v>
      </c>
      <c r="L20" t="s">
        <v>49</v>
      </c>
      <c r="M20">
        <v>0</v>
      </c>
      <c r="N20" t="s">
        <v>66</v>
      </c>
      <c r="O20" t="s">
        <v>1566</v>
      </c>
      <c r="P20">
        <v>34.11</v>
      </c>
      <c r="Q20" s="49">
        <v>44983</v>
      </c>
      <c r="R20" s="49">
        <v>44989</v>
      </c>
      <c r="S20" t="s">
        <v>2925</v>
      </c>
    </row>
    <row r="21" spans="1:19" ht="15" customHeight="1" x14ac:dyDescent="0.35">
      <c r="A21" s="49">
        <v>45440</v>
      </c>
      <c r="B21" t="s">
        <v>21</v>
      </c>
      <c r="C21" t="s">
        <v>25</v>
      </c>
      <c r="D21">
        <v>11</v>
      </c>
      <c r="E21">
        <v>573.14</v>
      </c>
      <c r="F21" t="s">
        <v>33</v>
      </c>
      <c r="G21" t="s">
        <v>35</v>
      </c>
      <c r="H21">
        <v>0.05</v>
      </c>
      <c r="I21" t="s">
        <v>40</v>
      </c>
      <c r="J21">
        <v>5989.3130000000001</v>
      </c>
      <c r="K21" t="s">
        <v>46</v>
      </c>
      <c r="L21" t="s">
        <v>48</v>
      </c>
      <c r="M21">
        <v>0</v>
      </c>
      <c r="N21" t="s">
        <v>67</v>
      </c>
      <c r="O21" t="s">
        <v>1567</v>
      </c>
      <c r="P21">
        <v>34.71</v>
      </c>
      <c r="Q21" s="49">
        <v>45440</v>
      </c>
      <c r="R21" s="49">
        <v>45444</v>
      </c>
      <c r="S21" t="s">
        <v>2924</v>
      </c>
    </row>
    <row r="22" spans="1:19" ht="15" customHeight="1" x14ac:dyDescent="0.35">
      <c r="A22" s="49">
        <v>45260</v>
      </c>
      <c r="B22" t="s">
        <v>18</v>
      </c>
      <c r="C22" t="s">
        <v>24</v>
      </c>
      <c r="D22">
        <v>20</v>
      </c>
      <c r="E22">
        <v>519.04</v>
      </c>
      <c r="F22" t="s">
        <v>30</v>
      </c>
      <c r="G22" t="s">
        <v>35</v>
      </c>
      <c r="H22">
        <v>0.15</v>
      </c>
      <c r="I22" t="s">
        <v>39</v>
      </c>
      <c r="J22">
        <v>8823.6799999999985</v>
      </c>
      <c r="K22" t="s">
        <v>43</v>
      </c>
      <c r="L22" t="s">
        <v>47</v>
      </c>
      <c r="M22">
        <v>0</v>
      </c>
      <c r="N22" t="s">
        <v>68</v>
      </c>
      <c r="O22" t="s">
        <v>1568</v>
      </c>
      <c r="P22">
        <v>19.43</v>
      </c>
      <c r="Q22" s="49">
        <v>45260</v>
      </c>
      <c r="R22" s="49">
        <v>45268</v>
      </c>
      <c r="S22" t="s">
        <v>2921</v>
      </c>
    </row>
    <row r="23" spans="1:19" ht="15" customHeight="1" x14ac:dyDescent="0.35">
      <c r="A23" s="49">
        <v>45099</v>
      </c>
      <c r="B23" t="s">
        <v>22</v>
      </c>
      <c r="C23" t="s">
        <v>25</v>
      </c>
      <c r="D23">
        <v>14</v>
      </c>
      <c r="E23">
        <v>30.83</v>
      </c>
      <c r="F23" t="s">
        <v>30</v>
      </c>
      <c r="G23" t="s">
        <v>35</v>
      </c>
      <c r="H23">
        <v>0</v>
      </c>
      <c r="I23" t="s">
        <v>39</v>
      </c>
      <c r="J23">
        <v>431.62</v>
      </c>
      <c r="K23" t="s">
        <v>42</v>
      </c>
      <c r="L23" t="s">
        <v>49</v>
      </c>
      <c r="M23">
        <v>1</v>
      </c>
      <c r="N23" t="s">
        <v>69</v>
      </c>
      <c r="O23" t="s">
        <v>1569</v>
      </c>
      <c r="P23">
        <v>7.1</v>
      </c>
      <c r="Q23" s="49">
        <v>45099</v>
      </c>
      <c r="R23" s="49">
        <v>45109</v>
      </c>
      <c r="S23" t="s">
        <v>2925</v>
      </c>
    </row>
    <row r="24" spans="1:19" ht="15" customHeight="1" x14ac:dyDescent="0.35">
      <c r="A24" s="49">
        <v>45813</v>
      </c>
      <c r="B24" t="s">
        <v>22</v>
      </c>
      <c r="C24" t="s">
        <v>24</v>
      </c>
      <c r="D24">
        <v>10</v>
      </c>
      <c r="E24">
        <v>319.05</v>
      </c>
      <c r="F24" t="s">
        <v>33</v>
      </c>
      <c r="G24" t="s">
        <v>34</v>
      </c>
      <c r="H24">
        <v>0</v>
      </c>
      <c r="I24" t="s">
        <v>40</v>
      </c>
      <c r="J24">
        <v>3190.5</v>
      </c>
      <c r="K24" t="s">
        <v>42</v>
      </c>
      <c r="M24">
        <v>0</v>
      </c>
      <c r="N24" t="s">
        <v>70</v>
      </c>
      <c r="O24" t="s">
        <v>1570</v>
      </c>
      <c r="P24">
        <v>28.43</v>
      </c>
      <c r="Q24" s="49">
        <v>45813</v>
      </c>
      <c r="R24" s="49">
        <v>45816</v>
      </c>
      <c r="S24" t="s">
        <v>2925</v>
      </c>
    </row>
    <row r="25" spans="1:19" ht="15" customHeight="1" x14ac:dyDescent="0.35">
      <c r="A25" s="49">
        <v>44988</v>
      </c>
      <c r="B25" t="s">
        <v>21</v>
      </c>
      <c r="C25" t="s">
        <v>26</v>
      </c>
      <c r="D25">
        <v>14</v>
      </c>
      <c r="E25">
        <v>312.79000000000002</v>
      </c>
      <c r="F25" t="s">
        <v>31</v>
      </c>
      <c r="G25" t="s">
        <v>35</v>
      </c>
      <c r="H25">
        <v>0.05</v>
      </c>
      <c r="I25" t="s">
        <v>41</v>
      </c>
      <c r="J25">
        <v>4160.107</v>
      </c>
      <c r="K25" t="s">
        <v>42</v>
      </c>
      <c r="M25">
        <v>1</v>
      </c>
      <c r="N25" t="s">
        <v>71</v>
      </c>
      <c r="O25" t="s">
        <v>1571</v>
      </c>
      <c r="P25">
        <v>46.83</v>
      </c>
      <c r="Q25" s="49">
        <v>44988</v>
      </c>
      <c r="R25" s="49">
        <v>44993</v>
      </c>
      <c r="S25" t="s">
        <v>2924</v>
      </c>
    </row>
    <row r="26" spans="1:19" ht="15" customHeight="1" x14ac:dyDescent="0.35">
      <c r="A26" s="49">
        <v>45340</v>
      </c>
      <c r="B26" t="s">
        <v>20</v>
      </c>
      <c r="C26" t="s">
        <v>23</v>
      </c>
      <c r="D26">
        <v>14</v>
      </c>
      <c r="E26">
        <v>395.45</v>
      </c>
      <c r="F26" t="s">
        <v>32</v>
      </c>
      <c r="G26" t="s">
        <v>35</v>
      </c>
      <c r="H26">
        <v>0</v>
      </c>
      <c r="I26" t="s">
        <v>39</v>
      </c>
      <c r="J26">
        <v>5536.3</v>
      </c>
      <c r="K26" t="s">
        <v>46</v>
      </c>
      <c r="L26" t="s">
        <v>47</v>
      </c>
      <c r="M26">
        <v>1</v>
      </c>
      <c r="N26" t="s">
        <v>72</v>
      </c>
      <c r="O26" t="s">
        <v>1572</v>
      </c>
      <c r="P26">
        <v>36.450000000000003</v>
      </c>
      <c r="Q26" s="49">
        <v>45340</v>
      </c>
      <c r="R26" s="49">
        <v>45344</v>
      </c>
      <c r="S26" t="s">
        <v>2923</v>
      </c>
    </row>
    <row r="27" spans="1:19" ht="15" customHeight="1" x14ac:dyDescent="0.35">
      <c r="A27" s="49">
        <v>45144</v>
      </c>
      <c r="B27" t="s">
        <v>21</v>
      </c>
      <c r="C27" t="s">
        <v>23</v>
      </c>
      <c r="D27">
        <v>12</v>
      </c>
      <c r="E27">
        <v>472.72</v>
      </c>
      <c r="F27" t="s">
        <v>33</v>
      </c>
      <c r="G27" t="s">
        <v>35</v>
      </c>
      <c r="H27">
        <v>0.15</v>
      </c>
      <c r="I27" t="s">
        <v>40</v>
      </c>
      <c r="J27">
        <v>4821.7440000000006</v>
      </c>
      <c r="K27" t="s">
        <v>44</v>
      </c>
      <c r="M27">
        <v>0</v>
      </c>
      <c r="N27" t="s">
        <v>73</v>
      </c>
      <c r="O27" t="s">
        <v>1573</v>
      </c>
      <c r="P27">
        <v>27.97</v>
      </c>
      <c r="Q27" s="49">
        <v>45144</v>
      </c>
      <c r="R27" s="49">
        <v>45152</v>
      </c>
      <c r="S27" t="s">
        <v>2924</v>
      </c>
    </row>
    <row r="28" spans="1:19" ht="15" customHeight="1" x14ac:dyDescent="0.35">
      <c r="A28" s="49">
        <v>45435</v>
      </c>
      <c r="B28" t="s">
        <v>20</v>
      </c>
      <c r="C28" t="s">
        <v>25</v>
      </c>
      <c r="D28">
        <v>5</v>
      </c>
      <c r="E28">
        <v>288.01</v>
      </c>
      <c r="F28" t="s">
        <v>31</v>
      </c>
      <c r="G28" t="s">
        <v>34</v>
      </c>
      <c r="H28">
        <v>0</v>
      </c>
      <c r="I28" t="s">
        <v>36</v>
      </c>
      <c r="J28">
        <v>1440.05</v>
      </c>
      <c r="K28" t="s">
        <v>44</v>
      </c>
      <c r="L28" t="s">
        <v>47</v>
      </c>
      <c r="M28">
        <v>0</v>
      </c>
      <c r="N28" t="s">
        <v>74</v>
      </c>
      <c r="O28" t="s">
        <v>1574</v>
      </c>
      <c r="P28">
        <v>46.69</v>
      </c>
      <c r="Q28" s="49">
        <v>45435</v>
      </c>
      <c r="R28" s="49">
        <v>45442</v>
      </c>
      <c r="S28" t="s">
        <v>2923</v>
      </c>
    </row>
    <row r="29" spans="1:19" ht="15" customHeight="1" x14ac:dyDescent="0.35">
      <c r="A29" s="49">
        <v>45222</v>
      </c>
      <c r="B29" t="s">
        <v>18</v>
      </c>
      <c r="C29" t="s">
        <v>24</v>
      </c>
      <c r="D29">
        <v>13</v>
      </c>
      <c r="E29">
        <v>562.29</v>
      </c>
      <c r="F29" t="s">
        <v>33</v>
      </c>
      <c r="G29" t="s">
        <v>35</v>
      </c>
      <c r="H29">
        <v>0</v>
      </c>
      <c r="I29" t="s">
        <v>40</v>
      </c>
      <c r="J29">
        <v>7309.77</v>
      </c>
      <c r="K29" t="s">
        <v>43</v>
      </c>
      <c r="L29" t="s">
        <v>48</v>
      </c>
      <c r="M29">
        <v>0</v>
      </c>
      <c r="N29" t="s">
        <v>75</v>
      </c>
      <c r="O29" t="s">
        <v>1575</v>
      </c>
      <c r="P29">
        <v>38.130000000000003</v>
      </c>
      <c r="Q29" s="49">
        <v>45222</v>
      </c>
      <c r="R29" s="49">
        <v>45227</v>
      </c>
      <c r="S29" t="s">
        <v>2921</v>
      </c>
    </row>
    <row r="30" spans="1:19" ht="15" customHeight="1" x14ac:dyDescent="0.35">
      <c r="A30" s="49">
        <v>45824</v>
      </c>
      <c r="B30" t="s">
        <v>22</v>
      </c>
      <c r="C30" t="s">
        <v>24</v>
      </c>
      <c r="D30">
        <v>1</v>
      </c>
      <c r="E30">
        <v>101.73</v>
      </c>
      <c r="F30" t="s">
        <v>33</v>
      </c>
      <c r="G30" t="s">
        <v>35</v>
      </c>
      <c r="H30">
        <v>0</v>
      </c>
      <c r="I30" t="s">
        <v>38</v>
      </c>
      <c r="J30">
        <v>101.73</v>
      </c>
      <c r="K30" t="s">
        <v>45</v>
      </c>
      <c r="L30" t="s">
        <v>49</v>
      </c>
      <c r="M30">
        <v>0</v>
      </c>
      <c r="N30" t="s">
        <v>76</v>
      </c>
      <c r="O30" t="s">
        <v>1576</v>
      </c>
      <c r="P30">
        <v>11.59</v>
      </c>
      <c r="Q30" s="49">
        <v>45824</v>
      </c>
      <c r="R30" s="49">
        <v>45833</v>
      </c>
      <c r="S30" t="s">
        <v>2925</v>
      </c>
    </row>
    <row r="31" spans="1:19" ht="15" customHeight="1" x14ac:dyDescent="0.35">
      <c r="A31" s="49">
        <v>44988</v>
      </c>
      <c r="B31" t="s">
        <v>20</v>
      </c>
      <c r="C31" t="s">
        <v>24</v>
      </c>
      <c r="D31">
        <v>4</v>
      </c>
      <c r="E31">
        <v>279.49</v>
      </c>
      <c r="F31" t="s">
        <v>30</v>
      </c>
      <c r="G31" t="s">
        <v>35</v>
      </c>
      <c r="H31">
        <v>0</v>
      </c>
      <c r="I31" t="s">
        <v>40</v>
      </c>
      <c r="J31">
        <v>1117.96</v>
      </c>
      <c r="K31" t="s">
        <v>44</v>
      </c>
      <c r="L31" t="s">
        <v>47</v>
      </c>
      <c r="M31">
        <v>0</v>
      </c>
      <c r="N31" t="s">
        <v>77</v>
      </c>
      <c r="O31" t="s">
        <v>1577</v>
      </c>
      <c r="P31">
        <v>24.78</v>
      </c>
      <c r="Q31" s="49">
        <v>44988</v>
      </c>
      <c r="R31" s="49">
        <v>44993</v>
      </c>
      <c r="S31" t="s">
        <v>2923</v>
      </c>
    </row>
    <row r="32" spans="1:19" ht="15" customHeight="1" x14ac:dyDescent="0.35">
      <c r="A32" s="49">
        <v>45614</v>
      </c>
      <c r="B32" t="s">
        <v>19</v>
      </c>
      <c r="C32" t="s">
        <v>23</v>
      </c>
      <c r="D32">
        <v>1</v>
      </c>
      <c r="E32">
        <v>178.55</v>
      </c>
      <c r="F32" t="s">
        <v>31</v>
      </c>
      <c r="G32" t="s">
        <v>35</v>
      </c>
      <c r="H32">
        <v>0.15</v>
      </c>
      <c r="I32" t="s">
        <v>39</v>
      </c>
      <c r="J32">
        <v>151.76750000000001</v>
      </c>
      <c r="K32" t="s">
        <v>45</v>
      </c>
      <c r="L32" t="s">
        <v>48</v>
      </c>
      <c r="M32">
        <v>1</v>
      </c>
      <c r="N32" t="s">
        <v>78</v>
      </c>
      <c r="O32" t="s">
        <v>1578</v>
      </c>
      <c r="P32">
        <v>7.61</v>
      </c>
      <c r="Q32" s="49">
        <v>45614</v>
      </c>
      <c r="R32" s="49">
        <v>45617</v>
      </c>
      <c r="S32" t="s">
        <v>2922</v>
      </c>
    </row>
    <row r="33" spans="1:19" ht="15" customHeight="1" x14ac:dyDescent="0.35">
      <c r="A33" s="49">
        <v>45055</v>
      </c>
      <c r="B33" t="s">
        <v>21</v>
      </c>
      <c r="C33" t="s">
        <v>28</v>
      </c>
      <c r="D33">
        <v>1</v>
      </c>
      <c r="E33">
        <v>472.07</v>
      </c>
      <c r="F33" t="s">
        <v>31</v>
      </c>
      <c r="G33" t="s">
        <v>34</v>
      </c>
      <c r="H33">
        <v>0.1</v>
      </c>
      <c r="I33" t="s">
        <v>39</v>
      </c>
      <c r="J33">
        <v>424.863</v>
      </c>
      <c r="K33" t="s">
        <v>42</v>
      </c>
      <c r="L33" t="s">
        <v>47</v>
      </c>
      <c r="M33">
        <v>0</v>
      </c>
      <c r="N33" t="s">
        <v>79</v>
      </c>
      <c r="O33" t="s">
        <v>1579</v>
      </c>
      <c r="P33">
        <v>33.17</v>
      </c>
      <c r="Q33" s="49">
        <v>45055</v>
      </c>
      <c r="R33" s="49">
        <v>45063</v>
      </c>
      <c r="S33" t="s">
        <v>2924</v>
      </c>
    </row>
    <row r="34" spans="1:19" ht="15" customHeight="1" x14ac:dyDescent="0.35">
      <c r="A34" s="49">
        <v>45633</v>
      </c>
      <c r="B34" t="s">
        <v>20</v>
      </c>
      <c r="C34" t="s">
        <v>28</v>
      </c>
      <c r="D34">
        <v>12</v>
      </c>
      <c r="E34">
        <v>306.29000000000002</v>
      </c>
      <c r="F34" t="s">
        <v>33</v>
      </c>
      <c r="G34" t="s">
        <v>35</v>
      </c>
      <c r="H34">
        <v>0</v>
      </c>
      <c r="I34" t="s">
        <v>38</v>
      </c>
      <c r="J34">
        <v>3675.48</v>
      </c>
      <c r="K34" t="s">
        <v>45</v>
      </c>
      <c r="L34" t="s">
        <v>48</v>
      </c>
      <c r="M34">
        <v>0</v>
      </c>
      <c r="N34" t="s">
        <v>80</v>
      </c>
      <c r="O34" t="s">
        <v>1580</v>
      </c>
      <c r="P34">
        <v>37.380000000000003</v>
      </c>
      <c r="Q34" s="49">
        <v>45633</v>
      </c>
      <c r="R34" s="49">
        <v>45640</v>
      </c>
      <c r="S34" t="s">
        <v>2923</v>
      </c>
    </row>
    <row r="35" spans="1:19" ht="15" customHeight="1" x14ac:dyDescent="0.35">
      <c r="A35" s="49">
        <v>45335</v>
      </c>
      <c r="B35" t="s">
        <v>20</v>
      </c>
      <c r="C35" t="s">
        <v>24</v>
      </c>
      <c r="D35">
        <v>7</v>
      </c>
      <c r="E35">
        <v>434.77</v>
      </c>
      <c r="F35" t="s">
        <v>32</v>
      </c>
      <c r="G35" t="s">
        <v>35</v>
      </c>
      <c r="H35">
        <v>0.15</v>
      </c>
      <c r="I35" t="s">
        <v>38</v>
      </c>
      <c r="J35">
        <v>2586.8815</v>
      </c>
      <c r="K35" t="s">
        <v>42</v>
      </c>
      <c r="L35" t="s">
        <v>48</v>
      </c>
      <c r="M35">
        <v>0</v>
      </c>
      <c r="N35" t="s">
        <v>81</v>
      </c>
      <c r="O35" t="s">
        <v>1581</v>
      </c>
      <c r="P35">
        <v>12.35</v>
      </c>
      <c r="Q35" s="49">
        <v>45335</v>
      </c>
      <c r="R35" s="49">
        <v>45337</v>
      </c>
      <c r="S35" t="s">
        <v>2923</v>
      </c>
    </row>
    <row r="36" spans="1:19" ht="15" customHeight="1" x14ac:dyDescent="0.35">
      <c r="A36" s="49">
        <v>45725</v>
      </c>
      <c r="B36" t="s">
        <v>19</v>
      </c>
      <c r="C36" t="s">
        <v>25</v>
      </c>
      <c r="D36">
        <v>6</v>
      </c>
      <c r="E36">
        <v>64.98</v>
      </c>
      <c r="F36" t="s">
        <v>32</v>
      </c>
      <c r="G36" t="s">
        <v>35</v>
      </c>
      <c r="H36">
        <v>0</v>
      </c>
      <c r="I36" t="s">
        <v>39</v>
      </c>
      <c r="J36">
        <v>389.88</v>
      </c>
      <c r="K36" t="s">
        <v>45</v>
      </c>
      <c r="L36" t="s">
        <v>49</v>
      </c>
      <c r="M36">
        <v>0</v>
      </c>
      <c r="N36" t="s">
        <v>82</v>
      </c>
      <c r="O36" t="s">
        <v>1582</v>
      </c>
      <c r="P36">
        <v>21.25</v>
      </c>
      <c r="Q36" s="49">
        <v>45725</v>
      </c>
      <c r="R36" s="49">
        <v>45731</v>
      </c>
      <c r="S36" t="s">
        <v>2922</v>
      </c>
    </row>
    <row r="37" spans="1:19" ht="15" customHeight="1" x14ac:dyDescent="0.35">
      <c r="A37" s="49">
        <v>45021</v>
      </c>
      <c r="B37" t="s">
        <v>21</v>
      </c>
      <c r="C37" t="s">
        <v>25</v>
      </c>
      <c r="D37">
        <v>17</v>
      </c>
      <c r="E37">
        <v>476.49</v>
      </c>
      <c r="F37" t="s">
        <v>33</v>
      </c>
      <c r="G37" t="s">
        <v>35</v>
      </c>
      <c r="H37">
        <v>0</v>
      </c>
      <c r="I37" t="s">
        <v>37</v>
      </c>
      <c r="J37">
        <v>8100.33</v>
      </c>
      <c r="K37" t="s">
        <v>43</v>
      </c>
      <c r="M37">
        <v>0</v>
      </c>
      <c r="N37" t="s">
        <v>83</v>
      </c>
      <c r="O37" t="s">
        <v>1583</v>
      </c>
      <c r="P37">
        <v>17.91</v>
      </c>
      <c r="Q37" s="49">
        <v>45021</v>
      </c>
      <c r="R37" s="49">
        <v>45027</v>
      </c>
      <c r="S37" t="s">
        <v>2924</v>
      </c>
    </row>
    <row r="38" spans="1:19" ht="15" customHeight="1" x14ac:dyDescent="0.35">
      <c r="A38" s="49">
        <v>45785</v>
      </c>
      <c r="B38" t="s">
        <v>20</v>
      </c>
      <c r="C38" t="s">
        <v>27</v>
      </c>
      <c r="D38">
        <v>4</v>
      </c>
      <c r="E38">
        <v>559.72</v>
      </c>
      <c r="F38" t="s">
        <v>33</v>
      </c>
      <c r="G38" t="s">
        <v>35</v>
      </c>
      <c r="H38">
        <v>0.15</v>
      </c>
      <c r="I38" t="s">
        <v>40</v>
      </c>
      <c r="J38">
        <v>1903.048</v>
      </c>
      <c r="K38" t="s">
        <v>42</v>
      </c>
      <c r="L38" t="s">
        <v>48</v>
      </c>
      <c r="M38">
        <v>0</v>
      </c>
      <c r="N38" t="s">
        <v>84</v>
      </c>
      <c r="O38" t="s">
        <v>1584</v>
      </c>
      <c r="P38">
        <v>41.91</v>
      </c>
      <c r="Q38" s="49">
        <v>45785</v>
      </c>
      <c r="R38" s="49">
        <v>45789</v>
      </c>
      <c r="S38" t="s">
        <v>2923</v>
      </c>
    </row>
    <row r="39" spans="1:19" ht="15" customHeight="1" x14ac:dyDescent="0.35">
      <c r="A39" s="49">
        <v>45172</v>
      </c>
      <c r="B39" t="s">
        <v>20</v>
      </c>
      <c r="C39" t="s">
        <v>28</v>
      </c>
      <c r="D39">
        <v>14</v>
      </c>
      <c r="E39">
        <v>82.14</v>
      </c>
      <c r="F39" t="s">
        <v>32</v>
      </c>
      <c r="G39" t="s">
        <v>35</v>
      </c>
      <c r="H39">
        <v>0</v>
      </c>
      <c r="I39" t="s">
        <v>37</v>
      </c>
      <c r="J39">
        <v>1149.96</v>
      </c>
      <c r="K39" t="s">
        <v>44</v>
      </c>
      <c r="M39">
        <v>0</v>
      </c>
      <c r="N39" t="s">
        <v>85</v>
      </c>
      <c r="O39" t="s">
        <v>1585</v>
      </c>
      <c r="P39">
        <v>12.57</v>
      </c>
      <c r="Q39" s="49">
        <v>45172</v>
      </c>
      <c r="R39" s="49">
        <v>45180</v>
      </c>
      <c r="S39" t="s">
        <v>2923</v>
      </c>
    </row>
    <row r="40" spans="1:19" ht="15" customHeight="1" x14ac:dyDescent="0.35">
      <c r="A40" s="49">
        <v>45737</v>
      </c>
      <c r="B40" t="s">
        <v>21</v>
      </c>
      <c r="C40" t="s">
        <v>26</v>
      </c>
      <c r="D40">
        <v>9</v>
      </c>
      <c r="E40">
        <v>343.21</v>
      </c>
      <c r="F40" t="s">
        <v>31</v>
      </c>
      <c r="G40" t="s">
        <v>35</v>
      </c>
      <c r="H40">
        <v>0.05</v>
      </c>
      <c r="I40" t="s">
        <v>39</v>
      </c>
      <c r="J40">
        <v>2934.4454999999998</v>
      </c>
      <c r="K40" t="s">
        <v>45</v>
      </c>
      <c r="L40" t="s">
        <v>47</v>
      </c>
      <c r="M40">
        <v>0</v>
      </c>
      <c r="N40" t="s">
        <v>86</v>
      </c>
      <c r="O40" t="s">
        <v>1586</v>
      </c>
      <c r="P40">
        <v>40.29</v>
      </c>
      <c r="Q40" s="49">
        <v>45737</v>
      </c>
      <c r="R40" s="49">
        <v>45744</v>
      </c>
      <c r="S40" t="s">
        <v>2924</v>
      </c>
    </row>
    <row r="41" spans="1:19" ht="15" customHeight="1" x14ac:dyDescent="0.35">
      <c r="A41" s="49">
        <v>45828</v>
      </c>
      <c r="B41" t="s">
        <v>19</v>
      </c>
      <c r="C41" t="s">
        <v>26</v>
      </c>
      <c r="D41">
        <v>7</v>
      </c>
      <c r="E41">
        <v>301.01</v>
      </c>
      <c r="F41" t="s">
        <v>30</v>
      </c>
      <c r="G41" t="s">
        <v>35</v>
      </c>
      <c r="H41">
        <v>0.15</v>
      </c>
      <c r="I41" t="s">
        <v>40</v>
      </c>
      <c r="J41">
        <v>1791.0094999999999</v>
      </c>
      <c r="K41" t="s">
        <v>46</v>
      </c>
      <c r="L41" t="s">
        <v>48</v>
      </c>
      <c r="M41">
        <v>1</v>
      </c>
      <c r="N41" t="s">
        <v>87</v>
      </c>
      <c r="O41" t="s">
        <v>1587</v>
      </c>
      <c r="P41">
        <v>34.97</v>
      </c>
      <c r="Q41" s="49">
        <v>45828</v>
      </c>
      <c r="R41" s="49">
        <v>45838</v>
      </c>
      <c r="S41" t="s">
        <v>2922</v>
      </c>
    </row>
    <row r="42" spans="1:19" ht="15" customHeight="1" x14ac:dyDescent="0.35">
      <c r="A42" s="49">
        <v>45337</v>
      </c>
      <c r="B42" t="s">
        <v>21</v>
      </c>
      <c r="C42" t="s">
        <v>29</v>
      </c>
      <c r="D42">
        <v>14</v>
      </c>
      <c r="E42">
        <v>428.13</v>
      </c>
      <c r="F42" t="s">
        <v>32</v>
      </c>
      <c r="G42" t="s">
        <v>35</v>
      </c>
      <c r="H42">
        <v>0.1</v>
      </c>
      <c r="I42" t="s">
        <v>41</v>
      </c>
      <c r="J42">
        <v>5394.4380000000001</v>
      </c>
      <c r="K42" t="s">
        <v>46</v>
      </c>
      <c r="M42">
        <v>1</v>
      </c>
      <c r="N42" t="s">
        <v>88</v>
      </c>
      <c r="O42" t="s">
        <v>1588</v>
      </c>
      <c r="P42">
        <v>24.77</v>
      </c>
      <c r="Q42" s="49">
        <v>45337</v>
      </c>
      <c r="R42" s="49">
        <v>45347</v>
      </c>
      <c r="S42" t="s">
        <v>2924</v>
      </c>
    </row>
    <row r="43" spans="1:19" ht="15" customHeight="1" x14ac:dyDescent="0.35">
      <c r="A43" s="49">
        <v>45086</v>
      </c>
      <c r="B43" t="s">
        <v>21</v>
      </c>
      <c r="C43" t="s">
        <v>23</v>
      </c>
      <c r="D43">
        <v>2</v>
      </c>
      <c r="E43">
        <v>503.28</v>
      </c>
      <c r="F43" t="s">
        <v>33</v>
      </c>
      <c r="G43" t="s">
        <v>35</v>
      </c>
      <c r="H43">
        <v>0.15</v>
      </c>
      <c r="I43" t="s">
        <v>37</v>
      </c>
      <c r="J43">
        <v>855.57599999999991</v>
      </c>
      <c r="K43" t="s">
        <v>43</v>
      </c>
      <c r="M43">
        <v>0</v>
      </c>
      <c r="N43" t="s">
        <v>89</v>
      </c>
      <c r="O43" t="s">
        <v>1589</v>
      </c>
      <c r="P43">
        <v>34.79</v>
      </c>
      <c r="Q43" s="49">
        <v>45086</v>
      </c>
      <c r="R43" s="49">
        <v>45094</v>
      </c>
      <c r="S43" t="s">
        <v>2924</v>
      </c>
    </row>
    <row r="44" spans="1:19" ht="15" customHeight="1" x14ac:dyDescent="0.35">
      <c r="A44" s="49">
        <v>45148</v>
      </c>
      <c r="B44" t="s">
        <v>19</v>
      </c>
      <c r="C44" t="s">
        <v>29</v>
      </c>
      <c r="D44">
        <v>5</v>
      </c>
      <c r="E44">
        <v>470.32</v>
      </c>
      <c r="F44" t="s">
        <v>31</v>
      </c>
      <c r="G44" t="s">
        <v>35</v>
      </c>
      <c r="H44">
        <v>0.1</v>
      </c>
      <c r="I44" t="s">
        <v>36</v>
      </c>
      <c r="J44">
        <v>2116.44</v>
      </c>
      <c r="K44" t="s">
        <v>45</v>
      </c>
      <c r="L44" t="s">
        <v>48</v>
      </c>
      <c r="M44">
        <v>0</v>
      </c>
      <c r="N44" t="s">
        <v>90</v>
      </c>
      <c r="O44" t="s">
        <v>1590</v>
      </c>
      <c r="P44">
        <v>17.77</v>
      </c>
      <c r="Q44" s="49">
        <v>45148</v>
      </c>
      <c r="R44" s="49">
        <v>45152</v>
      </c>
      <c r="S44" t="s">
        <v>2922</v>
      </c>
    </row>
    <row r="45" spans="1:19" ht="15" customHeight="1" x14ac:dyDescent="0.35">
      <c r="A45" s="49">
        <v>45459</v>
      </c>
      <c r="B45" t="s">
        <v>21</v>
      </c>
      <c r="C45" t="s">
        <v>29</v>
      </c>
      <c r="D45">
        <v>20</v>
      </c>
      <c r="E45">
        <v>65.17</v>
      </c>
      <c r="F45" t="s">
        <v>32</v>
      </c>
      <c r="G45" t="s">
        <v>34</v>
      </c>
      <c r="H45">
        <v>0.05</v>
      </c>
      <c r="I45" t="s">
        <v>36</v>
      </c>
      <c r="J45">
        <v>1238.23</v>
      </c>
      <c r="K45" t="s">
        <v>43</v>
      </c>
      <c r="L45" t="s">
        <v>47</v>
      </c>
      <c r="M45">
        <v>0</v>
      </c>
      <c r="N45" t="s">
        <v>91</v>
      </c>
      <c r="O45" t="s">
        <v>1591</v>
      </c>
      <c r="P45">
        <v>21.72</v>
      </c>
      <c r="Q45" s="49">
        <v>45459</v>
      </c>
      <c r="R45" s="49">
        <v>45468</v>
      </c>
      <c r="S45" t="s">
        <v>2924</v>
      </c>
    </row>
    <row r="46" spans="1:19" ht="15" customHeight="1" x14ac:dyDescent="0.35">
      <c r="A46" s="49">
        <v>45130</v>
      </c>
      <c r="B46" t="s">
        <v>19</v>
      </c>
      <c r="C46" t="s">
        <v>23</v>
      </c>
      <c r="D46">
        <v>12</v>
      </c>
      <c r="E46">
        <v>36.17</v>
      </c>
      <c r="F46" t="s">
        <v>31</v>
      </c>
      <c r="G46" t="s">
        <v>35</v>
      </c>
      <c r="H46">
        <v>0</v>
      </c>
      <c r="I46" t="s">
        <v>36</v>
      </c>
      <c r="J46">
        <v>434.04</v>
      </c>
      <c r="K46" t="s">
        <v>42</v>
      </c>
      <c r="L46" t="s">
        <v>49</v>
      </c>
      <c r="M46">
        <v>0</v>
      </c>
      <c r="N46" t="s">
        <v>92</v>
      </c>
      <c r="O46" t="s">
        <v>1592</v>
      </c>
      <c r="P46">
        <v>34.85</v>
      </c>
      <c r="Q46" s="49">
        <v>45130</v>
      </c>
      <c r="R46" s="49">
        <v>45133</v>
      </c>
      <c r="S46" t="s">
        <v>2922</v>
      </c>
    </row>
    <row r="47" spans="1:19" ht="15" customHeight="1" x14ac:dyDescent="0.35">
      <c r="A47" s="49">
        <v>45066</v>
      </c>
      <c r="B47" t="s">
        <v>21</v>
      </c>
      <c r="C47" t="s">
        <v>29</v>
      </c>
      <c r="D47">
        <v>4</v>
      </c>
      <c r="E47">
        <v>459.31</v>
      </c>
      <c r="F47" t="s">
        <v>33</v>
      </c>
      <c r="G47" t="s">
        <v>34</v>
      </c>
      <c r="H47">
        <v>0.15</v>
      </c>
      <c r="I47" t="s">
        <v>39</v>
      </c>
      <c r="J47">
        <v>1561.654</v>
      </c>
      <c r="K47" t="s">
        <v>43</v>
      </c>
      <c r="L47" t="s">
        <v>49</v>
      </c>
      <c r="M47">
        <v>1</v>
      </c>
      <c r="N47" t="s">
        <v>93</v>
      </c>
      <c r="O47" t="s">
        <v>1593</v>
      </c>
      <c r="P47">
        <v>27.39</v>
      </c>
      <c r="Q47" s="49">
        <v>45066</v>
      </c>
      <c r="R47" s="49">
        <v>45073</v>
      </c>
      <c r="S47" t="s">
        <v>2924</v>
      </c>
    </row>
    <row r="48" spans="1:19" ht="15" customHeight="1" x14ac:dyDescent="0.35">
      <c r="A48" s="49">
        <v>45107</v>
      </c>
      <c r="B48" t="s">
        <v>19</v>
      </c>
      <c r="C48" t="s">
        <v>23</v>
      </c>
      <c r="D48">
        <v>2</v>
      </c>
      <c r="E48">
        <v>416.06</v>
      </c>
      <c r="F48" t="s">
        <v>33</v>
      </c>
      <c r="G48" t="s">
        <v>35</v>
      </c>
      <c r="H48">
        <v>0.05</v>
      </c>
      <c r="I48" t="s">
        <v>36</v>
      </c>
      <c r="J48">
        <v>790.51400000000001</v>
      </c>
      <c r="K48" t="s">
        <v>45</v>
      </c>
      <c r="L48" t="s">
        <v>48</v>
      </c>
      <c r="M48">
        <v>0</v>
      </c>
      <c r="N48" t="s">
        <v>94</v>
      </c>
      <c r="O48" t="s">
        <v>1594</v>
      </c>
      <c r="P48">
        <v>11.62</v>
      </c>
      <c r="Q48" s="49">
        <v>45107</v>
      </c>
      <c r="R48" s="49">
        <v>45111</v>
      </c>
      <c r="S48" t="s">
        <v>2922</v>
      </c>
    </row>
    <row r="49" spans="1:19" ht="15" customHeight="1" x14ac:dyDescent="0.35">
      <c r="A49" s="49">
        <v>45447</v>
      </c>
      <c r="B49" t="s">
        <v>19</v>
      </c>
      <c r="C49" t="s">
        <v>28</v>
      </c>
      <c r="D49">
        <v>16</v>
      </c>
      <c r="E49">
        <v>302.58</v>
      </c>
      <c r="F49" t="s">
        <v>33</v>
      </c>
      <c r="G49" t="s">
        <v>35</v>
      </c>
      <c r="H49">
        <v>0</v>
      </c>
      <c r="I49" t="s">
        <v>37</v>
      </c>
      <c r="J49">
        <v>4841.28</v>
      </c>
      <c r="K49" t="s">
        <v>42</v>
      </c>
      <c r="L49" t="s">
        <v>49</v>
      </c>
      <c r="M49">
        <v>1</v>
      </c>
      <c r="N49" t="s">
        <v>95</v>
      </c>
      <c r="O49" t="s">
        <v>1595</v>
      </c>
      <c r="P49">
        <v>20.76</v>
      </c>
      <c r="Q49" s="49">
        <v>45447</v>
      </c>
      <c r="R49" s="49">
        <v>45457</v>
      </c>
      <c r="S49" t="s">
        <v>2922</v>
      </c>
    </row>
    <row r="50" spans="1:19" ht="15" customHeight="1" x14ac:dyDescent="0.35">
      <c r="A50" s="49">
        <v>45691</v>
      </c>
      <c r="B50" t="s">
        <v>22</v>
      </c>
      <c r="C50" t="s">
        <v>26</v>
      </c>
      <c r="D50">
        <v>11</v>
      </c>
      <c r="E50">
        <v>33.130000000000003</v>
      </c>
      <c r="F50" t="s">
        <v>31</v>
      </c>
      <c r="G50" t="s">
        <v>35</v>
      </c>
      <c r="H50">
        <v>0.15</v>
      </c>
      <c r="I50" t="s">
        <v>38</v>
      </c>
      <c r="J50">
        <v>309.76549999999997</v>
      </c>
      <c r="K50" t="s">
        <v>42</v>
      </c>
      <c r="L50" t="s">
        <v>47</v>
      </c>
      <c r="M50">
        <v>0</v>
      </c>
      <c r="N50" t="s">
        <v>96</v>
      </c>
      <c r="O50" t="s">
        <v>1596</v>
      </c>
      <c r="P50">
        <v>24.95</v>
      </c>
      <c r="Q50" s="49">
        <v>45691</v>
      </c>
      <c r="R50" s="49">
        <v>45693</v>
      </c>
      <c r="S50" t="s">
        <v>2925</v>
      </c>
    </row>
    <row r="51" spans="1:19" ht="15" customHeight="1" x14ac:dyDescent="0.35">
      <c r="A51" s="49">
        <v>45300</v>
      </c>
      <c r="B51" t="s">
        <v>18</v>
      </c>
      <c r="C51" t="s">
        <v>28</v>
      </c>
      <c r="D51">
        <v>8</v>
      </c>
      <c r="E51">
        <v>582.52</v>
      </c>
      <c r="F51" t="s">
        <v>33</v>
      </c>
      <c r="G51" t="s">
        <v>35</v>
      </c>
      <c r="H51">
        <v>0.15</v>
      </c>
      <c r="I51" t="s">
        <v>38</v>
      </c>
      <c r="J51">
        <v>3961.136</v>
      </c>
      <c r="K51" t="s">
        <v>43</v>
      </c>
      <c r="L51" t="s">
        <v>49</v>
      </c>
      <c r="M51">
        <v>0</v>
      </c>
      <c r="N51" t="s">
        <v>97</v>
      </c>
      <c r="O51" t="s">
        <v>1597</v>
      </c>
      <c r="P51">
        <v>6.47</v>
      </c>
      <c r="Q51" s="49">
        <v>45300</v>
      </c>
      <c r="R51" s="49">
        <v>45304</v>
      </c>
      <c r="S51" t="s">
        <v>2921</v>
      </c>
    </row>
    <row r="52" spans="1:19" ht="15" customHeight="1" x14ac:dyDescent="0.35">
      <c r="A52" s="49">
        <v>45365</v>
      </c>
      <c r="B52" t="s">
        <v>20</v>
      </c>
      <c r="C52" t="s">
        <v>25</v>
      </c>
      <c r="D52">
        <v>5</v>
      </c>
      <c r="E52">
        <v>165.15</v>
      </c>
      <c r="F52" t="s">
        <v>31</v>
      </c>
      <c r="G52" t="s">
        <v>35</v>
      </c>
      <c r="H52">
        <v>0.1</v>
      </c>
      <c r="I52" t="s">
        <v>36</v>
      </c>
      <c r="J52">
        <v>743.17500000000007</v>
      </c>
      <c r="K52" t="s">
        <v>43</v>
      </c>
      <c r="M52">
        <v>0</v>
      </c>
      <c r="N52" t="s">
        <v>98</v>
      </c>
      <c r="O52" t="s">
        <v>1598</v>
      </c>
      <c r="P52">
        <v>20.57</v>
      </c>
      <c r="Q52" s="49">
        <v>45365</v>
      </c>
      <c r="R52" s="49">
        <v>45367</v>
      </c>
      <c r="S52" t="s">
        <v>2923</v>
      </c>
    </row>
    <row r="53" spans="1:19" ht="15" customHeight="1" x14ac:dyDescent="0.35">
      <c r="A53" s="49">
        <v>45541</v>
      </c>
      <c r="B53" t="s">
        <v>22</v>
      </c>
      <c r="C53" t="s">
        <v>27</v>
      </c>
      <c r="D53">
        <v>14</v>
      </c>
      <c r="E53">
        <v>242.82</v>
      </c>
      <c r="F53" t="s">
        <v>33</v>
      </c>
      <c r="G53" t="s">
        <v>34</v>
      </c>
      <c r="H53">
        <v>0.15</v>
      </c>
      <c r="I53" t="s">
        <v>37</v>
      </c>
      <c r="J53">
        <v>2889.558</v>
      </c>
      <c r="K53" t="s">
        <v>46</v>
      </c>
      <c r="L53" t="s">
        <v>49</v>
      </c>
      <c r="M53">
        <v>1</v>
      </c>
      <c r="N53" t="s">
        <v>99</v>
      </c>
      <c r="O53" t="s">
        <v>1599</v>
      </c>
      <c r="P53">
        <v>20.71</v>
      </c>
      <c r="Q53" s="49">
        <v>45541</v>
      </c>
      <c r="R53" s="49">
        <v>45548</v>
      </c>
      <c r="S53" t="s">
        <v>2925</v>
      </c>
    </row>
    <row r="54" spans="1:19" ht="15" customHeight="1" x14ac:dyDescent="0.35">
      <c r="A54" s="49">
        <v>45002</v>
      </c>
      <c r="B54" t="s">
        <v>18</v>
      </c>
      <c r="C54" t="s">
        <v>27</v>
      </c>
      <c r="D54">
        <v>13</v>
      </c>
      <c r="E54">
        <v>65.989999999999995</v>
      </c>
      <c r="F54" t="s">
        <v>31</v>
      </c>
      <c r="G54" t="s">
        <v>34</v>
      </c>
      <c r="H54">
        <v>0.1</v>
      </c>
      <c r="I54" t="s">
        <v>38</v>
      </c>
      <c r="J54">
        <v>772.08299999999997</v>
      </c>
      <c r="K54" t="s">
        <v>46</v>
      </c>
      <c r="L54" t="s">
        <v>49</v>
      </c>
      <c r="M54">
        <v>0</v>
      </c>
      <c r="N54" t="s">
        <v>100</v>
      </c>
      <c r="O54" t="s">
        <v>1600</v>
      </c>
      <c r="P54">
        <v>12.87</v>
      </c>
      <c r="Q54" s="49">
        <v>45002</v>
      </c>
      <c r="R54" s="49">
        <v>45005</v>
      </c>
      <c r="S54" t="s">
        <v>2921</v>
      </c>
    </row>
    <row r="55" spans="1:19" ht="15" customHeight="1" x14ac:dyDescent="0.35">
      <c r="A55" s="49">
        <v>45674</v>
      </c>
      <c r="B55" t="s">
        <v>22</v>
      </c>
      <c r="C55" t="s">
        <v>26</v>
      </c>
      <c r="D55">
        <v>2</v>
      </c>
      <c r="E55">
        <v>251.69</v>
      </c>
      <c r="F55" t="s">
        <v>32</v>
      </c>
      <c r="G55" t="s">
        <v>34</v>
      </c>
      <c r="H55">
        <v>0</v>
      </c>
      <c r="I55" t="s">
        <v>37</v>
      </c>
      <c r="J55">
        <v>503.38</v>
      </c>
      <c r="K55" t="s">
        <v>45</v>
      </c>
      <c r="L55" t="s">
        <v>47</v>
      </c>
      <c r="M55">
        <v>0</v>
      </c>
      <c r="N55" t="s">
        <v>101</v>
      </c>
      <c r="O55" t="s">
        <v>1601</v>
      </c>
      <c r="P55">
        <v>42.49</v>
      </c>
      <c r="Q55" s="49">
        <v>45674</v>
      </c>
      <c r="R55" s="49">
        <v>45681</v>
      </c>
      <c r="S55" t="s">
        <v>2925</v>
      </c>
    </row>
    <row r="56" spans="1:19" ht="15" customHeight="1" x14ac:dyDescent="0.35">
      <c r="A56" s="49">
        <v>45547</v>
      </c>
      <c r="B56" t="s">
        <v>19</v>
      </c>
      <c r="C56" t="s">
        <v>23</v>
      </c>
      <c r="D56">
        <v>1</v>
      </c>
      <c r="E56">
        <v>269.41000000000003</v>
      </c>
      <c r="F56" t="s">
        <v>30</v>
      </c>
      <c r="G56" t="s">
        <v>34</v>
      </c>
      <c r="H56">
        <v>0.1</v>
      </c>
      <c r="I56" t="s">
        <v>36</v>
      </c>
      <c r="J56">
        <v>242.46899999999999</v>
      </c>
      <c r="K56" t="s">
        <v>46</v>
      </c>
      <c r="L56" t="s">
        <v>49</v>
      </c>
      <c r="M56">
        <v>1</v>
      </c>
      <c r="N56" t="s">
        <v>102</v>
      </c>
      <c r="O56" t="s">
        <v>1602</v>
      </c>
      <c r="P56">
        <v>19.22</v>
      </c>
      <c r="Q56" s="49">
        <v>45547</v>
      </c>
      <c r="R56" s="49">
        <v>45553</v>
      </c>
      <c r="S56" t="s">
        <v>2922</v>
      </c>
    </row>
    <row r="57" spans="1:19" ht="15" customHeight="1" x14ac:dyDescent="0.35">
      <c r="A57" s="49">
        <v>45296</v>
      </c>
      <c r="B57" t="s">
        <v>19</v>
      </c>
      <c r="C57" t="s">
        <v>27</v>
      </c>
      <c r="D57">
        <v>2</v>
      </c>
      <c r="E57">
        <v>371.3</v>
      </c>
      <c r="F57" t="s">
        <v>30</v>
      </c>
      <c r="G57" t="s">
        <v>34</v>
      </c>
      <c r="H57">
        <v>0.05</v>
      </c>
      <c r="I57" t="s">
        <v>41</v>
      </c>
      <c r="J57">
        <v>705.47</v>
      </c>
      <c r="K57" t="s">
        <v>44</v>
      </c>
      <c r="L57" t="s">
        <v>48</v>
      </c>
      <c r="M57">
        <v>0</v>
      </c>
      <c r="N57" t="s">
        <v>103</v>
      </c>
      <c r="O57" t="s">
        <v>1603</v>
      </c>
      <c r="P57">
        <v>36.51</v>
      </c>
      <c r="Q57" s="49">
        <v>45296</v>
      </c>
      <c r="R57" s="49">
        <v>45306</v>
      </c>
      <c r="S57" t="s">
        <v>2922</v>
      </c>
    </row>
    <row r="58" spans="1:19" ht="15" customHeight="1" x14ac:dyDescent="0.35">
      <c r="A58" s="49">
        <v>45401</v>
      </c>
      <c r="B58" t="s">
        <v>22</v>
      </c>
      <c r="C58" t="s">
        <v>28</v>
      </c>
      <c r="D58">
        <v>11</v>
      </c>
      <c r="E58">
        <v>288.24</v>
      </c>
      <c r="F58" t="s">
        <v>31</v>
      </c>
      <c r="G58" t="s">
        <v>34</v>
      </c>
      <c r="H58">
        <v>0.15</v>
      </c>
      <c r="I58" t="s">
        <v>40</v>
      </c>
      <c r="J58">
        <v>2695.0439999999999</v>
      </c>
      <c r="K58" t="s">
        <v>42</v>
      </c>
      <c r="M58">
        <v>0</v>
      </c>
      <c r="N58" t="s">
        <v>104</v>
      </c>
      <c r="O58" t="s">
        <v>1604</v>
      </c>
      <c r="P58">
        <v>37.39</v>
      </c>
      <c r="Q58" s="49">
        <v>45401</v>
      </c>
      <c r="R58" s="49">
        <v>45407</v>
      </c>
      <c r="S58" t="s">
        <v>2925</v>
      </c>
    </row>
    <row r="59" spans="1:19" ht="15" customHeight="1" x14ac:dyDescent="0.35">
      <c r="A59" s="49">
        <v>45819</v>
      </c>
      <c r="B59" t="s">
        <v>21</v>
      </c>
      <c r="C59" t="s">
        <v>28</v>
      </c>
      <c r="D59">
        <v>11</v>
      </c>
      <c r="E59">
        <v>232.75</v>
      </c>
      <c r="F59" t="s">
        <v>33</v>
      </c>
      <c r="G59" t="s">
        <v>34</v>
      </c>
      <c r="H59">
        <v>0.05</v>
      </c>
      <c r="I59" t="s">
        <v>36</v>
      </c>
      <c r="J59">
        <v>2432.2375000000002</v>
      </c>
      <c r="K59" t="s">
        <v>44</v>
      </c>
      <c r="L59" t="s">
        <v>48</v>
      </c>
      <c r="M59">
        <v>0</v>
      </c>
      <c r="N59" t="s">
        <v>105</v>
      </c>
      <c r="O59" t="s">
        <v>1605</v>
      </c>
      <c r="P59">
        <v>36.33</v>
      </c>
      <c r="Q59" s="49">
        <v>45819</v>
      </c>
      <c r="R59" s="49">
        <v>45829</v>
      </c>
      <c r="S59" t="s">
        <v>2924</v>
      </c>
    </row>
    <row r="60" spans="1:19" ht="15" customHeight="1" x14ac:dyDescent="0.35">
      <c r="A60" s="49">
        <v>45722</v>
      </c>
      <c r="B60" t="s">
        <v>18</v>
      </c>
      <c r="C60" t="s">
        <v>24</v>
      </c>
      <c r="D60">
        <v>17</v>
      </c>
      <c r="E60">
        <v>146.28</v>
      </c>
      <c r="F60" t="s">
        <v>30</v>
      </c>
      <c r="G60" t="s">
        <v>35</v>
      </c>
      <c r="H60">
        <v>0.15</v>
      </c>
      <c r="I60" t="s">
        <v>39</v>
      </c>
      <c r="J60">
        <v>2113.7460000000001</v>
      </c>
      <c r="K60" t="s">
        <v>46</v>
      </c>
      <c r="L60" t="s">
        <v>48</v>
      </c>
      <c r="M60">
        <v>0</v>
      </c>
      <c r="N60" t="s">
        <v>106</v>
      </c>
      <c r="O60" t="s">
        <v>1606</v>
      </c>
      <c r="P60">
        <v>7.84</v>
      </c>
      <c r="Q60" s="49">
        <v>45722</v>
      </c>
      <c r="R60" s="49">
        <v>45731</v>
      </c>
      <c r="S60" t="s">
        <v>2921</v>
      </c>
    </row>
    <row r="61" spans="1:19" ht="15" customHeight="1" x14ac:dyDescent="0.35">
      <c r="A61" s="49">
        <v>45070</v>
      </c>
      <c r="B61" t="s">
        <v>18</v>
      </c>
      <c r="C61" t="s">
        <v>26</v>
      </c>
      <c r="D61">
        <v>5</v>
      </c>
      <c r="E61">
        <v>100.38</v>
      </c>
      <c r="F61" t="s">
        <v>32</v>
      </c>
      <c r="G61" t="s">
        <v>35</v>
      </c>
      <c r="H61">
        <v>0.1</v>
      </c>
      <c r="I61" t="s">
        <v>36</v>
      </c>
      <c r="J61">
        <v>451.71</v>
      </c>
      <c r="K61" t="s">
        <v>43</v>
      </c>
      <c r="L61" t="s">
        <v>49</v>
      </c>
      <c r="M61">
        <v>1</v>
      </c>
      <c r="N61" t="s">
        <v>107</v>
      </c>
      <c r="O61" t="s">
        <v>1607</v>
      </c>
      <c r="P61">
        <v>18.350000000000001</v>
      </c>
      <c r="Q61" s="49">
        <v>45070</v>
      </c>
      <c r="R61" s="49">
        <v>45072</v>
      </c>
      <c r="S61" t="s">
        <v>2921</v>
      </c>
    </row>
    <row r="62" spans="1:19" ht="15" customHeight="1" x14ac:dyDescent="0.35">
      <c r="A62" s="49">
        <v>44953</v>
      </c>
      <c r="B62" t="s">
        <v>19</v>
      </c>
      <c r="C62" t="s">
        <v>24</v>
      </c>
      <c r="D62">
        <v>11</v>
      </c>
      <c r="E62">
        <v>375.48</v>
      </c>
      <c r="F62" t="s">
        <v>30</v>
      </c>
      <c r="G62" t="s">
        <v>35</v>
      </c>
      <c r="H62">
        <v>0.05</v>
      </c>
      <c r="I62" t="s">
        <v>41</v>
      </c>
      <c r="J62">
        <v>3923.766000000001</v>
      </c>
      <c r="K62" t="s">
        <v>45</v>
      </c>
      <c r="L62" t="s">
        <v>49</v>
      </c>
      <c r="M62">
        <v>0</v>
      </c>
      <c r="N62" t="s">
        <v>108</v>
      </c>
      <c r="O62" t="s">
        <v>1608</v>
      </c>
      <c r="P62">
        <v>15.95</v>
      </c>
      <c r="Q62" s="49">
        <v>44953</v>
      </c>
      <c r="R62" s="49">
        <v>44960</v>
      </c>
      <c r="S62" t="s">
        <v>2922</v>
      </c>
    </row>
    <row r="63" spans="1:19" ht="15" customHeight="1" x14ac:dyDescent="0.35">
      <c r="A63" s="49">
        <v>45372</v>
      </c>
      <c r="B63" t="s">
        <v>19</v>
      </c>
      <c r="C63" t="s">
        <v>23</v>
      </c>
      <c r="D63">
        <v>18</v>
      </c>
      <c r="E63">
        <v>316.89</v>
      </c>
      <c r="F63" t="s">
        <v>30</v>
      </c>
      <c r="G63" t="s">
        <v>34</v>
      </c>
      <c r="H63">
        <v>0.05</v>
      </c>
      <c r="I63" t="s">
        <v>41</v>
      </c>
      <c r="J63">
        <v>5418.8190000000004</v>
      </c>
      <c r="K63" t="s">
        <v>46</v>
      </c>
      <c r="L63" t="s">
        <v>47</v>
      </c>
      <c r="M63">
        <v>0</v>
      </c>
      <c r="N63" t="s">
        <v>109</v>
      </c>
      <c r="O63" t="s">
        <v>1609</v>
      </c>
      <c r="P63">
        <v>15.69</v>
      </c>
      <c r="Q63" s="49">
        <v>45372</v>
      </c>
      <c r="R63" s="49">
        <v>45378</v>
      </c>
      <c r="S63" t="s">
        <v>2922</v>
      </c>
    </row>
    <row r="64" spans="1:19" ht="15" customHeight="1" x14ac:dyDescent="0.35">
      <c r="A64" s="49">
        <v>45682</v>
      </c>
      <c r="B64" t="s">
        <v>22</v>
      </c>
      <c r="C64" t="s">
        <v>23</v>
      </c>
      <c r="D64">
        <v>20</v>
      </c>
      <c r="E64">
        <v>295.06</v>
      </c>
      <c r="F64" t="s">
        <v>33</v>
      </c>
      <c r="G64" t="s">
        <v>35</v>
      </c>
      <c r="H64">
        <v>0.15</v>
      </c>
      <c r="I64" t="s">
        <v>38</v>
      </c>
      <c r="J64">
        <v>5016.0200000000004</v>
      </c>
      <c r="K64" t="s">
        <v>42</v>
      </c>
      <c r="L64" t="s">
        <v>48</v>
      </c>
      <c r="M64">
        <v>1</v>
      </c>
      <c r="N64" t="s">
        <v>110</v>
      </c>
      <c r="O64" t="s">
        <v>1610</v>
      </c>
      <c r="P64">
        <v>13.66</v>
      </c>
      <c r="Q64" s="49">
        <v>45682</v>
      </c>
      <c r="R64" s="49">
        <v>45688</v>
      </c>
      <c r="S64" t="s">
        <v>2925</v>
      </c>
    </row>
    <row r="65" spans="1:19" ht="15" customHeight="1" x14ac:dyDescent="0.35">
      <c r="A65" s="49">
        <v>45089</v>
      </c>
      <c r="B65" t="s">
        <v>21</v>
      </c>
      <c r="C65" t="s">
        <v>24</v>
      </c>
      <c r="D65">
        <v>8</v>
      </c>
      <c r="E65">
        <v>301.68</v>
      </c>
      <c r="F65" t="s">
        <v>33</v>
      </c>
      <c r="G65" t="s">
        <v>35</v>
      </c>
      <c r="H65">
        <v>0</v>
      </c>
      <c r="I65" t="s">
        <v>36</v>
      </c>
      <c r="J65">
        <v>2413.44</v>
      </c>
      <c r="K65" t="s">
        <v>46</v>
      </c>
      <c r="L65" t="s">
        <v>48</v>
      </c>
      <c r="M65">
        <v>0</v>
      </c>
      <c r="N65" t="s">
        <v>111</v>
      </c>
      <c r="O65" t="s">
        <v>1611</v>
      </c>
      <c r="P65">
        <v>36.54</v>
      </c>
      <c r="Q65" s="49">
        <v>45089</v>
      </c>
      <c r="R65" s="49">
        <v>45098</v>
      </c>
      <c r="S65" t="s">
        <v>2924</v>
      </c>
    </row>
    <row r="66" spans="1:19" ht="15" customHeight="1" x14ac:dyDescent="0.35">
      <c r="A66" s="49">
        <v>45738</v>
      </c>
      <c r="B66" t="s">
        <v>21</v>
      </c>
      <c r="C66" t="s">
        <v>26</v>
      </c>
      <c r="D66">
        <v>3</v>
      </c>
      <c r="E66">
        <v>475.39</v>
      </c>
      <c r="F66" t="s">
        <v>30</v>
      </c>
      <c r="G66" t="s">
        <v>35</v>
      </c>
      <c r="H66">
        <v>0.1</v>
      </c>
      <c r="I66" t="s">
        <v>37</v>
      </c>
      <c r="J66">
        <v>1283.5530000000001</v>
      </c>
      <c r="K66" t="s">
        <v>43</v>
      </c>
      <c r="M66">
        <v>0</v>
      </c>
      <c r="N66" t="s">
        <v>112</v>
      </c>
      <c r="O66" t="s">
        <v>1612</v>
      </c>
      <c r="P66">
        <v>15.62</v>
      </c>
      <c r="Q66" s="49">
        <v>45738</v>
      </c>
      <c r="R66" s="49">
        <v>45742</v>
      </c>
      <c r="S66" t="s">
        <v>2924</v>
      </c>
    </row>
    <row r="67" spans="1:19" ht="15" customHeight="1" x14ac:dyDescent="0.35">
      <c r="A67" s="49">
        <v>45346</v>
      </c>
      <c r="B67" t="s">
        <v>21</v>
      </c>
      <c r="C67" t="s">
        <v>25</v>
      </c>
      <c r="D67">
        <v>16</v>
      </c>
      <c r="E67">
        <v>47.25</v>
      </c>
      <c r="F67" t="s">
        <v>33</v>
      </c>
      <c r="G67" t="s">
        <v>35</v>
      </c>
      <c r="H67">
        <v>0.15</v>
      </c>
      <c r="I67" t="s">
        <v>41</v>
      </c>
      <c r="J67">
        <v>642.6</v>
      </c>
      <c r="K67" t="s">
        <v>45</v>
      </c>
      <c r="L67" t="s">
        <v>47</v>
      </c>
      <c r="M67">
        <v>0</v>
      </c>
      <c r="N67" t="s">
        <v>113</v>
      </c>
      <c r="O67" t="s">
        <v>1613</v>
      </c>
      <c r="P67">
        <v>29.5</v>
      </c>
      <c r="Q67" s="49">
        <v>45346</v>
      </c>
      <c r="R67" s="49">
        <v>45349</v>
      </c>
      <c r="S67" t="s">
        <v>2924</v>
      </c>
    </row>
    <row r="68" spans="1:19" ht="15" customHeight="1" x14ac:dyDescent="0.35">
      <c r="A68" s="49">
        <v>45269</v>
      </c>
      <c r="B68" t="s">
        <v>19</v>
      </c>
      <c r="C68" t="s">
        <v>26</v>
      </c>
      <c r="D68">
        <v>15</v>
      </c>
      <c r="E68">
        <v>511.17</v>
      </c>
      <c r="F68" t="s">
        <v>30</v>
      </c>
      <c r="G68" t="s">
        <v>34</v>
      </c>
      <c r="H68">
        <v>0</v>
      </c>
      <c r="I68" t="s">
        <v>38</v>
      </c>
      <c r="J68">
        <v>7667.55</v>
      </c>
      <c r="K68" t="s">
        <v>42</v>
      </c>
      <c r="L68" t="s">
        <v>47</v>
      </c>
      <c r="M68">
        <v>0</v>
      </c>
      <c r="N68" t="s">
        <v>114</v>
      </c>
      <c r="O68" t="s">
        <v>1614</v>
      </c>
      <c r="P68">
        <v>21.77</v>
      </c>
      <c r="Q68" s="49">
        <v>45269</v>
      </c>
      <c r="R68" s="49">
        <v>45272</v>
      </c>
      <c r="S68" t="s">
        <v>2922</v>
      </c>
    </row>
    <row r="69" spans="1:19" ht="15" customHeight="1" x14ac:dyDescent="0.35">
      <c r="A69" s="49">
        <v>45200</v>
      </c>
      <c r="B69" t="s">
        <v>21</v>
      </c>
      <c r="C69" t="s">
        <v>27</v>
      </c>
      <c r="D69">
        <v>3</v>
      </c>
      <c r="E69">
        <v>66.58</v>
      </c>
      <c r="F69" t="s">
        <v>30</v>
      </c>
      <c r="G69" t="s">
        <v>35</v>
      </c>
      <c r="H69">
        <v>0.1</v>
      </c>
      <c r="I69" t="s">
        <v>38</v>
      </c>
      <c r="J69">
        <v>179.76599999999999</v>
      </c>
      <c r="K69" t="s">
        <v>45</v>
      </c>
      <c r="L69" t="s">
        <v>47</v>
      </c>
      <c r="M69">
        <v>0</v>
      </c>
      <c r="N69" t="s">
        <v>115</v>
      </c>
      <c r="O69" t="s">
        <v>1615</v>
      </c>
      <c r="P69">
        <v>22.43</v>
      </c>
      <c r="Q69" s="49">
        <v>45200</v>
      </c>
      <c r="R69" s="49">
        <v>45204</v>
      </c>
      <c r="S69" t="s">
        <v>2924</v>
      </c>
    </row>
    <row r="70" spans="1:19" ht="15" customHeight="1" x14ac:dyDescent="0.35">
      <c r="A70" s="49">
        <v>45138</v>
      </c>
      <c r="B70" t="s">
        <v>22</v>
      </c>
      <c r="C70" t="s">
        <v>28</v>
      </c>
      <c r="D70">
        <v>5</v>
      </c>
      <c r="E70">
        <v>490.52</v>
      </c>
      <c r="F70" t="s">
        <v>33</v>
      </c>
      <c r="G70" t="s">
        <v>34</v>
      </c>
      <c r="H70">
        <v>0.05</v>
      </c>
      <c r="I70" t="s">
        <v>38</v>
      </c>
      <c r="J70">
        <v>2329.9699999999998</v>
      </c>
      <c r="K70" t="s">
        <v>42</v>
      </c>
      <c r="M70">
        <v>0</v>
      </c>
      <c r="N70" t="s">
        <v>116</v>
      </c>
      <c r="O70" t="s">
        <v>1616</v>
      </c>
      <c r="P70">
        <v>12.24</v>
      </c>
      <c r="Q70" s="49">
        <v>45138</v>
      </c>
      <c r="R70" s="49">
        <v>45145</v>
      </c>
      <c r="S70" t="s">
        <v>2925</v>
      </c>
    </row>
    <row r="71" spans="1:19" ht="15" customHeight="1" x14ac:dyDescent="0.35">
      <c r="A71" s="49">
        <v>45650</v>
      </c>
      <c r="B71" t="s">
        <v>19</v>
      </c>
      <c r="C71" t="s">
        <v>26</v>
      </c>
      <c r="D71">
        <v>8</v>
      </c>
      <c r="E71">
        <v>405.96</v>
      </c>
      <c r="F71" t="s">
        <v>31</v>
      </c>
      <c r="G71" t="s">
        <v>34</v>
      </c>
      <c r="H71">
        <v>0.05</v>
      </c>
      <c r="I71" t="s">
        <v>39</v>
      </c>
      <c r="J71">
        <v>3085.2959999999998</v>
      </c>
      <c r="K71" t="s">
        <v>44</v>
      </c>
      <c r="L71" t="s">
        <v>49</v>
      </c>
      <c r="M71">
        <v>0</v>
      </c>
      <c r="N71" t="s">
        <v>117</v>
      </c>
      <c r="O71" t="s">
        <v>1617</v>
      </c>
      <c r="P71">
        <v>41.27</v>
      </c>
      <c r="Q71" s="49">
        <v>45650</v>
      </c>
      <c r="R71" s="49">
        <v>45657</v>
      </c>
      <c r="S71" t="s">
        <v>2922</v>
      </c>
    </row>
    <row r="72" spans="1:19" ht="15" customHeight="1" x14ac:dyDescent="0.35">
      <c r="A72" s="49">
        <v>45611</v>
      </c>
      <c r="B72" t="s">
        <v>20</v>
      </c>
      <c r="C72" t="s">
        <v>24</v>
      </c>
      <c r="D72">
        <v>1</v>
      </c>
      <c r="E72">
        <v>159.41</v>
      </c>
      <c r="F72" t="s">
        <v>30</v>
      </c>
      <c r="G72" t="s">
        <v>35</v>
      </c>
      <c r="H72">
        <v>0.1</v>
      </c>
      <c r="I72" t="s">
        <v>41</v>
      </c>
      <c r="J72">
        <v>143.46899999999999</v>
      </c>
      <c r="K72" t="s">
        <v>44</v>
      </c>
      <c r="L72" t="s">
        <v>47</v>
      </c>
      <c r="M72">
        <v>0</v>
      </c>
      <c r="N72" t="s">
        <v>118</v>
      </c>
      <c r="O72" t="s">
        <v>1618</v>
      </c>
      <c r="P72">
        <v>35.14</v>
      </c>
      <c r="Q72" s="49">
        <v>45611</v>
      </c>
      <c r="R72" s="49">
        <v>45615</v>
      </c>
      <c r="S72" t="s">
        <v>2923</v>
      </c>
    </row>
    <row r="73" spans="1:19" ht="15" customHeight="1" x14ac:dyDescent="0.35">
      <c r="A73" s="49">
        <v>45729</v>
      </c>
      <c r="B73" t="s">
        <v>22</v>
      </c>
      <c r="C73" t="s">
        <v>27</v>
      </c>
      <c r="D73">
        <v>16</v>
      </c>
      <c r="E73">
        <v>38.49</v>
      </c>
      <c r="F73" t="s">
        <v>32</v>
      </c>
      <c r="G73" t="s">
        <v>35</v>
      </c>
      <c r="H73">
        <v>0.15</v>
      </c>
      <c r="I73" t="s">
        <v>39</v>
      </c>
      <c r="J73">
        <v>523.46400000000006</v>
      </c>
      <c r="K73" t="s">
        <v>45</v>
      </c>
      <c r="L73" t="s">
        <v>48</v>
      </c>
      <c r="M73">
        <v>0</v>
      </c>
      <c r="N73" t="s">
        <v>119</v>
      </c>
      <c r="O73" t="s">
        <v>1619</v>
      </c>
      <c r="P73">
        <v>8.3800000000000008</v>
      </c>
      <c r="Q73" s="49">
        <v>45729</v>
      </c>
      <c r="R73" s="49">
        <v>45738</v>
      </c>
      <c r="S73" t="s">
        <v>2925</v>
      </c>
    </row>
    <row r="74" spans="1:19" ht="15" customHeight="1" x14ac:dyDescent="0.35">
      <c r="A74" s="49">
        <v>45354</v>
      </c>
      <c r="B74" t="s">
        <v>18</v>
      </c>
      <c r="C74" t="s">
        <v>28</v>
      </c>
      <c r="D74">
        <v>15</v>
      </c>
      <c r="E74">
        <v>328.36</v>
      </c>
      <c r="F74" t="s">
        <v>33</v>
      </c>
      <c r="G74" t="s">
        <v>35</v>
      </c>
      <c r="H74">
        <v>0.15</v>
      </c>
      <c r="I74" t="s">
        <v>37</v>
      </c>
      <c r="J74">
        <v>4186.59</v>
      </c>
      <c r="K74" t="s">
        <v>43</v>
      </c>
      <c r="L74" t="s">
        <v>49</v>
      </c>
      <c r="M74">
        <v>0</v>
      </c>
      <c r="N74" t="s">
        <v>120</v>
      </c>
      <c r="O74" t="s">
        <v>1620</v>
      </c>
      <c r="P74">
        <v>15.76</v>
      </c>
      <c r="Q74" s="49">
        <v>45354</v>
      </c>
      <c r="R74" s="49">
        <v>45363</v>
      </c>
      <c r="S74" t="s">
        <v>2921</v>
      </c>
    </row>
    <row r="75" spans="1:19" ht="15" customHeight="1" x14ac:dyDescent="0.35">
      <c r="A75" s="49">
        <v>44968</v>
      </c>
      <c r="B75" t="s">
        <v>21</v>
      </c>
      <c r="C75" t="s">
        <v>28</v>
      </c>
      <c r="D75">
        <v>20</v>
      </c>
      <c r="E75">
        <v>548.01</v>
      </c>
      <c r="F75" t="s">
        <v>31</v>
      </c>
      <c r="G75" t="s">
        <v>34</v>
      </c>
      <c r="H75">
        <v>0.1</v>
      </c>
      <c r="I75" t="s">
        <v>36</v>
      </c>
      <c r="J75">
        <v>9864.18</v>
      </c>
      <c r="K75" t="s">
        <v>44</v>
      </c>
      <c r="L75" t="s">
        <v>49</v>
      </c>
      <c r="M75">
        <v>1</v>
      </c>
      <c r="N75" t="s">
        <v>121</v>
      </c>
      <c r="O75" t="s">
        <v>1621</v>
      </c>
      <c r="P75">
        <v>5.89</v>
      </c>
      <c r="Q75" s="49">
        <v>44968</v>
      </c>
      <c r="R75" s="49">
        <v>44971</v>
      </c>
      <c r="S75" t="s">
        <v>2924</v>
      </c>
    </row>
    <row r="76" spans="1:19" ht="15" customHeight="1" x14ac:dyDescent="0.35">
      <c r="A76" s="49">
        <v>45225</v>
      </c>
      <c r="B76" t="s">
        <v>19</v>
      </c>
      <c r="C76" t="s">
        <v>25</v>
      </c>
      <c r="D76">
        <v>13</v>
      </c>
      <c r="E76">
        <v>484.45</v>
      </c>
      <c r="F76" t="s">
        <v>30</v>
      </c>
      <c r="G76" t="s">
        <v>34</v>
      </c>
      <c r="H76">
        <v>0.05</v>
      </c>
      <c r="I76" t="s">
        <v>39</v>
      </c>
      <c r="J76">
        <v>5982.9575000000004</v>
      </c>
      <c r="K76" t="s">
        <v>43</v>
      </c>
      <c r="L76" t="s">
        <v>49</v>
      </c>
      <c r="M76">
        <v>1</v>
      </c>
      <c r="N76" t="s">
        <v>122</v>
      </c>
      <c r="O76" t="s">
        <v>1622</v>
      </c>
      <c r="P76">
        <v>6.57</v>
      </c>
      <c r="Q76" s="49">
        <v>45225</v>
      </c>
      <c r="R76" s="49">
        <v>45235</v>
      </c>
      <c r="S76" t="s">
        <v>2922</v>
      </c>
    </row>
    <row r="77" spans="1:19" ht="15" customHeight="1" x14ac:dyDescent="0.35">
      <c r="A77" s="49">
        <v>45220</v>
      </c>
      <c r="B77" t="s">
        <v>19</v>
      </c>
      <c r="C77" t="s">
        <v>27</v>
      </c>
      <c r="D77">
        <v>13</v>
      </c>
      <c r="E77">
        <v>195.84</v>
      </c>
      <c r="F77" t="s">
        <v>31</v>
      </c>
      <c r="G77" t="s">
        <v>34</v>
      </c>
      <c r="H77">
        <v>0.05</v>
      </c>
      <c r="I77" t="s">
        <v>37</v>
      </c>
      <c r="J77">
        <v>2418.6239999999998</v>
      </c>
      <c r="K77" t="s">
        <v>44</v>
      </c>
      <c r="M77">
        <v>0</v>
      </c>
      <c r="N77" t="s">
        <v>123</v>
      </c>
      <c r="O77" t="s">
        <v>1623</v>
      </c>
      <c r="P77">
        <v>33.520000000000003</v>
      </c>
      <c r="Q77" s="49">
        <v>45220</v>
      </c>
      <c r="R77" s="49">
        <v>45227</v>
      </c>
      <c r="S77" t="s">
        <v>2922</v>
      </c>
    </row>
    <row r="78" spans="1:19" ht="15" customHeight="1" x14ac:dyDescent="0.35">
      <c r="A78" s="49">
        <v>45305</v>
      </c>
      <c r="B78" t="s">
        <v>21</v>
      </c>
      <c r="C78" t="s">
        <v>28</v>
      </c>
      <c r="D78">
        <v>19</v>
      </c>
      <c r="E78">
        <v>29.94</v>
      </c>
      <c r="F78" t="s">
        <v>33</v>
      </c>
      <c r="G78" t="s">
        <v>35</v>
      </c>
      <c r="H78">
        <v>0.15</v>
      </c>
      <c r="I78" t="s">
        <v>40</v>
      </c>
      <c r="J78">
        <v>483.53100000000001</v>
      </c>
      <c r="K78" t="s">
        <v>45</v>
      </c>
      <c r="L78" t="s">
        <v>47</v>
      </c>
      <c r="M78">
        <v>0</v>
      </c>
      <c r="N78" t="s">
        <v>124</v>
      </c>
      <c r="O78" t="s">
        <v>1624</v>
      </c>
      <c r="P78">
        <v>33.590000000000003</v>
      </c>
      <c r="Q78" s="49">
        <v>45305</v>
      </c>
      <c r="R78" s="49">
        <v>45311</v>
      </c>
      <c r="S78" t="s">
        <v>2924</v>
      </c>
    </row>
    <row r="79" spans="1:19" ht="15" customHeight="1" x14ac:dyDescent="0.35">
      <c r="A79" s="49">
        <v>45134</v>
      </c>
      <c r="B79" t="s">
        <v>21</v>
      </c>
      <c r="C79" t="s">
        <v>25</v>
      </c>
      <c r="D79">
        <v>10</v>
      </c>
      <c r="E79">
        <v>553.91</v>
      </c>
      <c r="F79" t="s">
        <v>33</v>
      </c>
      <c r="G79" t="s">
        <v>34</v>
      </c>
      <c r="H79">
        <v>0.1</v>
      </c>
      <c r="I79" t="s">
        <v>36</v>
      </c>
      <c r="J79">
        <v>4985.1899999999996</v>
      </c>
      <c r="K79" t="s">
        <v>42</v>
      </c>
      <c r="M79">
        <v>0</v>
      </c>
      <c r="N79" t="s">
        <v>125</v>
      </c>
      <c r="O79" t="s">
        <v>1625</v>
      </c>
      <c r="P79">
        <v>31.3</v>
      </c>
      <c r="Q79" s="49">
        <v>45134</v>
      </c>
      <c r="R79" s="49">
        <v>45138</v>
      </c>
      <c r="S79" t="s">
        <v>2924</v>
      </c>
    </row>
    <row r="80" spans="1:19" ht="15" customHeight="1" x14ac:dyDescent="0.35">
      <c r="A80" s="49">
        <v>45588</v>
      </c>
      <c r="B80" t="s">
        <v>19</v>
      </c>
      <c r="C80" t="s">
        <v>24</v>
      </c>
      <c r="D80">
        <v>14</v>
      </c>
      <c r="E80">
        <v>445.52</v>
      </c>
      <c r="F80" t="s">
        <v>30</v>
      </c>
      <c r="G80" t="s">
        <v>35</v>
      </c>
      <c r="H80">
        <v>0.1</v>
      </c>
      <c r="I80" t="s">
        <v>41</v>
      </c>
      <c r="J80">
        <v>5613.5519999999997</v>
      </c>
      <c r="K80" t="s">
        <v>42</v>
      </c>
      <c r="L80" t="s">
        <v>48</v>
      </c>
      <c r="M80">
        <v>0</v>
      </c>
      <c r="N80" t="s">
        <v>126</v>
      </c>
      <c r="O80" t="s">
        <v>1626</v>
      </c>
      <c r="P80">
        <v>14.41</v>
      </c>
      <c r="Q80" s="49">
        <v>45588</v>
      </c>
      <c r="R80" s="49">
        <v>45590</v>
      </c>
      <c r="S80" t="s">
        <v>2922</v>
      </c>
    </row>
    <row r="81" spans="1:19" ht="15" customHeight="1" x14ac:dyDescent="0.35">
      <c r="A81" s="49">
        <v>45195</v>
      </c>
      <c r="B81" t="s">
        <v>19</v>
      </c>
      <c r="C81" t="s">
        <v>26</v>
      </c>
      <c r="D81">
        <v>5</v>
      </c>
      <c r="E81">
        <v>551.58000000000004</v>
      </c>
      <c r="F81" t="s">
        <v>30</v>
      </c>
      <c r="G81" t="s">
        <v>35</v>
      </c>
      <c r="H81">
        <v>0.15</v>
      </c>
      <c r="I81" t="s">
        <v>37</v>
      </c>
      <c r="J81">
        <v>2344.2150000000001</v>
      </c>
      <c r="K81" t="s">
        <v>42</v>
      </c>
      <c r="L81" t="s">
        <v>49</v>
      </c>
      <c r="M81">
        <v>1</v>
      </c>
      <c r="N81" t="s">
        <v>127</v>
      </c>
      <c r="O81" t="s">
        <v>1627</v>
      </c>
      <c r="P81">
        <v>7.87</v>
      </c>
      <c r="Q81" s="49">
        <v>45195</v>
      </c>
      <c r="R81" s="49">
        <v>45200</v>
      </c>
      <c r="S81" t="s">
        <v>2922</v>
      </c>
    </row>
    <row r="82" spans="1:19" ht="15" customHeight="1" x14ac:dyDescent="0.35">
      <c r="A82" s="49">
        <v>45276</v>
      </c>
      <c r="B82" t="s">
        <v>18</v>
      </c>
      <c r="C82" t="s">
        <v>24</v>
      </c>
      <c r="D82">
        <v>13</v>
      </c>
      <c r="E82">
        <v>241.4</v>
      </c>
      <c r="F82" t="s">
        <v>33</v>
      </c>
      <c r="G82" t="s">
        <v>35</v>
      </c>
      <c r="H82">
        <v>0</v>
      </c>
      <c r="I82" t="s">
        <v>39</v>
      </c>
      <c r="J82">
        <v>3138.2</v>
      </c>
      <c r="K82" t="s">
        <v>43</v>
      </c>
      <c r="L82" t="s">
        <v>48</v>
      </c>
      <c r="M82">
        <v>0</v>
      </c>
      <c r="N82" t="s">
        <v>128</v>
      </c>
      <c r="O82" t="s">
        <v>1628</v>
      </c>
      <c r="P82">
        <v>49.05</v>
      </c>
      <c r="Q82" s="49">
        <v>45276</v>
      </c>
      <c r="R82" s="49">
        <v>45280</v>
      </c>
      <c r="S82" t="s">
        <v>2921</v>
      </c>
    </row>
    <row r="83" spans="1:19" ht="15" customHeight="1" x14ac:dyDescent="0.35">
      <c r="A83" s="49">
        <v>45293</v>
      </c>
      <c r="B83" t="s">
        <v>21</v>
      </c>
      <c r="C83" t="s">
        <v>29</v>
      </c>
      <c r="D83">
        <v>19</v>
      </c>
      <c r="E83">
        <v>351.93</v>
      </c>
      <c r="F83" t="s">
        <v>31</v>
      </c>
      <c r="G83" t="s">
        <v>34</v>
      </c>
      <c r="H83">
        <v>0</v>
      </c>
      <c r="I83" t="s">
        <v>37</v>
      </c>
      <c r="J83">
        <v>6686.67</v>
      </c>
      <c r="K83" t="s">
        <v>44</v>
      </c>
      <c r="M83">
        <v>0</v>
      </c>
      <c r="N83" t="s">
        <v>129</v>
      </c>
      <c r="O83" t="s">
        <v>1629</v>
      </c>
      <c r="P83">
        <v>39.979999999999997</v>
      </c>
      <c r="Q83" s="49">
        <v>45293</v>
      </c>
      <c r="R83" s="49">
        <v>45296</v>
      </c>
      <c r="S83" t="s">
        <v>2924</v>
      </c>
    </row>
    <row r="84" spans="1:19" ht="15" customHeight="1" x14ac:dyDescent="0.35">
      <c r="A84" s="49">
        <v>45338</v>
      </c>
      <c r="B84" t="s">
        <v>20</v>
      </c>
      <c r="C84" t="s">
        <v>24</v>
      </c>
      <c r="D84">
        <v>4</v>
      </c>
      <c r="E84">
        <v>83.75</v>
      </c>
      <c r="F84" t="s">
        <v>31</v>
      </c>
      <c r="G84" t="s">
        <v>35</v>
      </c>
      <c r="H84">
        <v>0.05</v>
      </c>
      <c r="I84" t="s">
        <v>37</v>
      </c>
      <c r="J84">
        <v>318.25</v>
      </c>
      <c r="K84" t="s">
        <v>45</v>
      </c>
      <c r="L84" t="s">
        <v>48</v>
      </c>
      <c r="M84">
        <v>1</v>
      </c>
      <c r="N84" t="s">
        <v>130</v>
      </c>
      <c r="O84" t="s">
        <v>1630</v>
      </c>
      <c r="P84">
        <v>38.82</v>
      </c>
      <c r="Q84" s="49">
        <v>45338</v>
      </c>
      <c r="R84" s="49">
        <v>45347</v>
      </c>
      <c r="S84" t="s">
        <v>2923</v>
      </c>
    </row>
    <row r="85" spans="1:19" ht="15" customHeight="1" x14ac:dyDescent="0.35">
      <c r="A85" s="49">
        <v>45415</v>
      </c>
      <c r="B85" t="s">
        <v>18</v>
      </c>
      <c r="C85" t="s">
        <v>27</v>
      </c>
      <c r="D85">
        <v>5</v>
      </c>
      <c r="E85">
        <v>416.95</v>
      </c>
      <c r="F85" t="s">
        <v>31</v>
      </c>
      <c r="G85" t="s">
        <v>34</v>
      </c>
      <c r="H85">
        <v>0.15</v>
      </c>
      <c r="I85" t="s">
        <v>38</v>
      </c>
      <c r="J85">
        <v>1772.0374999999999</v>
      </c>
      <c r="K85" t="s">
        <v>42</v>
      </c>
      <c r="M85">
        <v>1</v>
      </c>
      <c r="N85" t="s">
        <v>131</v>
      </c>
      <c r="O85" t="s">
        <v>1631</v>
      </c>
      <c r="P85">
        <v>24.03</v>
      </c>
      <c r="Q85" s="49">
        <v>45415</v>
      </c>
      <c r="R85" s="49">
        <v>45424</v>
      </c>
      <c r="S85" t="s">
        <v>2921</v>
      </c>
    </row>
    <row r="86" spans="1:19" ht="15" customHeight="1" x14ac:dyDescent="0.35">
      <c r="A86" s="49">
        <v>45073</v>
      </c>
      <c r="B86" t="s">
        <v>22</v>
      </c>
      <c r="C86" t="s">
        <v>27</v>
      </c>
      <c r="D86">
        <v>18</v>
      </c>
      <c r="E86">
        <v>142.43</v>
      </c>
      <c r="F86" t="s">
        <v>32</v>
      </c>
      <c r="G86" t="s">
        <v>35</v>
      </c>
      <c r="H86">
        <v>0.05</v>
      </c>
      <c r="I86" t="s">
        <v>41</v>
      </c>
      <c r="J86">
        <v>2435.5529999999999</v>
      </c>
      <c r="K86" t="s">
        <v>44</v>
      </c>
      <c r="L86" t="s">
        <v>48</v>
      </c>
      <c r="M86">
        <v>1</v>
      </c>
      <c r="N86" t="s">
        <v>132</v>
      </c>
      <c r="O86" t="s">
        <v>1632</v>
      </c>
      <c r="P86">
        <v>12.38</v>
      </c>
      <c r="Q86" s="49">
        <v>45073</v>
      </c>
      <c r="R86" s="49">
        <v>45079</v>
      </c>
      <c r="S86" t="s">
        <v>2925</v>
      </c>
    </row>
    <row r="87" spans="1:19" ht="15" customHeight="1" x14ac:dyDescent="0.35">
      <c r="A87" s="49">
        <v>44931</v>
      </c>
      <c r="B87" t="s">
        <v>18</v>
      </c>
      <c r="C87" t="s">
        <v>25</v>
      </c>
      <c r="D87">
        <v>12</v>
      </c>
      <c r="E87">
        <v>582.52</v>
      </c>
      <c r="F87" t="s">
        <v>31</v>
      </c>
      <c r="G87" t="s">
        <v>34</v>
      </c>
      <c r="H87">
        <v>0</v>
      </c>
      <c r="I87" t="s">
        <v>41</v>
      </c>
      <c r="J87">
        <v>6990.24</v>
      </c>
      <c r="K87" t="s">
        <v>44</v>
      </c>
      <c r="L87" t="s">
        <v>47</v>
      </c>
      <c r="M87">
        <v>0</v>
      </c>
      <c r="N87" t="s">
        <v>133</v>
      </c>
      <c r="O87" t="s">
        <v>1633</v>
      </c>
      <c r="P87">
        <v>41.16</v>
      </c>
      <c r="Q87" s="49">
        <v>44931</v>
      </c>
      <c r="R87" s="49">
        <v>44937</v>
      </c>
      <c r="S87" t="s">
        <v>2921</v>
      </c>
    </row>
    <row r="88" spans="1:19" ht="15" customHeight="1" x14ac:dyDescent="0.35">
      <c r="A88" s="49">
        <v>45798</v>
      </c>
      <c r="B88" t="s">
        <v>18</v>
      </c>
      <c r="C88" t="s">
        <v>26</v>
      </c>
      <c r="D88">
        <v>20</v>
      </c>
      <c r="E88">
        <v>129.56</v>
      </c>
      <c r="F88" t="s">
        <v>31</v>
      </c>
      <c r="G88" t="s">
        <v>35</v>
      </c>
      <c r="H88">
        <v>0.15</v>
      </c>
      <c r="I88" t="s">
        <v>40</v>
      </c>
      <c r="J88">
        <v>2202.52</v>
      </c>
      <c r="K88" t="s">
        <v>42</v>
      </c>
      <c r="L88" t="s">
        <v>49</v>
      </c>
      <c r="M88">
        <v>0</v>
      </c>
      <c r="N88" t="s">
        <v>134</v>
      </c>
      <c r="O88" t="s">
        <v>1634</v>
      </c>
      <c r="P88">
        <v>40.21</v>
      </c>
      <c r="Q88" s="49">
        <v>45798</v>
      </c>
      <c r="R88" s="49">
        <v>45800</v>
      </c>
      <c r="S88" t="s">
        <v>2921</v>
      </c>
    </row>
    <row r="89" spans="1:19" ht="15" customHeight="1" x14ac:dyDescent="0.35">
      <c r="A89" s="49">
        <v>45128</v>
      </c>
      <c r="B89" t="s">
        <v>21</v>
      </c>
      <c r="C89" t="s">
        <v>28</v>
      </c>
      <c r="D89">
        <v>17</v>
      </c>
      <c r="E89">
        <v>431.82</v>
      </c>
      <c r="F89" t="s">
        <v>30</v>
      </c>
      <c r="G89" t="s">
        <v>35</v>
      </c>
      <c r="H89">
        <v>0</v>
      </c>
      <c r="I89" t="s">
        <v>36</v>
      </c>
      <c r="J89">
        <v>7340.94</v>
      </c>
      <c r="K89" t="s">
        <v>43</v>
      </c>
      <c r="L89" t="s">
        <v>47</v>
      </c>
      <c r="M89">
        <v>1</v>
      </c>
      <c r="N89" t="s">
        <v>135</v>
      </c>
      <c r="O89" t="s">
        <v>1635</v>
      </c>
      <c r="P89">
        <v>37.75</v>
      </c>
      <c r="Q89" s="49">
        <v>45128</v>
      </c>
      <c r="R89" s="49">
        <v>45132</v>
      </c>
      <c r="S89" t="s">
        <v>2924</v>
      </c>
    </row>
    <row r="90" spans="1:19" ht="15" customHeight="1" x14ac:dyDescent="0.35">
      <c r="A90" s="49">
        <v>45802</v>
      </c>
      <c r="B90" t="s">
        <v>18</v>
      </c>
      <c r="C90" t="s">
        <v>23</v>
      </c>
      <c r="D90">
        <v>15</v>
      </c>
      <c r="E90">
        <v>15.85</v>
      </c>
      <c r="F90" t="s">
        <v>32</v>
      </c>
      <c r="G90" t="s">
        <v>35</v>
      </c>
      <c r="H90">
        <v>0</v>
      </c>
      <c r="I90" t="s">
        <v>41</v>
      </c>
      <c r="J90">
        <v>237.75</v>
      </c>
      <c r="K90" t="s">
        <v>45</v>
      </c>
      <c r="L90" t="s">
        <v>49</v>
      </c>
      <c r="M90">
        <v>0</v>
      </c>
      <c r="N90" t="s">
        <v>136</v>
      </c>
      <c r="O90" t="s">
        <v>1636</v>
      </c>
      <c r="P90">
        <v>23.49</v>
      </c>
      <c r="Q90" s="49">
        <v>45802</v>
      </c>
      <c r="R90" s="49">
        <v>45811</v>
      </c>
      <c r="S90" t="s">
        <v>2921</v>
      </c>
    </row>
    <row r="91" spans="1:19" ht="15" customHeight="1" x14ac:dyDescent="0.35">
      <c r="A91" s="49">
        <v>45612</v>
      </c>
      <c r="B91" t="s">
        <v>19</v>
      </c>
      <c r="C91" t="s">
        <v>28</v>
      </c>
      <c r="D91">
        <v>20</v>
      </c>
      <c r="E91">
        <v>548.34</v>
      </c>
      <c r="F91" t="s">
        <v>30</v>
      </c>
      <c r="G91" t="s">
        <v>35</v>
      </c>
      <c r="H91">
        <v>0.1</v>
      </c>
      <c r="I91" t="s">
        <v>41</v>
      </c>
      <c r="J91">
        <v>9870.1200000000008</v>
      </c>
      <c r="K91" t="s">
        <v>43</v>
      </c>
      <c r="L91" t="s">
        <v>49</v>
      </c>
      <c r="M91">
        <v>0</v>
      </c>
      <c r="N91" t="s">
        <v>137</v>
      </c>
      <c r="O91" t="s">
        <v>1637</v>
      </c>
      <c r="P91">
        <v>33.47</v>
      </c>
      <c r="Q91" s="49">
        <v>45612</v>
      </c>
      <c r="R91" s="49">
        <v>45618</v>
      </c>
      <c r="S91" t="s">
        <v>2922</v>
      </c>
    </row>
    <row r="92" spans="1:19" ht="15" customHeight="1" x14ac:dyDescent="0.35">
      <c r="A92" s="49">
        <v>45249</v>
      </c>
      <c r="B92" t="s">
        <v>20</v>
      </c>
      <c r="C92" t="s">
        <v>23</v>
      </c>
      <c r="D92">
        <v>16</v>
      </c>
      <c r="E92">
        <v>525.83000000000004</v>
      </c>
      <c r="F92" t="s">
        <v>32</v>
      </c>
      <c r="G92" t="s">
        <v>34</v>
      </c>
      <c r="H92">
        <v>0.05</v>
      </c>
      <c r="I92" t="s">
        <v>38</v>
      </c>
      <c r="J92">
        <v>7992.616</v>
      </c>
      <c r="K92" t="s">
        <v>42</v>
      </c>
      <c r="M92">
        <v>0</v>
      </c>
      <c r="N92" t="s">
        <v>138</v>
      </c>
      <c r="O92" t="s">
        <v>1638</v>
      </c>
      <c r="P92">
        <v>36.47</v>
      </c>
      <c r="Q92" s="49">
        <v>45249</v>
      </c>
      <c r="R92" s="49">
        <v>45255</v>
      </c>
      <c r="S92" t="s">
        <v>2923</v>
      </c>
    </row>
    <row r="93" spans="1:19" ht="15" customHeight="1" x14ac:dyDescent="0.35">
      <c r="A93" s="49">
        <v>45669</v>
      </c>
      <c r="B93" t="s">
        <v>21</v>
      </c>
      <c r="C93" t="s">
        <v>23</v>
      </c>
      <c r="D93">
        <v>15</v>
      </c>
      <c r="E93">
        <v>411.38</v>
      </c>
      <c r="F93" t="s">
        <v>31</v>
      </c>
      <c r="G93" t="s">
        <v>34</v>
      </c>
      <c r="H93">
        <v>0.05</v>
      </c>
      <c r="I93" t="s">
        <v>41</v>
      </c>
      <c r="J93">
        <v>5862.165</v>
      </c>
      <c r="K93" t="s">
        <v>42</v>
      </c>
      <c r="L93" t="s">
        <v>48</v>
      </c>
      <c r="M93">
        <v>0</v>
      </c>
      <c r="N93" t="s">
        <v>139</v>
      </c>
      <c r="O93" t="s">
        <v>1639</v>
      </c>
      <c r="P93">
        <v>48.51</v>
      </c>
      <c r="Q93" s="49">
        <v>45669</v>
      </c>
      <c r="R93" s="49">
        <v>45678</v>
      </c>
      <c r="S93" t="s">
        <v>2924</v>
      </c>
    </row>
    <row r="94" spans="1:19" ht="15" customHeight="1" x14ac:dyDescent="0.35">
      <c r="A94" s="49">
        <v>45014</v>
      </c>
      <c r="B94" t="s">
        <v>20</v>
      </c>
      <c r="C94" t="s">
        <v>27</v>
      </c>
      <c r="D94">
        <v>19</v>
      </c>
      <c r="E94">
        <v>559.95000000000005</v>
      </c>
      <c r="F94" t="s">
        <v>31</v>
      </c>
      <c r="G94" t="s">
        <v>34</v>
      </c>
      <c r="H94">
        <v>0.1</v>
      </c>
      <c r="I94" t="s">
        <v>39</v>
      </c>
      <c r="J94">
        <v>9575.1450000000004</v>
      </c>
      <c r="K94" t="s">
        <v>44</v>
      </c>
      <c r="L94" t="s">
        <v>49</v>
      </c>
      <c r="M94">
        <v>0</v>
      </c>
      <c r="N94" t="s">
        <v>140</v>
      </c>
      <c r="O94" t="s">
        <v>1640</v>
      </c>
      <c r="P94">
        <v>18.3</v>
      </c>
      <c r="Q94" s="49">
        <v>45014</v>
      </c>
      <c r="R94" s="49">
        <v>45019</v>
      </c>
      <c r="S94" t="s">
        <v>2923</v>
      </c>
    </row>
    <row r="95" spans="1:19" ht="15" customHeight="1" x14ac:dyDescent="0.35">
      <c r="A95" s="49">
        <v>45717</v>
      </c>
      <c r="B95" t="s">
        <v>20</v>
      </c>
      <c r="C95" t="s">
        <v>25</v>
      </c>
      <c r="D95">
        <v>8</v>
      </c>
      <c r="E95">
        <v>179.9</v>
      </c>
      <c r="F95" t="s">
        <v>32</v>
      </c>
      <c r="G95" t="s">
        <v>35</v>
      </c>
      <c r="H95">
        <v>0.05</v>
      </c>
      <c r="I95" t="s">
        <v>39</v>
      </c>
      <c r="J95">
        <v>1367.24</v>
      </c>
      <c r="K95" t="s">
        <v>42</v>
      </c>
      <c r="L95" t="s">
        <v>48</v>
      </c>
      <c r="M95">
        <v>0</v>
      </c>
      <c r="N95" t="s">
        <v>141</v>
      </c>
      <c r="O95" t="s">
        <v>1641</v>
      </c>
      <c r="P95">
        <v>14.8</v>
      </c>
      <c r="Q95" s="49">
        <v>45717</v>
      </c>
      <c r="R95" s="49">
        <v>45721</v>
      </c>
      <c r="S95" t="s">
        <v>2923</v>
      </c>
    </row>
    <row r="96" spans="1:19" ht="15" customHeight="1" x14ac:dyDescent="0.35">
      <c r="A96" s="49">
        <v>45217</v>
      </c>
      <c r="B96" t="s">
        <v>20</v>
      </c>
      <c r="C96" t="s">
        <v>26</v>
      </c>
      <c r="D96">
        <v>12</v>
      </c>
      <c r="E96">
        <v>494.15</v>
      </c>
      <c r="F96" t="s">
        <v>30</v>
      </c>
      <c r="G96" t="s">
        <v>34</v>
      </c>
      <c r="H96">
        <v>0.15</v>
      </c>
      <c r="I96" t="s">
        <v>40</v>
      </c>
      <c r="J96">
        <v>5040.329999999999</v>
      </c>
      <c r="K96" t="s">
        <v>42</v>
      </c>
      <c r="L96" t="s">
        <v>48</v>
      </c>
      <c r="M96">
        <v>1</v>
      </c>
      <c r="N96" t="s">
        <v>142</v>
      </c>
      <c r="O96" t="s">
        <v>1642</v>
      </c>
      <c r="P96">
        <v>18.05</v>
      </c>
      <c r="Q96" s="49">
        <v>45217</v>
      </c>
      <c r="R96" s="49">
        <v>45219</v>
      </c>
      <c r="S96" t="s">
        <v>2923</v>
      </c>
    </row>
    <row r="97" spans="1:19" ht="15" customHeight="1" x14ac:dyDescent="0.35">
      <c r="A97" s="49">
        <v>45760</v>
      </c>
      <c r="B97" t="s">
        <v>18</v>
      </c>
      <c r="C97" t="s">
        <v>25</v>
      </c>
      <c r="D97">
        <v>10</v>
      </c>
      <c r="E97">
        <v>462.99</v>
      </c>
      <c r="F97" t="s">
        <v>32</v>
      </c>
      <c r="G97" t="s">
        <v>34</v>
      </c>
      <c r="H97">
        <v>0</v>
      </c>
      <c r="I97" t="s">
        <v>41</v>
      </c>
      <c r="J97">
        <v>4629.8999999999996</v>
      </c>
      <c r="K97" t="s">
        <v>44</v>
      </c>
      <c r="L97" t="s">
        <v>49</v>
      </c>
      <c r="M97">
        <v>0</v>
      </c>
      <c r="N97" t="s">
        <v>143</v>
      </c>
      <c r="O97" t="s">
        <v>1643</v>
      </c>
      <c r="P97">
        <v>5.01</v>
      </c>
      <c r="Q97" s="49">
        <v>45760</v>
      </c>
      <c r="R97" s="49">
        <v>45762</v>
      </c>
      <c r="S97" t="s">
        <v>2921</v>
      </c>
    </row>
    <row r="98" spans="1:19" ht="15" customHeight="1" x14ac:dyDescent="0.35">
      <c r="A98" s="49">
        <v>45790</v>
      </c>
      <c r="B98" t="s">
        <v>21</v>
      </c>
      <c r="C98" t="s">
        <v>23</v>
      </c>
      <c r="D98">
        <v>7</v>
      </c>
      <c r="E98">
        <v>460.24</v>
      </c>
      <c r="F98" t="s">
        <v>31</v>
      </c>
      <c r="G98" t="s">
        <v>35</v>
      </c>
      <c r="H98">
        <v>0.05</v>
      </c>
      <c r="I98" t="s">
        <v>37</v>
      </c>
      <c r="J98">
        <v>3060.596</v>
      </c>
      <c r="K98" t="s">
        <v>46</v>
      </c>
      <c r="L98" t="s">
        <v>48</v>
      </c>
      <c r="M98">
        <v>1</v>
      </c>
      <c r="N98" t="s">
        <v>144</v>
      </c>
      <c r="O98" t="s">
        <v>1644</v>
      </c>
      <c r="P98">
        <v>11.54</v>
      </c>
      <c r="Q98" s="49">
        <v>45790</v>
      </c>
      <c r="R98" s="49">
        <v>45800</v>
      </c>
      <c r="S98" t="s">
        <v>2924</v>
      </c>
    </row>
    <row r="99" spans="1:19" ht="15" customHeight="1" x14ac:dyDescent="0.35">
      <c r="A99" s="49">
        <v>45403</v>
      </c>
      <c r="B99" t="s">
        <v>22</v>
      </c>
      <c r="C99" t="s">
        <v>29</v>
      </c>
      <c r="D99">
        <v>17</v>
      </c>
      <c r="E99">
        <v>309.52</v>
      </c>
      <c r="F99" t="s">
        <v>30</v>
      </c>
      <c r="G99" t="s">
        <v>34</v>
      </c>
      <c r="H99">
        <v>0.05</v>
      </c>
      <c r="I99" t="s">
        <v>36</v>
      </c>
      <c r="J99">
        <v>4998.7479999999996</v>
      </c>
      <c r="K99" t="s">
        <v>42</v>
      </c>
      <c r="L99" t="s">
        <v>47</v>
      </c>
      <c r="M99">
        <v>0</v>
      </c>
      <c r="N99" t="s">
        <v>145</v>
      </c>
      <c r="O99" t="s">
        <v>1645</v>
      </c>
      <c r="P99">
        <v>6.11</v>
      </c>
      <c r="Q99" s="49">
        <v>45403</v>
      </c>
      <c r="R99" s="49">
        <v>45409</v>
      </c>
      <c r="S99" t="s">
        <v>2925</v>
      </c>
    </row>
    <row r="100" spans="1:19" ht="15" customHeight="1" x14ac:dyDescent="0.35">
      <c r="A100" s="49">
        <v>45688</v>
      </c>
      <c r="B100" t="s">
        <v>21</v>
      </c>
      <c r="C100" t="s">
        <v>27</v>
      </c>
      <c r="D100">
        <v>1</v>
      </c>
      <c r="E100">
        <v>323.83</v>
      </c>
      <c r="F100" t="s">
        <v>30</v>
      </c>
      <c r="G100" t="s">
        <v>34</v>
      </c>
      <c r="H100">
        <v>0.05</v>
      </c>
      <c r="I100" t="s">
        <v>36</v>
      </c>
      <c r="J100">
        <v>307.63850000000002</v>
      </c>
      <c r="K100" t="s">
        <v>44</v>
      </c>
      <c r="L100" t="s">
        <v>49</v>
      </c>
      <c r="M100">
        <v>0</v>
      </c>
      <c r="N100" t="s">
        <v>146</v>
      </c>
      <c r="O100" t="s">
        <v>1646</v>
      </c>
      <c r="P100">
        <v>27.48</v>
      </c>
      <c r="Q100" s="49">
        <v>45688</v>
      </c>
      <c r="R100" s="49">
        <v>45696</v>
      </c>
      <c r="S100" t="s">
        <v>2924</v>
      </c>
    </row>
    <row r="101" spans="1:19" ht="15" customHeight="1" x14ac:dyDescent="0.35">
      <c r="A101" s="49">
        <v>45730</v>
      </c>
      <c r="B101" t="s">
        <v>21</v>
      </c>
      <c r="C101" t="s">
        <v>26</v>
      </c>
      <c r="D101">
        <v>10</v>
      </c>
      <c r="E101">
        <v>503.07</v>
      </c>
      <c r="F101" t="s">
        <v>32</v>
      </c>
      <c r="G101" t="s">
        <v>35</v>
      </c>
      <c r="H101">
        <v>0</v>
      </c>
      <c r="I101" t="s">
        <v>41</v>
      </c>
      <c r="J101">
        <v>5030.7</v>
      </c>
      <c r="K101" t="s">
        <v>44</v>
      </c>
      <c r="L101" t="s">
        <v>47</v>
      </c>
      <c r="M101">
        <v>0</v>
      </c>
      <c r="N101" t="s">
        <v>147</v>
      </c>
      <c r="O101" t="s">
        <v>1647</v>
      </c>
      <c r="P101">
        <v>44.61</v>
      </c>
      <c r="Q101" s="49">
        <v>45730</v>
      </c>
      <c r="R101" s="49">
        <v>45735</v>
      </c>
      <c r="S101" t="s">
        <v>2924</v>
      </c>
    </row>
    <row r="102" spans="1:19" ht="15" customHeight="1" x14ac:dyDescent="0.35">
      <c r="A102" s="49">
        <v>45438</v>
      </c>
      <c r="B102" t="s">
        <v>22</v>
      </c>
      <c r="C102" t="s">
        <v>23</v>
      </c>
      <c r="D102">
        <v>20</v>
      </c>
      <c r="E102">
        <v>491.68</v>
      </c>
      <c r="F102" t="s">
        <v>33</v>
      </c>
      <c r="G102" t="s">
        <v>34</v>
      </c>
      <c r="H102">
        <v>0.15</v>
      </c>
      <c r="I102" t="s">
        <v>37</v>
      </c>
      <c r="J102">
        <v>8358.56</v>
      </c>
      <c r="K102" t="s">
        <v>42</v>
      </c>
      <c r="L102" t="s">
        <v>48</v>
      </c>
      <c r="M102">
        <v>1</v>
      </c>
      <c r="N102" t="s">
        <v>148</v>
      </c>
      <c r="O102" t="s">
        <v>1648</v>
      </c>
      <c r="P102">
        <v>43.46</v>
      </c>
      <c r="Q102" s="49">
        <v>45438</v>
      </c>
      <c r="R102" s="49">
        <v>45441</v>
      </c>
      <c r="S102" t="s">
        <v>2925</v>
      </c>
    </row>
    <row r="103" spans="1:19" ht="15" customHeight="1" x14ac:dyDescent="0.35">
      <c r="A103" s="49">
        <v>45129</v>
      </c>
      <c r="B103" t="s">
        <v>20</v>
      </c>
      <c r="C103" t="s">
        <v>24</v>
      </c>
      <c r="D103">
        <v>17</v>
      </c>
      <c r="E103">
        <v>468.45</v>
      </c>
      <c r="F103" t="s">
        <v>31</v>
      </c>
      <c r="G103" t="s">
        <v>35</v>
      </c>
      <c r="H103">
        <v>0.05</v>
      </c>
      <c r="I103" t="s">
        <v>39</v>
      </c>
      <c r="J103">
        <v>7565.4674999999997</v>
      </c>
      <c r="K103" t="s">
        <v>44</v>
      </c>
      <c r="L103" t="s">
        <v>47</v>
      </c>
      <c r="M103">
        <v>0</v>
      </c>
      <c r="N103" t="s">
        <v>149</v>
      </c>
      <c r="O103" t="s">
        <v>1649</v>
      </c>
      <c r="P103">
        <v>17.88</v>
      </c>
      <c r="Q103" s="49">
        <v>45129</v>
      </c>
      <c r="R103" s="49">
        <v>45133</v>
      </c>
      <c r="S103" t="s">
        <v>2923</v>
      </c>
    </row>
    <row r="104" spans="1:19" ht="15" customHeight="1" x14ac:dyDescent="0.35">
      <c r="A104" s="49">
        <v>45372</v>
      </c>
      <c r="B104" t="s">
        <v>20</v>
      </c>
      <c r="C104" t="s">
        <v>23</v>
      </c>
      <c r="D104">
        <v>11</v>
      </c>
      <c r="E104">
        <v>401.76</v>
      </c>
      <c r="F104" t="s">
        <v>33</v>
      </c>
      <c r="G104" t="s">
        <v>35</v>
      </c>
      <c r="H104">
        <v>0.15</v>
      </c>
      <c r="I104" t="s">
        <v>38</v>
      </c>
      <c r="J104">
        <v>3756.4560000000001</v>
      </c>
      <c r="K104" t="s">
        <v>43</v>
      </c>
      <c r="L104" t="s">
        <v>48</v>
      </c>
      <c r="M104">
        <v>0</v>
      </c>
      <c r="N104" t="s">
        <v>150</v>
      </c>
      <c r="O104" t="s">
        <v>1650</v>
      </c>
      <c r="P104">
        <v>48.03</v>
      </c>
      <c r="Q104" s="49">
        <v>45372</v>
      </c>
      <c r="R104" s="49">
        <v>45381</v>
      </c>
      <c r="S104" t="s">
        <v>2923</v>
      </c>
    </row>
    <row r="105" spans="1:19" ht="15" customHeight="1" x14ac:dyDescent="0.35">
      <c r="A105" s="49">
        <v>45021</v>
      </c>
      <c r="B105" t="s">
        <v>22</v>
      </c>
      <c r="C105" t="s">
        <v>29</v>
      </c>
      <c r="D105">
        <v>3</v>
      </c>
      <c r="E105">
        <v>221</v>
      </c>
      <c r="F105" t="s">
        <v>30</v>
      </c>
      <c r="G105" t="s">
        <v>34</v>
      </c>
      <c r="H105">
        <v>0</v>
      </c>
      <c r="I105" t="s">
        <v>38</v>
      </c>
      <c r="J105">
        <v>663</v>
      </c>
      <c r="K105" t="s">
        <v>46</v>
      </c>
      <c r="L105" t="s">
        <v>47</v>
      </c>
      <c r="M105">
        <v>0</v>
      </c>
      <c r="N105" t="s">
        <v>151</v>
      </c>
      <c r="O105" t="s">
        <v>1651</v>
      </c>
      <c r="P105">
        <v>32.31</v>
      </c>
      <c r="Q105" s="49">
        <v>45021</v>
      </c>
      <c r="R105" s="49">
        <v>45024</v>
      </c>
      <c r="S105" t="s">
        <v>2925</v>
      </c>
    </row>
    <row r="106" spans="1:19" ht="15" customHeight="1" x14ac:dyDescent="0.35">
      <c r="A106" s="49">
        <v>45530</v>
      </c>
      <c r="B106" t="s">
        <v>18</v>
      </c>
      <c r="C106" t="s">
        <v>27</v>
      </c>
      <c r="D106">
        <v>6</v>
      </c>
      <c r="E106">
        <v>188.45</v>
      </c>
      <c r="F106" t="s">
        <v>32</v>
      </c>
      <c r="G106" t="s">
        <v>34</v>
      </c>
      <c r="H106">
        <v>0.05</v>
      </c>
      <c r="I106" t="s">
        <v>37</v>
      </c>
      <c r="J106">
        <v>1074.165</v>
      </c>
      <c r="K106" t="s">
        <v>43</v>
      </c>
      <c r="M106">
        <v>0</v>
      </c>
      <c r="N106" t="s">
        <v>152</v>
      </c>
      <c r="O106" t="s">
        <v>1652</v>
      </c>
      <c r="P106">
        <v>6.77</v>
      </c>
      <c r="Q106" s="49">
        <v>45530</v>
      </c>
      <c r="R106" s="49">
        <v>45536</v>
      </c>
      <c r="S106" t="s">
        <v>2921</v>
      </c>
    </row>
    <row r="107" spans="1:19" ht="15" customHeight="1" x14ac:dyDescent="0.35">
      <c r="A107" s="49">
        <v>45480</v>
      </c>
      <c r="B107" t="s">
        <v>20</v>
      </c>
      <c r="C107" t="s">
        <v>25</v>
      </c>
      <c r="D107">
        <v>3</v>
      </c>
      <c r="E107">
        <v>566.20000000000005</v>
      </c>
      <c r="F107" t="s">
        <v>33</v>
      </c>
      <c r="G107" t="s">
        <v>35</v>
      </c>
      <c r="H107">
        <v>0</v>
      </c>
      <c r="I107" t="s">
        <v>41</v>
      </c>
      <c r="J107">
        <v>1698.6</v>
      </c>
      <c r="K107" t="s">
        <v>43</v>
      </c>
      <c r="L107" t="s">
        <v>47</v>
      </c>
      <c r="M107">
        <v>1</v>
      </c>
      <c r="N107" t="s">
        <v>153</v>
      </c>
      <c r="O107" t="s">
        <v>1653</v>
      </c>
      <c r="P107">
        <v>28.97</v>
      </c>
      <c r="Q107" s="49">
        <v>45480</v>
      </c>
      <c r="R107" s="49">
        <v>45490</v>
      </c>
      <c r="S107" t="s">
        <v>2923</v>
      </c>
    </row>
    <row r="108" spans="1:19" ht="15" customHeight="1" x14ac:dyDescent="0.35">
      <c r="A108" s="49">
        <v>45198</v>
      </c>
      <c r="B108" t="s">
        <v>18</v>
      </c>
      <c r="C108" t="s">
        <v>27</v>
      </c>
      <c r="D108">
        <v>14</v>
      </c>
      <c r="E108">
        <v>167.09</v>
      </c>
      <c r="F108" t="s">
        <v>33</v>
      </c>
      <c r="G108" t="s">
        <v>35</v>
      </c>
      <c r="H108">
        <v>0.05</v>
      </c>
      <c r="I108" t="s">
        <v>37</v>
      </c>
      <c r="J108">
        <v>2222.297</v>
      </c>
      <c r="K108" t="s">
        <v>43</v>
      </c>
      <c r="L108" t="s">
        <v>48</v>
      </c>
      <c r="M108">
        <v>1</v>
      </c>
      <c r="N108" t="s">
        <v>154</v>
      </c>
      <c r="O108" t="s">
        <v>1654</v>
      </c>
      <c r="P108">
        <v>47.05</v>
      </c>
      <c r="Q108" s="49">
        <v>45198</v>
      </c>
      <c r="R108" s="49">
        <v>45207</v>
      </c>
      <c r="S108" t="s">
        <v>2921</v>
      </c>
    </row>
    <row r="109" spans="1:19" ht="15" customHeight="1" x14ac:dyDescent="0.35">
      <c r="A109" s="49">
        <v>45203</v>
      </c>
      <c r="B109" t="s">
        <v>22</v>
      </c>
      <c r="C109" t="s">
        <v>27</v>
      </c>
      <c r="D109">
        <v>16</v>
      </c>
      <c r="E109">
        <v>36.159999999999997</v>
      </c>
      <c r="F109" t="s">
        <v>32</v>
      </c>
      <c r="G109" t="s">
        <v>34</v>
      </c>
      <c r="H109">
        <v>0.1</v>
      </c>
      <c r="I109" t="s">
        <v>39</v>
      </c>
      <c r="J109">
        <v>520.70399999999995</v>
      </c>
      <c r="K109" t="s">
        <v>45</v>
      </c>
      <c r="L109" t="s">
        <v>47</v>
      </c>
      <c r="M109">
        <v>0</v>
      </c>
      <c r="N109" t="s">
        <v>155</v>
      </c>
      <c r="O109" t="s">
        <v>1655</v>
      </c>
      <c r="P109">
        <v>26.64</v>
      </c>
      <c r="Q109" s="49">
        <v>45203</v>
      </c>
      <c r="R109" s="49">
        <v>45210</v>
      </c>
      <c r="S109" t="s">
        <v>2925</v>
      </c>
    </row>
    <row r="110" spans="1:19" ht="15" customHeight="1" x14ac:dyDescent="0.35">
      <c r="A110" s="49">
        <v>45817</v>
      </c>
      <c r="B110" t="s">
        <v>21</v>
      </c>
      <c r="C110" t="s">
        <v>29</v>
      </c>
      <c r="D110">
        <v>2</v>
      </c>
      <c r="E110">
        <v>73.94</v>
      </c>
      <c r="F110" t="s">
        <v>30</v>
      </c>
      <c r="G110" t="s">
        <v>34</v>
      </c>
      <c r="H110">
        <v>0.05</v>
      </c>
      <c r="I110" t="s">
        <v>39</v>
      </c>
      <c r="J110">
        <v>140.48599999999999</v>
      </c>
      <c r="K110" t="s">
        <v>45</v>
      </c>
      <c r="L110" t="s">
        <v>48</v>
      </c>
      <c r="M110">
        <v>0</v>
      </c>
      <c r="N110" t="s">
        <v>156</v>
      </c>
      <c r="O110" t="s">
        <v>1656</v>
      </c>
      <c r="P110">
        <v>28.05</v>
      </c>
      <c r="Q110" s="49">
        <v>45817</v>
      </c>
      <c r="R110" s="49">
        <v>45824</v>
      </c>
      <c r="S110" t="s">
        <v>2924</v>
      </c>
    </row>
    <row r="111" spans="1:19" ht="15" customHeight="1" x14ac:dyDescent="0.35">
      <c r="A111" s="49">
        <v>45820</v>
      </c>
      <c r="B111" t="s">
        <v>18</v>
      </c>
      <c r="C111" t="s">
        <v>29</v>
      </c>
      <c r="D111">
        <v>16</v>
      </c>
      <c r="E111">
        <v>459.49</v>
      </c>
      <c r="F111" t="s">
        <v>31</v>
      </c>
      <c r="G111" t="s">
        <v>34</v>
      </c>
      <c r="H111">
        <v>0.1</v>
      </c>
      <c r="I111" t="s">
        <v>36</v>
      </c>
      <c r="J111">
        <v>6616.6559999999999</v>
      </c>
      <c r="K111" t="s">
        <v>42</v>
      </c>
      <c r="L111" t="s">
        <v>48</v>
      </c>
      <c r="M111">
        <v>0</v>
      </c>
      <c r="N111" t="s">
        <v>157</v>
      </c>
      <c r="O111" t="s">
        <v>1657</v>
      </c>
      <c r="P111">
        <v>26.99</v>
      </c>
      <c r="Q111" s="49">
        <v>45820</v>
      </c>
      <c r="R111" s="49">
        <v>45822</v>
      </c>
      <c r="S111" t="s">
        <v>2921</v>
      </c>
    </row>
    <row r="112" spans="1:19" ht="15" customHeight="1" x14ac:dyDescent="0.35">
      <c r="A112" s="49">
        <v>45472</v>
      </c>
      <c r="B112" t="s">
        <v>18</v>
      </c>
      <c r="C112" t="s">
        <v>26</v>
      </c>
      <c r="D112">
        <v>3</v>
      </c>
      <c r="E112">
        <v>168.05</v>
      </c>
      <c r="F112" t="s">
        <v>31</v>
      </c>
      <c r="G112" t="s">
        <v>35</v>
      </c>
      <c r="H112">
        <v>0</v>
      </c>
      <c r="I112" t="s">
        <v>39</v>
      </c>
      <c r="J112">
        <v>504.15</v>
      </c>
      <c r="K112" t="s">
        <v>46</v>
      </c>
      <c r="M112">
        <v>1</v>
      </c>
      <c r="N112" t="s">
        <v>158</v>
      </c>
      <c r="O112" t="s">
        <v>1658</v>
      </c>
      <c r="P112">
        <v>21.08</v>
      </c>
      <c r="Q112" s="49">
        <v>45472</v>
      </c>
      <c r="R112" s="49">
        <v>45479</v>
      </c>
      <c r="S112" t="s">
        <v>2921</v>
      </c>
    </row>
    <row r="113" spans="1:19" ht="15" customHeight="1" x14ac:dyDescent="0.35">
      <c r="A113" s="49">
        <v>45374</v>
      </c>
      <c r="B113" t="s">
        <v>20</v>
      </c>
      <c r="C113" t="s">
        <v>29</v>
      </c>
      <c r="D113">
        <v>14</v>
      </c>
      <c r="E113">
        <v>37.54</v>
      </c>
      <c r="F113" t="s">
        <v>30</v>
      </c>
      <c r="G113" t="s">
        <v>35</v>
      </c>
      <c r="H113">
        <v>0.15</v>
      </c>
      <c r="I113" t="s">
        <v>37</v>
      </c>
      <c r="J113">
        <v>446.72599999999989</v>
      </c>
      <c r="K113" t="s">
        <v>44</v>
      </c>
      <c r="M113">
        <v>1</v>
      </c>
      <c r="N113" t="s">
        <v>159</v>
      </c>
      <c r="O113" t="s">
        <v>1659</v>
      </c>
      <c r="P113">
        <v>49.6</v>
      </c>
      <c r="Q113" s="49">
        <v>45374</v>
      </c>
      <c r="R113" s="49">
        <v>45384</v>
      </c>
      <c r="S113" t="s">
        <v>2923</v>
      </c>
    </row>
    <row r="114" spans="1:19" ht="15" customHeight="1" x14ac:dyDescent="0.35">
      <c r="A114" s="49">
        <v>45487</v>
      </c>
      <c r="B114" t="s">
        <v>19</v>
      </c>
      <c r="C114" t="s">
        <v>28</v>
      </c>
      <c r="D114">
        <v>4</v>
      </c>
      <c r="E114">
        <v>151.16</v>
      </c>
      <c r="F114" t="s">
        <v>30</v>
      </c>
      <c r="G114" t="s">
        <v>34</v>
      </c>
      <c r="H114">
        <v>0</v>
      </c>
      <c r="I114" t="s">
        <v>37</v>
      </c>
      <c r="J114">
        <v>604.64</v>
      </c>
      <c r="K114" t="s">
        <v>43</v>
      </c>
      <c r="L114" t="s">
        <v>48</v>
      </c>
      <c r="M114">
        <v>1</v>
      </c>
      <c r="N114" t="s">
        <v>160</v>
      </c>
      <c r="O114" t="s">
        <v>1660</v>
      </c>
      <c r="P114">
        <v>41.4</v>
      </c>
      <c r="Q114" s="49">
        <v>45487</v>
      </c>
      <c r="R114" s="49">
        <v>45494</v>
      </c>
      <c r="S114" t="s">
        <v>2922</v>
      </c>
    </row>
    <row r="115" spans="1:19" ht="15" customHeight="1" x14ac:dyDescent="0.35">
      <c r="A115" s="49">
        <v>45366</v>
      </c>
      <c r="B115" t="s">
        <v>19</v>
      </c>
      <c r="C115" t="s">
        <v>28</v>
      </c>
      <c r="D115">
        <v>17</v>
      </c>
      <c r="E115">
        <v>78.58</v>
      </c>
      <c r="F115" t="s">
        <v>31</v>
      </c>
      <c r="G115" t="s">
        <v>34</v>
      </c>
      <c r="H115">
        <v>0.1</v>
      </c>
      <c r="I115" t="s">
        <v>41</v>
      </c>
      <c r="J115">
        <v>1202.2739999999999</v>
      </c>
      <c r="K115" t="s">
        <v>43</v>
      </c>
      <c r="L115" t="s">
        <v>49</v>
      </c>
      <c r="M115">
        <v>0</v>
      </c>
      <c r="N115" t="s">
        <v>161</v>
      </c>
      <c r="O115" t="s">
        <v>1661</v>
      </c>
      <c r="P115">
        <v>8.02</v>
      </c>
      <c r="Q115" s="49">
        <v>45366</v>
      </c>
      <c r="R115" s="49">
        <v>45376</v>
      </c>
      <c r="S115" t="s">
        <v>2922</v>
      </c>
    </row>
    <row r="116" spans="1:19" ht="15" customHeight="1" x14ac:dyDescent="0.35">
      <c r="A116" s="49">
        <v>45766</v>
      </c>
      <c r="B116" t="s">
        <v>21</v>
      </c>
      <c r="C116" t="s">
        <v>26</v>
      </c>
      <c r="D116">
        <v>15</v>
      </c>
      <c r="E116">
        <v>37.33</v>
      </c>
      <c r="F116" t="s">
        <v>30</v>
      </c>
      <c r="G116" t="s">
        <v>35</v>
      </c>
      <c r="H116">
        <v>0.05</v>
      </c>
      <c r="I116" t="s">
        <v>39</v>
      </c>
      <c r="J116">
        <v>531.95249999999987</v>
      </c>
      <c r="K116" t="s">
        <v>46</v>
      </c>
      <c r="M116">
        <v>1</v>
      </c>
      <c r="N116" t="s">
        <v>162</v>
      </c>
      <c r="O116" t="s">
        <v>1662</v>
      </c>
      <c r="P116">
        <v>43.69</v>
      </c>
      <c r="Q116" s="49">
        <v>45766</v>
      </c>
      <c r="R116" s="49">
        <v>45771</v>
      </c>
      <c r="S116" t="s">
        <v>2924</v>
      </c>
    </row>
    <row r="117" spans="1:19" ht="15" customHeight="1" x14ac:dyDescent="0.35">
      <c r="A117" s="49">
        <v>45337</v>
      </c>
      <c r="B117" t="s">
        <v>22</v>
      </c>
      <c r="C117" t="s">
        <v>28</v>
      </c>
      <c r="D117">
        <v>18</v>
      </c>
      <c r="E117">
        <v>537.02</v>
      </c>
      <c r="F117" t="s">
        <v>31</v>
      </c>
      <c r="G117" t="s">
        <v>34</v>
      </c>
      <c r="H117">
        <v>0.15</v>
      </c>
      <c r="I117" t="s">
        <v>39</v>
      </c>
      <c r="J117">
        <v>8216.4060000000009</v>
      </c>
      <c r="K117" t="s">
        <v>45</v>
      </c>
      <c r="L117" t="s">
        <v>48</v>
      </c>
      <c r="M117">
        <v>0</v>
      </c>
      <c r="N117" t="s">
        <v>163</v>
      </c>
      <c r="O117" t="s">
        <v>1663</v>
      </c>
      <c r="P117">
        <v>23.94</v>
      </c>
      <c r="Q117" s="49">
        <v>45337</v>
      </c>
      <c r="R117" s="49">
        <v>45342</v>
      </c>
      <c r="S117" t="s">
        <v>2925</v>
      </c>
    </row>
    <row r="118" spans="1:19" ht="15" customHeight="1" x14ac:dyDescent="0.35">
      <c r="A118" s="49">
        <v>45316</v>
      </c>
      <c r="B118" t="s">
        <v>18</v>
      </c>
      <c r="C118" t="s">
        <v>25</v>
      </c>
      <c r="D118">
        <v>5</v>
      </c>
      <c r="E118">
        <v>215.6</v>
      </c>
      <c r="F118" t="s">
        <v>32</v>
      </c>
      <c r="G118" t="s">
        <v>34</v>
      </c>
      <c r="H118">
        <v>0</v>
      </c>
      <c r="I118" t="s">
        <v>38</v>
      </c>
      <c r="J118">
        <v>1078</v>
      </c>
      <c r="K118" t="s">
        <v>42</v>
      </c>
      <c r="L118" t="s">
        <v>49</v>
      </c>
      <c r="M118">
        <v>0</v>
      </c>
      <c r="N118" t="s">
        <v>164</v>
      </c>
      <c r="O118" t="s">
        <v>1664</v>
      </c>
      <c r="P118">
        <v>28.36</v>
      </c>
      <c r="Q118" s="49">
        <v>45316</v>
      </c>
      <c r="R118" s="49">
        <v>45326</v>
      </c>
      <c r="S118" t="s">
        <v>2921</v>
      </c>
    </row>
    <row r="119" spans="1:19" ht="15" customHeight="1" x14ac:dyDescent="0.35">
      <c r="A119" s="49">
        <v>45762</v>
      </c>
      <c r="B119" t="s">
        <v>21</v>
      </c>
      <c r="C119" t="s">
        <v>23</v>
      </c>
      <c r="D119">
        <v>18</v>
      </c>
      <c r="E119">
        <v>209.5</v>
      </c>
      <c r="F119" t="s">
        <v>33</v>
      </c>
      <c r="G119" t="s">
        <v>34</v>
      </c>
      <c r="H119">
        <v>0</v>
      </c>
      <c r="I119" t="s">
        <v>39</v>
      </c>
      <c r="J119">
        <v>3771</v>
      </c>
      <c r="K119" t="s">
        <v>44</v>
      </c>
      <c r="L119" t="s">
        <v>47</v>
      </c>
      <c r="M119">
        <v>0</v>
      </c>
      <c r="N119" t="s">
        <v>165</v>
      </c>
      <c r="O119" t="s">
        <v>1665</v>
      </c>
      <c r="P119">
        <v>38.229999999999997</v>
      </c>
      <c r="Q119" s="49">
        <v>45762</v>
      </c>
      <c r="R119" s="49">
        <v>45770</v>
      </c>
      <c r="S119" t="s">
        <v>2924</v>
      </c>
    </row>
    <row r="120" spans="1:19" ht="15" customHeight="1" x14ac:dyDescent="0.35">
      <c r="A120" s="49">
        <v>45762</v>
      </c>
      <c r="B120" t="s">
        <v>21</v>
      </c>
      <c r="C120" t="s">
        <v>26</v>
      </c>
      <c r="D120">
        <v>8</v>
      </c>
      <c r="E120">
        <v>348.98</v>
      </c>
      <c r="F120" t="s">
        <v>31</v>
      </c>
      <c r="G120" t="s">
        <v>35</v>
      </c>
      <c r="H120">
        <v>0.1</v>
      </c>
      <c r="I120" t="s">
        <v>38</v>
      </c>
      <c r="J120">
        <v>2512.6559999999999</v>
      </c>
      <c r="K120" t="s">
        <v>42</v>
      </c>
      <c r="L120" t="s">
        <v>47</v>
      </c>
      <c r="M120">
        <v>0</v>
      </c>
      <c r="N120" t="s">
        <v>166</v>
      </c>
      <c r="O120" t="s">
        <v>1666</v>
      </c>
      <c r="P120">
        <v>19.170000000000002</v>
      </c>
      <c r="Q120" s="49">
        <v>45762</v>
      </c>
      <c r="R120" s="49">
        <v>45767</v>
      </c>
      <c r="S120" t="s">
        <v>2924</v>
      </c>
    </row>
    <row r="121" spans="1:19" ht="15" customHeight="1" x14ac:dyDescent="0.35">
      <c r="A121" s="49">
        <v>45515</v>
      </c>
      <c r="B121" t="s">
        <v>22</v>
      </c>
      <c r="C121" t="s">
        <v>29</v>
      </c>
      <c r="D121">
        <v>2</v>
      </c>
      <c r="E121">
        <v>289.14</v>
      </c>
      <c r="F121" t="s">
        <v>32</v>
      </c>
      <c r="G121" t="s">
        <v>35</v>
      </c>
      <c r="H121">
        <v>0.05</v>
      </c>
      <c r="I121" t="s">
        <v>40</v>
      </c>
      <c r="J121">
        <v>549.36599999999999</v>
      </c>
      <c r="K121" t="s">
        <v>42</v>
      </c>
      <c r="L121" t="s">
        <v>48</v>
      </c>
      <c r="M121">
        <v>0</v>
      </c>
      <c r="N121" t="s">
        <v>167</v>
      </c>
      <c r="O121" t="s">
        <v>1667</v>
      </c>
      <c r="P121">
        <v>5.13</v>
      </c>
      <c r="Q121" s="49">
        <v>45515</v>
      </c>
      <c r="R121" s="49">
        <v>45517</v>
      </c>
      <c r="S121" t="s">
        <v>2925</v>
      </c>
    </row>
    <row r="122" spans="1:19" ht="15" customHeight="1" x14ac:dyDescent="0.35">
      <c r="A122" s="49">
        <v>45261</v>
      </c>
      <c r="B122" t="s">
        <v>19</v>
      </c>
      <c r="C122" t="s">
        <v>25</v>
      </c>
      <c r="D122">
        <v>5</v>
      </c>
      <c r="E122">
        <v>396.93</v>
      </c>
      <c r="F122" t="s">
        <v>30</v>
      </c>
      <c r="G122" t="s">
        <v>34</v>
      </c>
      <c r="H122">
        <v>0</v>
      </c>
      <c r="I122" t="s">
        <v>40</v>
      </c>
      <c r="J122">
        <v>1984.65</v>
      </c>
      <c r="K122" t="s">
        <v>44</v>
      </c>
      <c r="L122" t="s">
        <v>47</v>
      </c>
      <c r="M122">
        <v>0</v>
      </c>
      <c r="N122" t="s">
        <v>168</v>
      </c>
      <c r="O122" t="s">
        <v>1668</v>
      </c>
      <c r="P122">
        <v>48.63</v>
      </c>
      <c r="Q122" s="49">
        <v>45261</v>
      </c>
      <c r="R122" s="49">
        <v>45268</v>
      </c>
      <c r="S122" t="s">
        <v>2922</v>
      </c>
    </row>
    <row r="123" spans="1:19" ht="15" customHeight="1" x14ac:dyDescent="0.35">
      <c r="A123" s="49">
        <v>45144</v>
      </c>
      <c r="B123" t="s">
        <v>21</v>
      </c>
      <c r="C123" t="s">
        <v>23</v>
      </c>
      <c r="D123">
        <v>10</v>
      </c>
      <c r="E123">
        <v>508.57</v>
      </c>
      <c r="F123" t="s">
        <v>33</v>
      </c>
      <c r="G123" t="s">
        <v>35</v>
      </c>
      <c r="H123">
        <v>0.05</v>
      </c>
      <c r="I123" t="s">
        <v>41</v>
      </c>
      <c r="J123">
        <v>4831.415</v>
      </c>
      <c r="K123" t="s">
        <v>42</v>
      </c>
      <c r="L123" t="s">
        <v>48</v>
      </c>
      <c r="M123">
        <v>0</v>
      </c>
      <c r="N123" t="s">
        <v>169</v>
      </c>
      <c r="O123" t="s">
        <v>1669</v>
      </c>
      <c r="P123">
        <v>9.35</v>
      </c>
      <c r="Q123" s="49">
        <v>45144</v>
      </c>
      <c r="R123" s="49">
        <v>45149</v>
      </c>
      <c r="S123" t="s">
        <v>2924</v>
      </c>
    </row>
    <row r="124" spans="1:19" ht="15" customHeight="1" x14ac:dyDescent="0.35">
      <c r="A124" s="49">
        <v>45315</v>
      </c>
      <c r="B124" t="s">
        <v>21</v>
      </c>
      <c r="C124" t="s">
        <v>23</v>
      </c>
      <c r="D124">
        <v>11</v>
      </c>
      <c r="E124">
        <v>259.61</v>
      </c>
      <c r="F124" t="s">
        <v>32</v>
      </c>
      <c r="G124" t="s">
        <v>34</v>
      </c>
      <c r="H124">
        <v>0.1</v>
      </c>
      <c r="I124" t="s">
        <v>39</v>
      </c>
      <c r="J124">
        <v>2570.1390000000001</v>
      </c>
      <c r="K124" t="s">
        <v>46</v>
      </c>
      <c r="L124" t="s">
        <v>47</v>
      </c>
      <c r="M124">
        <v>0</v>
      </c>
      <c r="N124" t="s">
        <v>170</v>
      </c>
      <c r="O124" t="s">
        <v>1670</v>
      </c>
      <c r="P124">
        <v>13.73</v>
      </c>
      <c r="Q124" s="49">
        <v>45315</v>
      </c>
      <c r="R124" s="49">
        <v>45322</v>
      </c>
      <c r="S124" t="s">
        <v>2924</v>
      </c>
    </row>
    <row r="125" spans="1:19" ht="15" customHeight="1" x14ac:dyDescent="0.35">
      <c r="A125" s="49">
        <v>45358</v>
      </c>
      <c r="B125" t="s">
        <v>21</v>
      </c>
      <c r="C125" t="s">
        <v>26</v>
      </c>
      <c r="D125">
        <v>9</v>
      </c>
      <c r="E125">
        <v>313.29000000000002</v>
      </c>
      <c r="F125" t="s">
        <v>33</v>
      </c>
      <c r="G125" t="s">
        <v>35</v>
      </c>
      <c r="H125">
        <v>0</v>
      </c>
      <c r="I125" t="s">
        <v>39</v>
      </c>
      <c r="J125">
        <v>2819.61</v>
      </c>
      <c r="K125" t="s">
        <v>42</v>
      </c>
      <c r="L125" t="s">
        <v>47</v>
      </c>
      <c r="M125">
        <v>0</v>
      </c>
      <c r="N125" t="s">
        <v>171</v>
      </c>
      <c r="O125" t="s">
        <v>1671</v>
      </c>
      <c r="P125">
        <v>14.04</v>
      </c>
      <c r="Q125" s="49">
        <v>45358</v>
      </c>
      <c r="R125" s="49">
        <v>45364</v>
      </c>
      <c r="S125" t="s">
        <v>2924</v>
      </c>
    </row>
    <row r="126" spans="1:19" ht="15" customHeight="1" x14ac:dyDescent="0.35">
      <c r="A126" s="49">
        <v>45313</v>
      </c>
      <c r="B126" t="s">
        <v>19</v>
      </c>
      <c r="C126" t="s">
        <v>28</v>
      </c>
      <c r="D126">
        <v>5</v>
      </c>
      <c r="E126">
        <v>106.57</v>
      </c>
      <c r="F126" t="s">
        <v>32</v>
      </c>
      <c r="G126" t="s">
        <v>34</v>
      </c>
      <c r="H126">
        <v>0.1</v>
      </c>
      <c r="I126" t="s">
        <v>39</v>
      </c>
      <c r="J126">
        <v>479.56499999999988</v>
      </c>
      <c r="K126" t="s">
        <v>45</v>
      </c>
      <c r="L126" t="s">
        <v>48</v>
      </c>
      <c r="M126">
        <v>1</v>
      </c>
      <c r="N126" t="s">
        <v>172</v>
      </c>
      <c r="O126" t="s">
        <v>1672</v>
      </c>
      <c r="P126">
        <v>25.24</v>
      </c>
      <c r="Q126" s="49">
        <v>45313</v>
      </c>
      <c r="R126" s="49">
        <v>45319</v>
      </c>
      <c r="S126" t="s">
        <v>2922</v>
      </c>
    </row>
    <row r="127" spans="1:19" ht="15" customHeight="1" x14ac:dyDescent="0.35">
      <c r="A127" s="49">
        <v>44980</v>
      </c>
      <c r="B127" t="s">
        <v>18</v>
      </c>
      <c r="C127" t="s">
        <v>29</v>
      </c>
      <c r="D127">
        <v>1</v>
      </c>
      <c r="E127">
        <v>109</v>
      </c>
      <c r="F127" t="s">
        <v>30</v>
      </c>
      <c r="G127" t="s">
        <v>35</v>
      </c>
      <c r="H127">
        <v>0.15</v>
      </c>
      <c r="I127" t="s">
        <v>38</v>
      </c>
      <c r="J127">
        <v>92.649999999999991</v>
      </c>
      <c r="K127" t="s">
        <v>46</v>
      </c>
      <c r="L127" t="s">
        <v>49</v>
      </c>
      <c r="M127">
        <v>1</v>
      </c>
      <c r="N127" t="s">
        <v>173</v>
      </c>
      <c r="O127" t="s">
        <v>1673</v>
      </c>
      <c r="P127">
        <v>8.0299999999999994</v>
      </c>
      <c r="Q127" s="49">
        <v>44980</v>
      </c>
      <c r="R127" s="49">
        <v>44984</v>
      </c>
      <c r="S127" t="s">
        <v>2921</v>
      </c>
    </row>
    <row r="128" spans="1:19" ht="15" customHeight="1" x14ac:dyDescent="0.35">
      <c r="A128" s="49">
        <v>45091</v>
      </c>
      <c r="B128" t="s">
        <v>20</v>
      </c>
      <c r="C128" t="s">
        <v>28</v>
      </c>
      <c r="D128">
        <v>8</v>
      </c>
      <c r="E128">
        <v>323.8</v>
      </c>
      <c r="F128" t="s">
        <v>30</v>
      </c>
      <c r="G128" t="s">
        <v>35</v>
      </c>
      <c r="H128">
        <v>0</v>
      </c>
      <c r="I128" t="s">
        <v>40</v>
      </c>
      <c r="J128">
        <v>2590.4</v>
      </c>
      <c r="K128" t="s">
        <v>46</v>
      </c>
      <c r="L128" t="s">
        <v>48</v>
      </c>
      <c r="M128">
        <v>1</v>
      </c>
      <c r="N128" t="s">
        <v>174</v>
      </c>
      <c r="O128" t="s">
        <v>1674</v>
      </c>
      <c r="P128">
        <v>35.229999999999997</v>
      </c>
      <c r="Q128" s="49">
        <v>45091</v>
      </c>
      <c r="R128" s="49">
        <v>45099</v>
      </c>
      <c r="S128" t="s">
        <v>2923</v>
      </c>
    </row>
    <row r="129" spans="1:19" ht="15" customHeight="1" x14ac:dyDescent="0.35">
      <c r="A129" s="49">
        <v>45790</v>
      </c>
      <c r="B129" t="s">
        <v>20</v>
      </c>
      <c r="C129" t="s">
        <v>23</v>
      </c>
      <c r="D129">
        <v>16</v>
      </c>
      <c r="E129">
        <v>384.32</v>
      </c>
      <c r="F129" t="s">
        <v>31</v>
      </c>
      <c r="G129" t="s">
        <v>35</v>
      </c>
      <c r="H129">
        <v>0.05</v>
      </c>
      <c r="I129" t="s">
        <v>38</v>
      </c>
      <c r="J129">
        <v>5841.6639999999998</v>
      </c>
      <c r="K129" t="s">
        <v>46</v>
      </c>
      <c r="L129" t="s">
        <v>47</v>
      </c>
      <c r="M129">
        <v>0</v>
      </c>
      <c r="N129" t="s">
        <v>175</v>
      </c>
      <c r="O129" t="s">
        <v>1675</v>
      </c>
      <c r="P129">
        <v>21.5</v>
      </c>
      <c r="Q129" s="49">
        <v>45790</v>
      </c>
      <c r="R129" s="49">
        <v>45792</v>
      </c>
      <c r="S129" t="s">
        <v>2923</v>
      </c>
    </row>
    <row r="130" spans="1:19" ht="15" customHeight="1" x14ac:dyDescent="0.35">
      <c r="A130" s="49">
        <v>45503</v>
      </c>
      <c r="B130" t="s">
        <v>21</v>
      </c>
      <c r="C130" t="s">
        <v>29</v>
      </c>
      <c r="D130">
        <v>16</v>
      </c>
      <c r="E130">
        <v>163.86</v>
      </c>
      <c r="F130" t="s">
        <v>32</v>
      </c>
      <c r="G130" t="s">
        <v>35</v>
      </c>
      <c r="H130">
        <v>0.15</v>
      </c>
      <c r="I130" t="s">
        <v>40</v>
      </c>
      <c r="J130">
        <v>2228.4960000000001</v>
      </c>
      <c r="K130" t="s">
        <v>43</v>
      </c>
      <c r="L130" t="s">
        <v>47</v>
      </c>
      <c r="M130">
        <v>0</v>
      </c>
      <c r="N130" t="s">
        <v>176</v>
      </c>
      <c r="O130" t="s">
        <v>1676</v>
      </c>
      <c r="P130">
        <v>37.950000000000003</v>
      </c>
      <c r="Q130" s="49">
        <v>45503</v>
      </c>
      <c r="R130" s="49">
        <v>45510</v>
      </c>
      <c r="S130" t="s">
        <v>2924</v>
      </c>
    </row>
    <row r="131" spans="1:19" ht="15" customHeight="1" x14ac:dyDescent="0.35">
      <c r="A131" s="49">
        <v>45491</v>
      </c>
      <c r="B131" t="s">
        <v>18</v>
      </c>
      <c r="C131" t="s">
        <v>28</v>
      </c>
      <c r="D131">
        <v>5</v>
      </c>
      <c r="E131">
        <v>23.41</v>
      </c>
      <c r="F131" t="s">
        <v>30</v>
      </c>
      <c r="G131" t="s">
        <v>34</v>
      </c>
      <c r="H131">
        <v>0</v>
      </c>
      <c r="I131" t="s">
        <v>38</v>
      </c>
      <c r="J131">
        <v>117.05</v>
      </c>
      <c r="K131" t="s">
        <v>44</v>
      </c>
      <c r="L131" t="s">
        <v>49</v>
      </c>
      <c r="M131">
        <v>0</v>
      </c>
      <c r="N131" t="s">
        <v>177</v>
      </c>
      <c r="O131" t="s">
        <v>1677</v>
      </c>
      <c r="P131">
        <v>26.44</v>
      </c>
      <c r="Q131" s="49">
        <v>45491</v>
      </c>
      <c r="R131" s="49">
        <v>45500</v>
      </c>
      <c r="S131" t="s">
        <v>2921</v>
      </c>
    </row>
    <row r="132" spans="1:19" ht="15" customHeight="1" x14ac:dyDescent="0.35">
      <c r="A132" s="49">
        <v>45530</v>
      </c>
      <c r="B132" t="s">
        <v>18</v>
      </c>
      <c r="C132" t="s">
        <v>29</v>
      </c>
      <c r="D132">
        <v>20</v>
      </c>
      <c r="E132">
        <v>488.9</v>
      </c>
      <c r="F132" t="s">
        <v>32</v>
      </c>
      <c r="G132" t="s">
        <v>34</v>
      </c>
      <c r="H132">
        <v>0.15</v>
      </c>
      <c r="I132" t="s">
        <v>36</v>
      </c>
      <c r="J132">
        <v>8311.2999999999993</v>
      </c>
      <c r="K132" t="s">
        <v>43</v>
      </c>
      <c r="L132" t="s">
        <v>47</v>
      </c>
      <c r="M132">
        <v>0</v>
      </c>
      <c r="N132" t="s">
        <v>178</v>
      </c>
      <c r="O132" t="s">
        <v>1678</v>
      </c>
      <c r="P132">
        <v>21.77</v>
      </c>
      <c r="Q132" s="49">
        <v>45530</v>
      </c>
      <c r="R132" s="49">
        <v>45536</v>
      </c>
      <c r="S132" t="s">
        <v>2921</v>
      </c>
    </row>
    <row r="133" spans="1:19" ht="15" customHeight="1" x14ac:dyDescent="0.35">
      <c r="A133" s="49">
        <v>45816</v>
      </c>
      <c r="B133" t="s">
        <v>22</v>
      </c>
      <c r="C133" t="s">
        <v>28</v>
      </c>
      <c r="D133">
        <v>7</v>
      </c>
      <c r="E133">
        <v>452.56</v>
      </c>
      <c r="F133" t="s">
        <v>31</v>
      </c>
      <c r="G133" t="s">
        <v>34</v>
      </c>
      <c r="H133">
        <v>0.05</v>
      </c>
      <c r="I133" t="s">
        <v>38</v>
      </c>
      <c r="J133">
        <v>3009.5239999999999</v>
      </c>
      <c r="K133" t="s">
        <v>43</v>
      </c>
      <c r="L133" t="s">
        <v>47</v>
      </c>
      <c r="M133">
        <v>0</v>
      </c>
      <c r="N133" t="s">
        <v>179</v>
      </c>
      <c r="O133" t="s">
        <v>1679</v>
      </c>
      <c r="P133">
        <v>46.97</v>
      </c>
      <c r="Q133" s="49">
        <v>45816</v>
      </c>
      <c r="R133" s="49">
        <v>45823</v>
      </c>
      <c r="S133" t="s">
        <v>2925</v>
      </c>
    </row>
    <row r="134" spans="1:19" ht="15" customHeight="1" x14ac:dyDescent="0.35">
      <c r="A134" s="49">
        <v>45793</v>
      </c>
      <c r="B134" t="s">
        <v>20</v>
      </c>
      <c r="C134" t="s">
        <v>25</v>
      </c>
      <c r="D134">
        <v>11</v>
      </c>
      <c r="E134">
        <v>465.24</v>
      </c>
      <c r="F134" t="s">
        <v>31</v>
      </c>
      <c r="G134" t="s">
        <v>34</v>
      </c>
      <c r="H134">
        <v>0</v>
      </c>
      <c r="I134" t="s">
        <v>39</v>
      </c>
      <c r="J134">
        <v>5117.6400000000003</v>
      </c>
      <c r="K134" t="s">
        <v>45</v>
      </c>
      <c r="M134">
        <v>1</v>
      </c>
      <c r="N134" t="s">
        <v>180</v>
      </c>
      <c r="O134" t="s">
        <v>1680</v>
      </c>
      <c r="P134">
        <v>17.59</v>
      </c>
      <c r="Q134" s="49">
        <v>45793</v>
      </c>
      <c r="R134" s="49">
        <v>45800</v>
      </c>
      <c r="S134" t="s">
        <v>2923</v>
      </c>
    </row>
    <row r="135" spans="1:19" ht="15" customHeight="1" x14ac:dyDescent="0.35">
      <c r="A135" s="49">
        <v>45491</v>
      </c>
      <c r="B135" t="s">
        <v>18</v>
      </c>
      <c r="C135" t="s">
        <v>24</v>
      </c>
      <c r="D135">
        <v>14</v>
      </c>
      <c r="E135">
        <v>442.65</v>
      </c>
      <c r="F135" t="s">
        <v>30</v>
      </c>
      <c r="G135" t="s">
        <v>35</v>
      </c>
      <c r="H135">
        <v>0</v>
      </c>
      <c r="I135" t="s">
        <v>36</v>
      </c>
      <c r="J135">
        <v>6197.0999999999995</v>
      </c>
      <c r="K135" t="s">
        <v>43</v>
      </c>
      <c r="L135" t="s">
        <v>48</v>
      </c>
      <c r="M135">
        <v>0</v>
      </c>
      <c r="N135" t="s">
        <v>181</v>
      </c>
      <c r="O135" t="s">
        <v>1681</v>
      </c>
      <c r="P135">
        <v>28.76</v>
      </c>
      <c r="Q135" s="49">
        <v>45491</v>
      </c>
      <c r="R135" s="49">
        <v>45497</v>
      </c>
      <c r="S135" t="s">
        <v>2921</v>
      </c>
    </row>
    <row r="136" spans="1:19" ht="15" customHeight="1" x14ac:dyDescent="0.35">
      <c r="A136" s="49">
        <v>45186</v>
      </c>
      <c r="B136" t="s">
        <v>22</v>
      </c>
      <c r="C136" t="s">
        <v>23</v>
      </c>
      <c r="D136">
        <v>12</v>
      </c>
      <c r="E136">
        <v>469.44</v>
      </c>
      <c r="F136" t="s">
        <v>30</v>
      </c>
      <c r="G136" t="s">
        <v>34</v>
      </c>
      <c r="H136">
        <v>0</v>
      </c>
      <c r="I136" t="s">
        <v>41</v>
      </c>
      <c r="J136">
        <v>5633.28</v>
      </c>
      <c r="K136" t="s">
        <v>42</v>
      </c>
      <c r="L136" t="s">
        <v>47</v>
      </c>
      <c r="M136">
        <v>0</v>
      </c>
      <c r="N136" t="s">
        <v>182</v>
      </c>
      <c r="O136" t="s">
        <v>1682</v>
      </c>
      <c r="P136">
        <v>33.299999999999997</v>
      </c>
      <c r="Q136" s="49">
        <v>45186</v>
      </c>
      <c r="R136" s="49">
        <v>45195</v>
      </c>
      <c r="S136" t="s">
        <v>2925</v>
      </c>
    </row>
    <row r="137" spans="1:19" ht="15" customHeight="1" x14ac:dyDescent="0.35">
      <c r="A137" s="49">
        <v>44998</v>
      </c>
      <c r="B137" t="s">
        <v>18</v>
      </c>
      <c r="C137" t="s">
        <v>27</v>
      </c>
      <c r="D137">
        <v>14</v>
      </c>
      <c r="E137">
        <v>248.77</v>
      </c>
      <c r="F137" t="s">
        <v>32</v>
      </c>
      <c r="G137" t="s">
        <v>34</v>
      </c>
      <c r="H137">
        <v>0.05</v>
      </c>
      <c r="I137" t="s">
        <v>41</v>
      </c>
      <c r="J137">
        <v>3308.6410000000001</v>
      </c>
      <c r="K137" t="s">
        <v>45</v>
      </c>
      <c r="L137" t="s">
        <v>47</v>
      </c>
      <c r="M137">
        <v>1</v>
      </c>
      <c r="N137" t="s">
        <v>183</v>
      </c>
      <c r="O137" t="s">
        <v>1683</v>
      </c>
      <c r="P137">
        <v>21.76</v>
      </c>
      <c r="Q137" s="49">
        <v>44998</v>
      </c>
      <c r="R137" s="49">
        <v>45004</v>
      </c>
      <c r="S137" t="s">
        <v>2921</v>
      </c>
    </row>
    <row r="138" spans="1:19" ht="15" customHeight="1" x14ac:dyDescent="0.35">
      <c r="A138" s="49">
        <v>45014</v>
      </c>
      <c r="B138" t="s">
        <v>19</v>
      </c>
      <c r="C138" t="s">
        <v>26</v>
      </c>
      <c r="D138">
        <v>4</v>
      </c>
      <c r="E138">
        <v>565.29</v>
      </c>
      <c r="F138" t="s">
        <v>33</v>
      </c>
      <c r="G138" t="s">
        <v>34</v>
      </c>
      <c r="H138">
        <v>0.05</v>
      </c>
      <c r="I138" t="s">
        <v>37</v>
      </c>
      <c r="J138">
        <v>2148.1019999999999</v>
      </c>
      <c r="K138" t="s">
        <v>46</v>
      </c>
      <c r="M138">
        <v>0</v>
      </c>
      <c r="N138" t="s">
        <v>184</v>
      </c>
      <c r="O138" t="s">
        <v>1684</v>
      </c>
      <c r="P138">
        <v>27.04</v>
      </c>
      <c r="Q138" s="49">
        <v>45014</v>
      </c>
      <c r="R138" s="49">
        <v>45019</v>
      </c>
      <c r="S138" t="s">
        <v>2922</v>
      </c>
    </row>
    <row r="139" spans="1:19" ht="15" customHeight="1" x14ac:dyDescent="0.35">
      <c r="A139" s="49">
        <v>45121</v>
      </c>
      <c r="B139" t="s">
        <v>21</v>
      </c>
      <c r="C139" t="s">
        <v>25</v>
      </c>
      <c r="D139">
        <v>12</v>
      </c>
      <c r="E139">
        <v>244.8</v>
      </c>
      <c r="F139" t="s">
        <v>30</v>
      </c>
      <c r="G139" t="s">
        <v>34</v>
      </c>
      <c r="H139">
        <v>0.05</v>
      </c>
      <c r="I139" t="s">
        <v>38</v>
      </c>
      <c r="J139">
        <v>2790.72</v>
      </c>
      <c r="K139" t="s">
        <v>42</v>
      </c>
      <c r="L139" t="s">
        <v>47</v>
      </c>
      <c r="M139">
        <v>0</v>
      </c>
      <c r="N139" t="s">
        <v>185</v>
      </c>
      <c r="O139" t="s">
        <v>1685</v>
      </c>
      <c r="P139">
        <v>44.75</v>
      </c>
      <c r="Q139" s="49">
        <v>45121</v>
      </c>
      <c r="R139" s="49">
        <v>45130</v>
      </c>
      <c r="S139" t="s">
        <v>2924</v>
      </c>
    </row>
    <row r="140" spans="1:19" ht="15" customHeight="1" x14ac:dyDescent="0.35">
      <c r="A140" s="49">
        <v>45373</v>
      </c>
      <c r="B140" t="s">
        <v>22</v>
      </c>
      <c r="C140" t="s">
        <v>23</v>
      </c>
      <c r="D140">
        <v>13</v>
      </c>
      <c r="E140">
        <v>290.93</v>
      </c>
      <c r="F140" t="s">
        <v>32</v>
      </c>
      <c r="G140" t="s">
        <v>35</v>
      </c>
      <c r="H140">
        <v>0.05</v>
      </c>
      <c r="I140" t="s">
        <v>40</v>
      </c>
      <c r="J140">
        <v>3592.9854999999998</v>
      </c>
      <c r="K140" t="s">
        <v>44</v>
      </c>
      <c r="L140" t="s">
        <v>47</v>
      </c>
      <c r="M140">
        <v>0</v>
      </c>
      <c r="N140" t="s">
        <v>186</v>
      </c>
      <c r="O140" t="s">
        <v>1686</v>
      </c>
      <c r="P140">
        <v>26.09</v>
      </c>
      <c r="Q140" s="49">
        <v>45373</v>
      </c>
      <c r="R140" s="49">
        <v>45382</v>
      </c>
      <c r="S140" t="s">
        <v>2925</v>
      </c>
    </row>
    <row r="141" spans="1:19" ht="15" customHeight="1" x14ac:dyDescent="0.35">
      <c r="A141" s="49">
        <v>45426</v>
      </c>
      <c r="B141" t="s">
        <v>21</v>
      </c>
      <c r="C141" t="s">
        <v>23</v>
      </c>
      <c r="D141">
        <v>11</v>
      </c>
      <c r="E141">
        <v>229.49</v>
      </c>
      <c r="F141" t="s">
        <v>32</v>
      </c>
      <c r="G141" t="s">
        <v>35</v>
      </c>
      <c r="H141">
        <v>0.1</v>
      </c>
      <c r="I141" t="s">
        <v>41</v>
      </c>
      <c r="J141">
        <v>2271.951</v>
      </c>
      <c r="K141" t="s">
        <v>46</v>
      </c>
      <c r="M141">
        <v>0</v>
      </c>
      <c r="N141" t="s">
        <v>187</v>
      </c>
      <c r="O141" t="s">
        <v>1687</v>
      </c>
      <c r="P141">
        <v>35.39</v>
      </c>
      <c r="Q141" s="49">
        <v>45426</v>
      </c>
      <c r="R141" s="49">
        <v>45429</v>
      </c>
      <c r="S141" t="s">
        <v>2924</v>
      </c>
    </row>
    <row r="142" spans="1:19" ht="15" customHeight="1" x14ac:dyDescent="0.35">
      <c r="A142" s="49">
        <v>45076</v>
      </c>
      <c r="B142" t="s">
        <v>21</v>
      </c>
      <c r="C142" t="s">
        <v>27</v>
      </c>
      <c r="D142">
        <v>2</v>
      </c>
      <c r="E142">
        <v>427.36</v>
      </c>
      <c r="F142" t="s">
        <v>31</v>
      </c>
      <c r="G142" t="s">
        <v>34</v>
      </c>
      <c r="H142">
        <v>0.05</v>
      </c>
      <c r="I142" t="s">
        <v>40</v>
      </c>
      <c r="J142">
        <v>811.98400000000004</v>
      </c>
      <c r="K142" t="s">
        <v>42</v>
      </c>
      <c r="L142" t="s">
        <v>48</v>
      </c>
      <c r="M142">
        <v>0</v>
      </c>
      <c r="N142" t="s">
        <v>188</v>
      </c>
      <c r="O142" t="s">
        <v>1688</v>
      </c>
      <c r="P142">
        <v>19.420000000000002</v>
      </c>
      <c r="Q142" s="49">
        <v>45076</v>
      </c>
      <c r="R142" s="49">
        <v>45079</v>
      </c>
      <c r="S142" t="s">
        <v>2924</v>
      </c>
    </row>
    <row r="143" spans="1:19" ht="15" customHeight="1" x14ac:dyDescent="0.35">
      <c r="A143" s="49">
        <v>45004</v>
      </c>
      <c r="B143" t="s">
        <v>20</v>
      </c>
      <c r="C143" t="s">
        <v>24</v>
      </c>
      <c r="D143">
        <v>2</v>
      </c>
      <c r="E143">
        <v>443.51</v>
      </c>
      <c r="F143" t="s">
        <v>32</v>
      </c>
      <c r="G143" t="s">
        <v>34</v>
      </c>
      <c r="H143">
        <v>0.05</v>
      </c>
      <c r="I143" t="s">
        <v>37</v>
      </c>
      <c r="J143">
        <v>842.66899999999998</v>
      </c>
      <c r="K143" t="s">
        <v>46</v>
      </c>
      <c r="M143">
        <v>0</v>
      </c>
      <c r="N143" t="s">
        <v>189</v>
      </c>
      <c r="O143" t="s">
        <v>1689</v>
      </c>
      <c r="P143">
        <v>13.65</v>
      </c>
      <c r="Q143" s="49">
        <v>45004</v>
      </c>
      <c r="R143" s="49">
        <v>45007</v>
      </c>
      <c r="S143" t="s">
        <v>2923</v>
      </c>
    </row>
    <row r="144" spans="1:19" ht="15" customHeight="1" x14ac:dyDescent="0.35">
      <c r="A144" s="49">
        <v>45147</v>
      </c>
      <c r="B144" t="s">
        <v>21</v>
      </c>
      <c r="C144" t="s">
        <v>25</v>
      </c>
      <c r="D144">
        <v>13</v>
      </c>
      <c r="E144">
        <v>280.63</v>
      </c>
      <c r="F144" t="s">
        <v>30</v>
      </c>
      <c r="G144" t="s">
        <v>34</v>
      </c>
      <c r="H144">
        <v>0.15</v>
      </c>
      <c r="I144" t="s">
        <v>37</v>
      </c>
      <c r="J144">
        <v>3100.9614999999999</v>
      </c>
      <c r="K144" t="s">
        <v>44</v>
      </c>
      <c r="L144" t="s">
        <v>48</v>
      </c>
      <c r="M144">
        <v>0</v>
      </c>
      <c r="N144" t="s">
        <v>190</v>
      </c>
      <c r="O144" t="s">
        <v>1690</v>
      </c>
      <c r="P144">
        <v>10.14</v>
      </c>
      <c r="Q144" s="49">
        <v>45147</v>
      </c>
      <c r="R144" s="49">
        <v>45152</v>
      </c>
      <c r="S144" t="s">
        <v>2924</v>
      </c>
    </row>
    <row r="145" spans="1:19" ht="15" customHeight="1" x14ac:dyDescent="0.35">
      <c r="A145" s="49">
        <v>45578</v>
      </c>
      <c r="B145" t="s">
        <v>20</v>
      </c>
      <c r="C145" t="s">
        <v>26</v>
      </c>
      <c r="D145">
        <v>13</v>
      </c>
      <c r="E145">
        <v>416.66</v>
      </c>
      <c r="F145" t="s">
        <v>30</v>
      </c>
      <c r="G145" t="s">
        <v>34</v>
      </c>
      <c r="H145">
        <v>0.15</v>
      </c>
      <c r="I145" t="s">
        <v>41</v>
      </c>
      <c r="J145">
        <v>4604.0929999999998</v>
      </c>
      <c r="K145" t="s">
        <v>44</v>
      </c>
      <c r="L145" t="s">
        <v>49</v>
      </c>
      <c r="M145">
        <v>0</v>
      </c>
      <c r="N145" t="s">
        <v>191</v>
      </c>
      <c r="O145" t="s">
        <v>1691</v>
      </c>
      <c r="P145">
        <v>21.74</v>
      </c>
      <c r="Q145" s="49">
        <v>45578</v>
      </c>
      <c r="R145" s="49">
        <v>45585</v>
      </c>
      <c r="S145" t="s">
        <v>2923</v>
      </c>
    </row>
    <row r="146" spans="1:19" ht="15" customHeight="1" x14ac:dyDescent="0.35">
      <c r="A146" s="49">
        <v>45705</v>
      </c>
      <c r="B146" t="s">
        <v>18</v>
      </c>
      <c r="C146" t="s">
        <v>26</v>
      </c>
      <c r="D146">
        <v>11</v>
      </c>
      <c r="E146">
        <v>589.48</v>
      </c>
      <c r="F146" t="s">
        <v>30</v>
      </c>
      <c r="G146" t="s">
        <v>35</v>
      </c>
      <c r="H146">
        <v>0</v>
      </c>
      <c r="I146" t="s">
        <v>37</v>
      </c>
      <c r="J146">
        <v>6484.2800000000007</v>
      </c>
      <c r="K146" t="s">
        <v>42</v>
      </c>
      <c r="L146" t="s">
        <v>49</v>
      </c>
      <c r="M146">
        <v>0</v>
      </c>
      <c r="N146" t="s">
        <v>192</v>
      </c>
      <c r="O146" t="s">
        <v>1692</v>
      </c>
      <c r="P146">
        <v>49.93</v>
      </c>
      <c r="Q146" s="49">
        <v>45705</v>
      </c>
      <c r="R146" s="49">
        <v>45713</v>
      </c>
      <c r="S146" t="s">
        <v>2921</v>
      </c>
    </row>
    <row r="147" spans="1:19" ht="15" customHeight="1" x14ac:dyDescent="0.35">
      <c r="A147" s="49">
        <v>45819</v>
      </c>
      <c r="B147" t="s">
        <v>20</v>
      </c>
      <c r="C147" t="s">
        <v>24</v>
      </c>
      <c r="D147">
        <v>18</v>
      </c>
      <c r="E147">
        <v>152.84</v>
      </c>
      <c r="F147" t="s">
        <v>32</v>
      </c>
      <c r="G147" t="s">
        <v>35</v>
      </c>
      <c r="H147">
        <v>0.15</v>
      </c>
      <c r="I147" t="s">
        <v>40</v>
      </c>
      <c r="J147">
        <v>2338.4520000000002</v>
      </c>
      <c r="K147" t="s">
        <v>45</v>
      </c>
      <c r="L147" t="s">
        <v>47</v>
      </c>
      <c r="M147">
        <v>1</v>
      </c>
      <c r="N147" t="s">
        <v>193</v>
      </c>
      <c r="O147" t="s">
        <v>1693</v>
      </c>
      <c r="P147">
        <v>20.3</v>
      </c>
      <c r="Q147" s="49">
        <v>45819</v>
      </c>
      <c r="R147" s="49">
        <v>45828</v>
      </c>
      <c r="S147" t="s">
        <v>2923</v>
      </c>
    </row>
    <row r="148" spans="1:19" ht="15" customHeight="1" x14ac:dyDescent="0.35">
      <c r="A148" s="49">
        <v>45411</v>
      </c>
      <c r="B148" t="s">
        <v>21</v>
      </c>
      <c r="C148" t="s">
        <v>28</v>
      </c>
      <c r="D148">
        <v>4</v>
      </c>
      <c r="E148">
        <v>163.66</v>
      </c>
      <c r="F148" t="s">
        <v>30</v>
      </c>
      <c r="G148" t="s">
        <v>35</v>
      </c>
      <c r="H148">
        <v>0</v>
      </c>
      <c r="I148" t="s">
        <v>41</v>
      </c>
      <c r="J148">
        <v>654.64</v>
      </c>
      <c r="K148" t="s">
        <v>43</v>
      </c>
      <c r="L148" t="s">
        <v>49</v>
      </c>
      <c r="M148">
        <v>1</v>
      </c>
      <c r="N148" t="s">
        <v>194</v>
      </c>
      <c r="O148" t="s">
        <v>1694</v>
      </c>
      <c r="P148">
        <v>31.8</v>
      </c>
      <c r="Q148" s="49">
        <v>45411</v>
      </c>
      <c r="R148" s="49">
        <v>45413</v>
      </c>
      <c r="S148" t="s">
        <v>2924</v>
      </c>
    </row>
    <row r="149" spans="1:19" ht="15" customHeight="1" x14ac:dyDescent="0.35">
      <c r="A149" s="49">
        <v>45003</v>
      </c>
      <c r="B149" t="s">
        <v>22</v>
      </c>
      <c r="C149" t="s">
        <v>23</v>
      </c>
      <c r="D149">
        <v>19</v>
      </c>
      <c r="E149">
        <v>484.25</v>
      </c>
      <c r="F149" t="s">
        <v>32</v>
      </c>
      <c r="G149" t="s">
        <v>34</v>
      </c>
      <c r="H149">
        <v>0.15</v>
      </c>
      <c r="I149" t="s">
        <v>41</v>
      </c>
      <c r="J149">
        <v>7820.6374999999998</v>
      </c>
      <c r="K149" t="s">
        <v>45</v>
      </c>
      <c r="L149" t="s">
        <v>47</v>
      </c>
      <c r="M149">
        <v>1</v>
      </c>
      <c r="N149" t="s">
        <v>195</v>
      </c>
      <c r="O149" t="s">
        <v>1695</v>
      </c>
      <c r="P149">
        <v>29.51</v>
      </c>
      <c r="Q149" s="49">
        <v>45003</v>
      </c>
      <c r="R149" s="49">
        <v>45005</v>
      </c>
      <c r="S149" t="s">
        <v>2925</v>
      </c>
    </row>
    <row r="150" spans="1:19" ht="15" customHeight="1" x14ac:dyDescent="0.35">
      <c r="A150" s="49">
        <v>45647</v>
      </c>
      <c r="B150" t="s">
        <v>20</v>
      </c>
      <c r="C150" t="s">
        <v>26</v>
      </c>
      <c r="D150">
        <v>9</v>
      </c>
      <c r="E150">
        <v>380.4</v>
      </c>
      <c r="F150" t="s">
        <v>30</v>
      </c>
      <c r="G150" t="s">
        <v>35</v>
      </c>
      <c r="H150">
        <v>0.1</v>
      </c>
      <c r="I150" t="s">
        <v>39</v>
      </c>
      <c r="J150">
        <v>3081.24</v>
      </c>
      <c r="K150" t="s">
        <v>44</v>
      </c>
      <c r="M150">
        <v>0</v>
      </c>
      <c r="N150" t="s">
        <v>196</v>
      </c>
      <c r="O150" t="s">
        <v>1696</v>
      </c>
      <c r="P150">
        <v>31</v>
      </c>
      <c r="Q150" s="49">
        <v>45647</v>
      </c>
      <c r="R150" s="49">
        <v>45653</v>
      </c>
      <c r="S150" t="s">
        <v>2923</v>
      </c>
    </row>
    <row r="151" spans="1:19" ht="15" customHeight="1" x14ac:dyDescent="0.35">
      <c r="A151" s="49">
        <v>45039</v>
      </c>
      <c r="B151" t="s">
        <v>22</v>
      </c>
      <c r="C151" t="s">
        <v>26</v>
      </c>
      <c r="D151">
        <v>17</v>
      </c>
      <c r="E151">
        <v>332.38</v>
      </c>
      <c r="F151" t="s">
        <v>31</v>
      </c>
      <c r="G151" t="s">
        <v>35</v>
      </c>
      <c r="H151">
        <v>0.1</v>
      </c>
      <c r="I151" t="s">
        <v>38</v>
      </c>
      <c r="J151">
        <v>5085.4139999999998</v>
      </c>
      <c r="K151" t="s">
        <v>44</v>
      </c>
      <c r="L151" t="s">
        <v>48</v>
      </c>
      <c r="M151">
        <v>1</v>
      </c>
      <c r="N151" t="s">
        <v>197</v>
      </c>
      <c r="O151" t="s">
        <v>1697</v>
      </c>
      <c r="P151">
        <v>33.81</v>
      </c>
      <c r="Q151" s="49">
        <v>45039</v>
      </c>
      <c r="R151" s="49">
        <v>45048</v>
      </c>
      <c r="S151" t="s">
        <v>2925</v>
      </c>
    </row>
    <row r="152" spans="1:19" ht="15" customHeight="1" x14ac:dyDescent="0.35">
      <c r="A152" s="49">
        <v>45788</v>
      </c>
      <c r="B152" t="s">
        <v>21</v>
      </c>
      <c r="C152" t="s">
        <v>26</v>
      </c>
      <c r="D152">
        <v>15</v>
      </c>
      <c r="E152">
        <v>210.94</v>
      </c>
      <c r="F152" t="s">
        <v>32</v>
      </c>
      <c r="G152" t="s">
        <v>34</v>
      </c>
      <c r="H152">
        <v>0.05</v>
      </c>
      <c r="I152" t="s">
        <v>38</v>
      </c>
      <c r="J152">
        <v>3005.895</v>
      </c>
      <c r="K152" t="s">
        <v>42</v>
      </c>
      <c r="L152" t="s">
        <v>48</v>
      </c>
      <c r="M152">
        <v>0</v>
      </c>
      <c r="N152" t="s">
        <v>198</v>
      </c>
      <c r="O152" t="s">
        <v>1698</v>
      </c>
      <c r="P152">
        <v>10.91</v>
      </c>
      <c r="Q152" s="49">
        <v>45788</v>
      </c>
      <c r="R152" s="49">
        <v>45798</v>
      </c>
      <c r="S152" t="s">
        <v>2924</v>
      </c>
    </row>
    <row r="153" spans="1:19" ht="15" customHeight="1" x14ac:dyDescent="0.35">
      <c r="A153" s="49">
        <v>45354</v>
      </c>
      <c r="B153" t="s">
        <v>19</v>
      </c>
      <c r="C153" t="s">
        <v>24</v>
      </c>
      <c r="D153">
        <v>9</v>
      </c>
      <c r="E153">
        <v>382.8</v>
      </c>
      <c r="F153" t="s">
        <v>33</v>
      </c>
      <c r="G153" t="s">
        <v>34</v>
      </c>
      <c r="H153">
        <v>0</v>
      </c>
      <c r="I153" t="s">
        <v>36</v>
      </c>
      <c r="J153">
        <v>3445.2</v>
      </c>
      <c r="K153" t="s">
        <v>46</v>
      </c>
      <c r="M153">
        <v>0</v>
      </c>
      <c r="N153" t="s">
        <v>199</v>
      </c>
      <c r="O153" t="s">
        <v>1699</v>
      </c>
      <c r="P153">
        <v>47.94</v>
      </c>
      <c r="Q153" s="49">
        <v>45354</v>
      </c>
      <c r="R153" s="49">
        <v>45356</v>
      </c>
      <c r="S153" t="s">
        <v>2922</v>
      </c>
    </row>
    <row r="154" spans="1:19" ht="15" customHeight="1" x14ac:dyDescent="0.35">
      <c r="A154" s="49">
        <v>45677</v>
      </c>
      <c r="B154" t="s">
        <v>20</v>
      </c>
      <c r="C154" t="s">
        <v>27</v>
      </c>
      <c r="D154">
        <v>3</v>
      </c>
      <c r="E154">
        <v>386.29</v>
      </c>
      <c r="F154" t="s">
        <v>32</v>
      </c>
      <c r="G154" t="s">
        <v>35</v>
      </c>
      <c r="H154">
        <v>0.15</v>
      </c>
      <c r="I154" t="s">
        <v>39</v>
      </c>
      <c r="J154">
        <v>985.03950000000009</v>
      </c>
      <c r="K154" t="s">
        <v>44</v>
      </c>
      <c r="L154" t="s">
        <v>47</v>
      </c>
      <c r="M154">
        <v>0</v>
      </c>
      <c r="N154" t="s">
        <v>200</v>
      </c>
      <c r="O154" t="s">
        <v>1700</v>
      </c>
      <c r="P154">
        <v>32.450000000000003</v>
      </c>
      <c r="Q154" s="49">
        <v>45677</v>
      </c>
      <c r="R154" s="49">
        <v>45687</v>
      </c>
      <c r="S154" t="s">
        <v>2923</v>
      </c>
    </row>
    <row r="155" spans="1:19" ht="15" customHeight="1" x14ac:dyDescent="0.35">
      <c r="A155" s="49">
        <v>45738</v>
      </c>
      <c r="B155" t="s">
        <v>20</v>
      </c>
      <c r="C155" t="s">
        <v>28</v>
      </c>
      <c r="D155">
        <v>5</v>
      </c>
      <c r="E155">
        <v>225.99</v>
      </c>
      <c r="F155" t="s">
        <v>32</v>
      </c>
      <c r="G155" t="s">
        <v>35</v>
      </c>
      <c r="H155">
        <v>0</v>
      </c>
      <c r="I155" t="s">
        <v>36</v>
      </c>
      <c r="J155">
        <v>1129.95</v>
      </c>
      <c r="K155" t="s">
        <v>42</v>
      </c>
      <c r="L155" t="s">
        <v>48</v>
      </c>
      <c r="M155">
        <v>1</v>
      </c>
      <c r="N155" t="s">
        <v>201</v>
      </c>
      <c r="O155" t="s">
        <v>1701</v>
      </c>
      <c r="P155">
        <v>10.88</v>
      </c>
      <c r="Q155" s="49">
        <v>45738</v>
      </c>
      <c r="R155" s="49">
        <v>45746</v>
      </c>
      <c r="S155" t="s">
        <v>2923</v>
      </c>
    </row>
    <row r="156" spans="1:19" ht="15" customHeight="1" x14ac:dyDescent="0.35">
      <c r="A156" s="49">
        <v>45744</v>
      </c>
      <c r="B156" t="s">
        <v>19</v>
      </c>
      <c r="C156" t="s">
        <v>29</v>
      </c>
      <c r="D156">
        <v>20</v>
      </c>
      <c r="E156">
        <v>312.56</v>
      </c>
      <c r="F156" t="s">
        <v>33</v>
      </c>
      <c r="G156" t="s">
        <v>35</v>
      </c>
      <c r="H156">
        <v>0.15</v>
      </c>
      <c r="I156" t="s">
        <v>38</v>
      </c>
      <c r="J156">
        <v>5313.52</v>
      </c>
      <c r="K156" t="s">
        <v>43</v>
      </c>
      <c r="L156" t="s">
        <v>49</v>
      </c>
      <c r="M156">
        <v>0</v>
      </c>
      <c r="N156" t="s">
        <v>202</v>
      </c>
      <c r="O156" t="s">
        <v>1554</v>
      </c>
      <c r="P156">
        <v>47.39</v>
      </c>
      <c r="Q156" s="49">
        <v>45744</v>
      </c>
      <c r="R156" s="49">
        <v>45746</v>
      </c>
      <c r="S156" t="s">
        <v>2922</v>
      </c>
    </row>
    <row r="157" spans="1:19" ht="15" customHeight="1" x14ac:dyDescent="0.35">
      <c r="A157" s="49">
        <v>45705</v>
      </c>
      <c r="B157" t="s">
        <v>20</v>
      </c>
      <c r="C157" t="s">
        <v>24</v>
      </c>
      <c r="D157">
        <v>13</v>
      </c>
      <c r="E157">
        <v>433.77</v>
      </c>
      <c r="F157" t="s">
        <v>32</v>
      </c>
      <c r="G157" t="s">
        <v>34</v>
      </c>
      <c r="H157">
        <v>0.05</v>
      </c>
      <c r="I157" t="s">
        <v>38</v>
      </c>
      <c r="J157">
        <v>5357.0595000000003</v>
      </c>
      <c r="K157" t="s">
        <v>46</v>
      </c>
      <c r="L157" t="s">
        <v>47</v>
      </c>
      <c r="M157">
        <v>0</v>
      </c>
      <c r="N157" t="s">
        <v>203</v>
      </c>
      <c r="O157" t="s">
        <v>1702</v>
      </c>
      <c r="P157">
        <v>17.61</v>
      </c>
      <c r="Q157" s="49">
        <v>45705</v>
      </c>
      <c r="R157" s="49">
        <v>45709</v>
      </c>
      <c r="S157" t="s">
        <v>2923</v>
      </c>
    </row>
    <row r="158" spans="1:19" ht="15" customHeight="1" x14ac:dyDescent="0.35">
      <c r="A158" s="49">
        <v>45604</v>
      </c>
      <c r="B158" t="s">
        <v>19</v>
      </c>
      <c r="C158" t="s">
        <v>28</v>
      </c>
      <c r="D158">
        <v>20</v>
      </c>
      <c r="E158">
        <v>159.33000000000001</v>
      </c>
      <c r="F158" t="s">
        <v>31</v>
      </c>
      <c r="G158" t="s">
        <v>34</v>
      </c>
      <c r="H158">
        <v>0</v>
      </c>
      <c r="I158" t="s">
        <v>36</v>
      </c>
      <c r="J158">
        <v>3186.6</v>
      </c>
      <c r="K158" t="s">
        <v>42</v>
      </c>
      <c r="L158" t="s">
        <v>47</v>
      </c>
      <c r="M158">
        <v>0</v>
      </c>
      <c r="N158" t="s">
        <v>204</v>
      </c>
      <c r="O158" t="s">
        <v>1703</v>
      </c>
      <c r="P158">
        <v>26.32</v>
      </c>
      <c r="Q158" s="49">
        <v>45604</v>
      </c>
      <c r="R158" s="49">
        <v>45607</v>
      </c>
      <c r="S158" t="s">
        <v>2922</v>
      </c>
    </row>
    <row r="159" spans="1:19" ht="15" customHeight="1" x14ac:dyDescent="0.35">
      <c r="A159" s="49">
        <v>45368</v>
      </c>
      <c r="B159" t="s">
        <v>19</v>
      </c>
      <c r="C159" t="s">
        <v>24</v>
      </c>
      <c r="D159">
        <v>18</v>
      </c>
      <c r="E159">
        <v>32.229999999999997</v>
      </c>
      <c r="F159" t="s">
        <v>30</v>
      </c>
      <c r="G159" t="s">
        <v>35</v>
      </c>
      <c r="H159">
        <v>0.05</v>
      </c>
      <c r="I159" t="s">
        <v>41</v>
      </c>
      <c r="J159">
        <v>551.13299999999992</v>
      </c>
      <c r="K159" t="s">
        <v>44</v>
      </c>
      <c r="L159" t="s">
        <v>47</v>
      </c>
      <c r="M159">
        <v>0</v>
      </c>
      <c r="N159" t="s">
        <v>205</v>
      </c>
      <c r="O159" t="s">
        <v>1704</v>
      </c>
      <c r="P159">
        <v>6.04</v>
      </c>
      <c r="Q159" s="49">
        <v>45368</v>
      </c>
      <c r="R159" s="49">
        <v>45372</v>
      </c>
      <c r="S159" t="s">
        <v>2922</v>
      </c>
    </row>
    <row r="160" spans="1:19" ht="15" customHeight="1" x14ac:dyDescent="0.35">
      <c r="A160" s="49">
        <v>45167</v>
      </c>
      <c r="B160" t="s">
        <v>19</v>
      </c>
      <c r="C160" t="s">
        <v>27</v>
      </c>
      <c r="D160">
        <v>3</v>
      </c>
      <c r="E160">
        <v>527.77</v>
      </c>
      <c r="F160" t="s">
        <v>32</v>
      </c>
      <c r="G160" t="s">
        <v>35</v>
      </c>
      <c r="H160">
        <v>0.1</v>
      </c>
      <c r="I160" t="s">
        <v>41</v>
      </c>
      <c r="J160">
        <v>1424.979</v>
      </c>
      <c r="K160" t="s">
        <v>46</v>
      </c>
      <c r="L160" t="s">
        <v>47</v>
      </c>
      <c r="M160">
        <v>0</v>
      </c>
      <c r="N160" t="s">
        <v>206</v>
      </c>
      <c r="O160" t="s">
        <v>1705</v>
      </c>
      <c r="P160">
        <v>48.66</v>
      </c>
      <c r="Q160" s="49">
        <v>45167</v>
      </c>
      <c r="R160" s="49">
        <v>45170</v>
      </c>
      <c r="S160" t="s">
        <v>2922</v>
      </c>
    </row>
    <row r="161" spans="1:19" ht="15" customHeight="1" x14ac:dyDescent="0.35">
      <c r="A161" s="49">
        <v>45099</v>
      </c>
      <c r="B161" t="s">
        <v>19</v>
      </c>
      <c r="C161" t="s">
        <v>26</v>
      </c>
      <c r="D161">
        <v>14</v>
      </c>
      <c r="E161">
        <v>291.08999999999997</v>
      </c>
      <c r="F161" t="s">
        <v>31</v>
      </c>
      <c r="G161" t="s">
        <v>35</v>
      </c>
      <c r="H161">
        <v>0</v>
      </c>
      <c r="I161" t="s">
        <v>39</v>
      </c>
      <c r="J161">
        <v>4075.26</v>
      </c>
      <c r="K161" t="s">
        <v>46</v>
      </c>
      <c r="M161">
        <v>0</v>
      </c>
      <c r="N161" t="s">
        <v>207</v>
      </c>
      <c r="O161" t="s">
        <v>1706</v>
      </c>
      <c r="P161">
        <v>39.979999999999997</v>
      </c>
      <c r="Q161" s="49">
        <v>45099</v>
      </c>
      <c r="R161" s="49">
        <v>45107</v>
      </c>
      <c r="S161" t="s">
        <v>2922</v>
      </c>
    </row>
    <row r="162" spans="1:19" ht="15" customHeight="1" x14ac:dyDescent="0.35">
      <c r="A162" s="49">
        <v>45346</v>
      </c>
      <c r="B162" t="s">
        <v>19</v>
      </c>
      <c r="C162" t="s">
        <v>24</v>
      </c>
      <c r="D162">
        <v>8</v>
      </c>
      <c r="E162">
        <v>350.12</v>
      </c>
      <c r="F162" t="s">
        <v>32</v>
      </c>
      <c r="G162" t="s">
        <v>35</v>
      </c>
      <c r="H162">
        <v>0</v>
      </c>
      <c r="I162" t="s">
        <v>37</v>
      </c>
      <c r="J162">
        <v>2800.96</v>
      </c>
      <c r="K162" t="s">
        <v>43</v>
      </c>
      <c r="L162" t="s">
        <v>47</v>
      </c>
      <c r="M162">
        <v>1</v>
      </c>
      <c r="N162" t="s">
        <v>208</v>
      </c>
      <c r="O162" t="s">
        <v>1707</v>
      </c>
      <c r="P162">
        <v>31.65</v>
      </c>
      <c r="Q162" s="49">
        <v>45346</v>
      </c>
      <c r="R162" s="49">
        <v>45352</v>
      </c>
      <c r="S162" t="s">
        <v>2922</v>
      </c>
    </row>
    <row r="163" spans="1:19" ht="15" customHeight="1" x14ac:dyDescent="0.35">
      <c r="A163" s="49">
        <v>45392</v>
      </c>
      <c r="B163" t="s">
        <v>20</v>
      </c>
      <c r="C163" t="s">
        <v>24</v>
      </c>
      <c r="D163">
        <v>10</v>
      </c>
      <c r="E163">
        <v>195.26</v>
      </c>
      <c r="F163" t="s">
        <v>33</v>
      </c>
      <c r="G163" t="s">
        <v>35</v>
      </c>
      <c r="H163">
        <v>0.05</v>
      </c>
      <c r="I163" t="s">
        <v>37</v>
      </c>
      <c r="J163">
        <v>1854.97</v>
      </c>
      <c r="K163" t="s">
        <v>44</v>
      </c>
      <c r="L163" t="s">
        <v>49</v>
      </c>
      <c r="M163">
        <v>0</v>
      </c>
      <c r="N163" t="s">
        <v>209</v>
      </c>
      <c r="O163" t="s">
        <v>1708</v>
      </c>
      <c r="P163">
        <v>46.91</v>
      </c>
      <c r="Q163" s="49">
        <v>45392</v>
      </c>
      <c r="R163" s="49">
        <v>45397</v>
      </c>
      <c r="S163" t="s">
        <v>2923</v>
      </c>
    </row>
    <row r="164" spans="1:19" ht="15" customHeight="1" x14ac:dyDescent="0.35">
      <c r="A164" s="49">
        <v>45060</v>
      </c>
      <c r="B164" t="s">
        <v>19</v>
      </c>
      <c r="C164" t="s">
        <v>27</v>
      </c>
      <c r="D164">
        <v>13</v>
      </c>
      <c r="E164">
        <v>291.10000000000002</v>
      </c>
      <c r="F164" t="s">
        <v>31</v>
      </c>
      <c r="G164" t="s">
        <v>34</v>
      </c>
      <c r="H164">
        <v>0</v>
      </c>
      <c r="I164" t="s">
        <v>37</v>
      </c>
      <c r="J164">
        <v>3784.3</v>
      </c>
      <c r="K164" t="s">
        <v>42</v>
      </c>
      <c r="L164" t="s">
        <v>47</v>
      </c>
      <c r="M164">
        <v>0</v>
      </c>
      <c r="N164" t="s">
        <v>210</v>
      </c>
      <c r="O164" t="s">
        <v>1709</v>
      </c>
      <c r="P164">
        <v>7.66</v>
      </c>
      <c r="Q164" s="49">
        <v>45060</v>
      </c>
      <c r="R164" s="49">
        <v>45065</v>
      </c>
      <c r="S164" t="s">
        <v>2922</v>
      </c>
    </row>
    <row r="165" spans="1:19" ht="15" customHeight="1" x14ac:dyDescent="0.35">
      <c r="A165" s="49">
        <v>44996</v>
      </c>
      <c r="B165" t="s">
        <v>19</v>
      </c>
      <c r="C165" t="s">
        <v>27</v>
      </c>
      <c r="D165">
        <v>6</v>
      </c>
      <c r="E165">
        <v>93.92</v>
      </c>
      <c r="F165" t="s">
        <v>30</v>
      </c>
      <c r="G165" t="s">
        <v>34</v>
      </c>
      <c r="H165">
        <v>0.15</v>
      </c>
      <c r="I165" t="s">
        <v>36</v>
      </c>
      <c r="J165">
        <v>478.99200000000002</v>
      </c>
      <c r="K165" t="s">
        <v>44</v>
      </c>
      <c r="L165" t="s">
        <v>47</v>
      </c>
      <c r="M165">
        <v>0</v>
      </c>
      <c r="N165" t="s">
        <v>211</v>
      </c>
      <c r="O165" t="s">
        <v>1710</v>
      </c>
      <c r="P165">
        <v>11</v>
      </c>
      <c r="Q165" s="49">
        <v>44996</v>
      </c>
      <c r="R165" s="49">
        <v>45003</v>
      </c>
      <c r="S165" t="s">
        <v>2922</v>
      </c>
    </row>
    <row r="166" spans="1:19" ht="15" customHeight="1" x14ac:dyDescent="0.35">
      <c r="A166" s="49">
        <v>45528</v>
      </c>
      <c r="B166" t="s">
        <v>21</v>
      </c>
      <c r="C166" t="s">
        <v>29</v>
      </c>
      <c r="D166">
        <v>5</v>
      </c>
      <c r="E166">
        <v>15.92</v>
      </c>
      <c r="F166" t="s">
        <v>33</v>
      </c>
      <c r="G166" t="s">
        <v>35</v>
      </c>
      <c r="H166">
        <v>0</v>
      </c>
      <c r="I166" t="s">
        <v>36</v>
      </c>
      <c r="J166">
        <v>79.599999999999994</v>
      </c>
      <c r="K166" t="s">
        <v>44</v>
      </c>
      <c r="M166">
        <v>1</v>
      </c>
      <c r="N166" t="s">
        <v>212</v>
      </c>
      <c r="O166" t="s">
        <v>1711</v>
      </c>
      <c r="P166">
        <v>8.66</v>
      </c>
      <c r="Q166" s="49">
        <v>45528</v>
      </c>
      <c r="R166" s="49">
        <v>45530</v>
      </c>
      <c r="S166" t="s">
        <v>2924</v>
      </c>
    </row>
    <row r="167" spans="1:19" ht="15" customHeight="1" x14ac:dyDescent="0.35">
      <c r="A167" s="49">
        <v>45345</v>
      </c>
      <c r="B167" t="s">
        <v>19</v>
      </c>
      <c r="C167" t="s">
        <v>27</v>
      </c>
      <c r="D167">
        <v>16</v>
      </c>
      <c r="E167">
        <v>120.22</v>
      </c>
      <c r="F167" t="s">
        <v>33</v>
      </c>
      <c r="G167" t="s">
        <v>35</v>
      </c>
      <c r="H167">
        <v>0.15</v>
      </c>
      <c r="I167" t="s">
        <v>41</v>
      </c>
      <c r="J167">
        <v>1634.992</v>
      </c>
      <c r="K167" t="s">
        <v>46</v>
      </c>
      <c r="L167" t="s">
        <v>48</v>
      </c>
      <c r="M167">
        <v>0</v>
      </c>
      <c r="N167" t="s">
        <v>213</v>
      </c>
      <c r="O167" t="s">
        <v>1712</v>
      </c>
      <c r="P167">
        <v>8.42</v>
      </c>
      <c r="Q167" s="49">
        <v>45345</v>
      </c>
      <c r="R167" s="49">
        <v>45352</v>
      </c>
      <c r="S167" t="s">
        <v>2922</v>
      </c>
    </row>
    <row r="168" spans="1:19" ht="15" customHeight="1" x14ac:dyDescent="0.35">
      <c r="A168" s="49">
        <v>45321</v>
      </c>
      <c r="B168" t="s">
        <v>20</v>
      </c>
      <c r="C168" t="s">
        <v>27</v>
      </c>
      <c r="D168">
        <v>11</v>
      </c>
      <c r="E168">
        <v>118.8</v>
      </c>
      <c r="F168" t="s">
        <v>31</v>
      </c>
      <c r="G168" t="s">
        <v>35</v>
      </c>
      <c r="H168">
        <v>0.05</v>
      </c>
      <c r="I168" t="s">
        <v>36</v>
      </c>
      <c r="J168">
        <v>1241.46</v>
      </c>
      <c r="K168" t="s">
        <v>42</v>
      </c>
      <c r="L168" t="s">
        <v>48</v>
      </c>
      <c r="M168">
        <v>0</v>
      </c>
      <c r="N168" t="s">
        <v>214</v>
      </c>
      <c r="O168" t="s">
        <v>1713</v>
      </c>
      <c r="P168">
        <v>39.32</v>
      </c>
      <c r="Q168" s="49">
        <v>45321</v>
      </c>
      <c r="R168" s="49">
        <v>45328</v>
      </c>
      <c r="S168" t="s">
        <v>2923</v>
      </c>
    </row>
    <row r="169" spans="1:19" ht="15" customHeight="1" x14ac:dyDescent="0.35">
      <c r="A169" s="49">
        <v>45314</v>
      </c>
      <c r="B169" t="s">
        <v>18</v>
      </c>
      <c r="C169" t="s">
        <v>28</v>
      </c>
      <c r="D169">
        <v>10</v>
      </c>
      <c r="E169">
        <v>92.45</v>
      </c>
      <c r="F169" t="s">
        <v>32</v>
      </c>
      <c r="G169" t="s">
        <v>34</v>
      </c>
      <c r="H169">
        <v>0.1</v>
      </c>
      <c r="I169" t="s">
        <v>38</v>
      </c>
      <c r="J169">
        <v>832.05000000000007</v>
      </c>
      <c r="K169" t="s">
        <v>46</v>
      </c>
      <c r="L169" t="s">
        <v>49</v>
      </c>
      <c r="M169">
        <v>1</v>
      </c>
      <c r="N169" t="s">
        <v>215</v>
      </c>
      <c r="O169" t="s">
        <v>1714</v>
      </c>
      <c r="P169">
        <v>42.61</v>
      </c>
      <c r="Q169" s="49">
        <v>45314</v>
      </c>
      <c r="R169" s="49">
        <v>45320</v>
      </c>
      <c r="S169" t="s">
        <v>2921</v>
      </c>
    </row>
    <row r="170" spans="1:19" ht="15" customHeight="1" x14ac:dyDescent="0.35">
      <c r="A170" s="49">
        <v>44931</v>
      </c>
      <c r="B170" t="s">
        <v>20</v>
      </c>
      <c r="C170" t="s">
        <v>23</v>
      </c>
      <c r="D170">
        <v>19</v>
      </c>
      <c r="E170">
        <v>463.51</v>
      </c>
      <c r="F170" t="s">
        <v>30</v>
      </c>
      <c r="G170" t="s">
        <v>35</v>
      </c>
      <c r="H170">
        <v>0</v>
      </c>
      <c r="I170" t="s">
        <v>41</v>
      </c>
      <c r="J170">
        <v>8806.69</v>
      </c>
      <c r="K170" t="s">
        <v>46</v>
      </c>
      <c r="L170" t="s">
        <v>47</v>
      </c>
      <c r="M170">
        <v>0</v>
      </c>
      <c r="N170" t="s">
        <v>216</v>
      </c>
      <c r="O170" t="s">
        <v>1715</v>
      </c>
      <c r="P170">
        <v>49.38</v>
      </c>
      <c r="Q170" s="49">
        <v>44931</v>
      </c>
      <c r="R170" s="49">
        <v>44934</v>
      </c>
      <c r="S170" t="s">
        <v>2923</v>
      </c>
    </row>
    <row r="171" spans="1:19" ht="15" customHeight="1" x14ac:dyDescent="0.35">
      <c r="A171" s="49">
        <v>45281</v>
      </c>
      <c r="B171" t="s">
        <v>20</v>
      </c>
      <c r="C171" t="s">
        <v>25</v>
      </c>
      <c r="D171">
        <v>7</v>
      </c>
      <c r="E171">
        <v>284.7</v>
      </c>
      <c r="F171" t="s">
        <v>33</v>
      </c>
      <c r="G171" t="s">
        <v>34</v>
      </c>
      <c r="H171">
        <v>0.05</v>
      </c>
      <c r="I171" t="s">
        <v>41</v>
      </c>
      <c r="J171">
        <v>1893.2550000000001</v>
      </c>
      <c r="K171" t="s">
        <v>43</v>
      </c>
      <c r="M171">
        <v>0</v>
      </c>
      <c r="N171" t="s">
        <v>217</v>
      </c>
      <c r="O171" t="s">
        <v>1716</v>
      </c>
      <c r="P171">
        <v>5.36</v>
      </c>
      <c r="Q171" s="49">
        <v>45281</v>
      </c>
      <c r="R171" s="49">
        <v>45290</v>
      </c>
      <c r="S171" t="s">
        <v>2923</v>
      </c>
    </row>
    <row r="172" spans="1:19" ht="15" customHeight="1" x14ac:dyDescent="0.35">
      <c r="A172" s="49">
        <v>45071</v>
      </c>
      <c r="B172" t="s">
        <v>22</v>
      </c>
      <c r="C172" t="s">
        <v>23</v>
      </c>
      <c r="D172">
        <v>20</v>
      </c>
      <c r="E172">
        <v>343.25</v>
      </c>
      <c r="F172" t="s">
        <v>32</v>
      </c>
      <c r="G172" t="s">
        <v>34</v>
      </c>
      <c r="H172">
        <v>0.05</v>
      </c>
      <c r="I172" t="s">
        <v>37</v>
      </c>
      <c r="J172">
        <v>6521.75</v>
      </c>
      <c r="K172" t="s">
        <v>45</v>
      </c>
      <c r="L172" t="s">
        <v>47</v>
      </c>
      <c r="M172">
        <v>0</v>
      </c>
      <c r="N172" t="s">
        <v>218</v>
      </c>
      <c r="O172" t="s">
        <v>1717</v>
      </c>
      <c r="P172">
        <v>28.77</v>
      </c>
      <c r="Q172" s="49">
        <v>45071</v>
      </c>
      <c r="R172" s="49">
        <v>45079</v>
      </c>
      <c r="S172" t="s">
        <v>2925</v>
      </c>
    </row>
    <row r="173" spans="1:19" ht="15" customHeight="1" x14ac:dyDescent="0.35">
      <c r="A173" s="49">
        <v>45838</v>
      </c>
      <c r="B173" t="s">
        <v>21</v>
      </c>
      <c r="C173" t="s">
        <v>26</v>
      </c>
      <c r="D173">
        <v>6</v>
      </c>
      <c r="E173">
        <v>95.24</v>
      </c>
      <c r="F173" t="s">
        <v>33</v>
      </c>
      <c r="G173" t="s">
        <v>34</v>
      </c>
      <c r="H173">
        <v>0.15</v>
      </c>
      <c r="I173" t="s">
        <v>40</v>
      </c>
      <c r="J173">
        <v>485.72399999999988</v>
      </c>
      <c r="K173" t="s">
        <v>43</v>
      </c>
      <c r="L173" t="s">
        <v>47</v>
      </c>
      <c r="M173">
        <v>0</v>
      </c>
      <c r="N173" t="s">
        <v>219</v>
      </c>
      <c r="O173" t="s">
        <v>1718</v>
      </c>
      <c r="P173">
        <v>18.72</v>
      </c>
      <c r="Q173" s="49">
        <v>45838</v>
      </c>
      <c r="R173" s="49">
        <v>45846</v>
      </c>
      <c r="S173" t="s">
        <v>2924</v>
      </c>
    </row>
    <row r="174" spans="1:19" ht="15" customHeight="1" x14ac:dyDescent="0.35">
      <c r="A174" s="49">
        <v>45700</v>
      </c>
      <c r="B174" t="s">
        <v>22</v>
      </c>
      <c r="C174" t="s">
        <v>25</v>
      </c>
      <c r="D174">
        <v>13</v>
      </c>
      <c r="E174">
        <v>104.8</v>
      </c>
      <c r="F174" t="s">
        <v>30</v>
      </c>
      <c r="G174" t="s">
        <v>35</v>
      </c>
      <c r="H174">
        <v>0.05</v>
      </c>
      <c r="I174" t="s">
        <v>40</v>
      </c>
      <c r="J174">
        <v>1294.28</v>
      </c>
      <c r="K174" t="s">
        <v>44</v>
      </c>
      <c r="L174" t="s">
        <v>49</v>
      </c>
      <c r="M174">
        <v>0</v>
      </c>
      <c r="N174" t="s">
        <v>220</v>
      </c>
      <c r="O174" t="s">
        <v>1719</v>
      </c>
      <c r="P174">
        <v>7.79</v>
      </c>
      <c r="Q174" s="49">
        <v>45700</v>
      </c>
      <c r="R174" s="49">
        <v>45707</v>
      </c>
      <c r="S174" t="s">
        <v>2925</v>
      </c>
    </row>
    <row r="175" spans="1:19" ht="15" customHeight="1" x14ac:dyDescent="0.35">
      <c r="A175" s="49">
        <v>45294</v>
      </c>
      <c r="B175" t="s">
        <v>22</v>
      </c>
      <c r="C175" t="s">
        <v>28</v>
      </c>
      <c r="D175">
        <v>12</v>
      </c>
      <c r="E175">
        <v>164.31</v>
      </c>
      <c r="F175" t="s">
        <v>30</v>
      </c>
      <c r="G175" t="s">
        <v>34</v>
      </c>
      <c r="H175">
        <v>0.1</v>
      </c>
      <c r="I175" t="s">
        <v>36</v>
      </c>
      <c r="J175">
        <v>1774.548</v>
      </c>
      <c r="K175" t="s">
        <v>46</v>
      </c>
      <c r="M175">
        <v>1</v>
      </c>
      <c r="N175" t="s">
        <v>221</v>
      </c>
      <c r="O175" t="s">
        <v>1720</v>
      </c>
      <c r="P175">
        <v>38.9</v>
      </c>
      <c r="Q175" s="49">
        <v>45294</v>
      </c>
      <c r="R175" s="49">
        <v>45298</v>
      </c>
      <c r="S175" t="s">
        <v>2925</v>
      </c>
    </row>
    <row r="176" spans="1:19" ht="15" customHeight="1" x14ac:dyDescent="0.35">
      <c r="A176" s="49">
        <v>44960</v>
      </c>
      <c r="B176" t="s">
        <v>19</v>
      </c>
      <c r="C176" t="s">
        <v>28</v>
      </c>
      <c r="D176">
        <v>10</v>
      </c>
      <c r="E176">
        <v>325.18</v>
      </c>
      <c r="F176" t="s">
        <v>32</v>
      </c>
      <c r="G176" t="s">
        <v>34</v>
      </c>
      <c r="H176">
        <v>0.1</v>
      </c>
      <c r="I176" t="s">
        <v>37</v>
      </c>
      <c r="J176">
        <v>2926.62</v>
      </c>
      <c r="K176" t="s">
        <v>46</v>
      </c>
      <c r="L176" t="s">
        <v>49</v>
      </c>
      <c r="M176">
        <v>0</v>
      </c>
      <c r="N176" t="s">
        <v>222</v>
      </c>
      <c r="O176" t="s">
        <v>1721</v>
      </c>
      <c r="P176">
        <v>47.39</v>
      </c>
      <c r="Q176" s="49">
        <v>44960</v>
      </c>
      <c r="R176" s="49">
        <v>44970</v>
      </c>
      <c r="S176" t="s">
        <v>2922</v>
      </c>
    </row>
    <row r="177" spans="1:19" ht="15" customHeight="1" x14ac:dyDescent="0.35">
      <c r="A177" s="49">
        <v>45352</v>
      </c>
      <c r="B177" t="s">
        <v>18</v>
      </c>
      <c r="C177" t="s">
        <v>27</v>
      </c>
      <c r="D177">
        <v>17</v>
      </c>
      <c r="E177">
        <v>542.82000000000005</v>
      </c>
      <c r="F177" t="s">
        <v>31</v>
      </c>
      <c r="G177" t="s">
        <v>34</v>
      </c>
      <c r="H177">
        <v>0</v>
      </c>
      <c r="I177" t="s">
        <v>37</v>
      </c>
      <c r="J177">
        <v>9227.94</v>
      </c>
      <c r="K177" t="s">
        <v>45</v>
      </c>
      <c r="L177" t="s">
        <v>49</v>
      </c>
      <c r="M177">
        <v>1</v>
      </c>
      <c r="N177" t="s">
        <v>223</v>
      </c>
      <c r="O177" t="s">
        <v>1722</v>
      </c>
      <c r="P177">
        <v>7.13</v>
      </c>
      <c r="Q177" s="49">
        <v>45352</v>
      </c>
      <c r="R177" s="49">
        <v>45359</v>
      </c>
      <c r="S177" t="s">
        <v>2921</v>
      </c>
    </row>
    <row r="178" spans="1:19" ht="15" customHeight="1" x14ac:dyDescent="0.35">
      <c r="A178" s="49">
        <v>45070</v>
      </c>
      <c r="B178" t="s">
        <v>20</v>
      </c>
      <c r="C178" t="s">
        <v>28</v>
      </c>
      <c r="D178">
        <v>14</v>
      </c>
      <c r="E178">
        <v>207.48</v>
      </c>
      <c r="F178" t="s">
        <v>32</v>
      </c>
      <c r="G178" t="s">
        <v>34</v>
      </c>
      <c r="H178">
        <v>0.05</v>
      </c>
      <c r="I178" t="s">
        <v>36</v>
      </c>
      <c r="J178">
        <v>2759.483999999999</v>
      </c>
      <c r="K178" t="s">
        <v>42</v>
      </c>
      <c r="M178">
        <v>0</v>
      </c>
      <c r="N178" t="s">
        <v>224</v>
      </c>
      <c r="O178" t="s">
        <v>1723</v>
      </c>
      <c r="P178">
        <v>5.7</v>
      </c>
      <c r="Q178" s="49">
        <v>45070</v>
      </c>
      <c r="R178" s="49">
        <v>45079</v>
      </c>
      <c r="S178" t="s">
        <v>2923</v>
      </c>
    </row>
    <row r="179" spans="1:19" ht="15" customHeight="1" x14ac:dyDescent="0.35">
      <c r="A179" s="49">
        <v>45830</v>
      </c>
      <c r="B179" t="s">
        <v>20</v>
      </c>
      <c r="C179" t="s">
        <v>29</v>
      </c>
      <c r="D179">
        <v>17</v>
      </c>
      <c r="E179">
        <v>527.88</v>
      </c>
      <c r="F179" t="s">
        <v>33</v>
      </c>
      <c r="G179" t="s">
        <v>35</v>
      </c>
      <c r="H179">
        <v>0.05</v>
      </c>
      <c r="I179" t="s">
        <v>41</v>
      </c>
      <c r="J179">
        <v>8525.2619999999988</v>
      </c>
      <c r="K179" t="s">
        <v>46</v>
      </c>
      <c r="L179" t="s">
        <v>49</v>
      </c>
      <c r="M179">
        <v>0</v>
      </c>
      <c r="N179" t="s">
        <v>225</v>
      </c>
      <c r="O179" t="s">
        <v>1724</v>
      </c>
      <c r="P179">
        <v>21.32</v>
      </c>
      <c r="Q179" s="49">
        <v>45830</v>
      </c>
      <c r="R179" s="49">
        <v>45836</v>
      </c>
      <c r="S179" t="s">
        <v>2923</v>
      </c>
    </row>
    <row r="180" spans="1:19" ht="15" customHeight="1" x14ac:dyDescent="0.35">
      <c r="A180" s="49">
        <v>45026</v>
      </c>
      <c r="B180" t="s">
        <v>20</v>
      </c>
      <c r="C180" t="s">
        <v>26</v>
      </c>
      <c r="D180">
        <v>11</v>
      </c>
      <c r="E180">
        <v>71.209999999999994</v>
      </c>
      <c r="F180" t="s">
        <v>30</v>
      </c>
      <c r="G180" t="s">
        <v>35</v>
      </c>
      <c r="H180">
        <v>0.05</v>
      </c>
      <c r="I180" t="s">
        <v>40</v>
      </c>
      <c r="J180">
        <v>744.14449999999988</v>
      </c>
      <c r="K180" t="s">
        <v>42</v>
      </c>
      <c r="M180">
        <v>1</v>
      </c>
      <c r="N180" t="s">
        <v>226</v>
      </c>
      <c r="O180" t="s">
        <v>1725</v>
      </c>
      <c r="P180">
        <v>44.2</v>
      </c>
      <c r="Q180" s="49">
        <v>45026</v>
      </c>
      <c r="R180" s="49">
        <v>45030</v>
      </c>
      <c r="S180" t="s">
        <v>2923</v>
      </c>
    </row>
    <row r="181" spans="1:19" ht="15" customHeight="1" x14ac:dyDescent="0.35">
      <c r="A181" s="49">
        <v>45720</v>
      </c>
      <c r="B181" t="s">
        <v>21</v>
      </c>
      <c r="C181" t="s">
        <v>29</v>
      </c>
      <c r="D181">
        <v>8</v>
      </c>
      <c r="E181">
        <v>486.07</v>
      </c>
      <c r="F181" t="s">
        <v>30</v>
      </c>
      <c r="G181" t="s">
        <v>35</v>
      </c>
      <c r="H181">
        <v>0</v>
      </c>
      <c r="I181" t="s">
        <v>39</v>
      </c>
      <c r="J181">
        <v>3888.56</v>
      </c>
      <c r="K181" t="s">
        <v>45</v>
      </c>
      <c r="L181" t="s">
        <v>47</v>
      </c>
      <c r="M181">
        <v>0</v>
      </c>
      <c r="N181" t="s">
        <v>227</v>
      </c>
      <c r="O181" t="s">
        <v>1726</v>
      </c>
      <c r="P181">
        <v>10.68</v>
      </c>
      <c r="Q181" s="49">
        <v>45720</v>
      </c>
      <c r="R181" s="49">
        <v>45726</v>
      </c>
      <c r="S181" t="s">
        <v>2924</v>
      </c>
    </row>
    <row r="182" spans="1:19" ht="15" customHeight="1" x14ac:dyDescent="0.35">
      <c r="A182" s="49">
        <v>45484</v>
      </c>
      <c r="B182" t="s">
        <v>18</v>
      </c>
      <c r="C182" t="s">
        <v>23</v>
      </c>
      <c r="D182">
        <v>6</v>
      </c>
      <c r="E182">
        <v>555.03</v>
      </c>
      <c r="F182" t="s">
        <v>32</v>
      </c>
      <c r="G182" t="s">
        <v>35</v>
      </c>
      <c r="H182">
        <v>0.1</v>
      </c>
      <c r="I182" t="s">
        <v>38</v>
      </c>
      <c r="J182">
        <v>2997.1619999999998</v>
      </c>
      <c r="K182" t="s">
        <v>44</v>
      </c>
      <c r="M182">
        <v>1</v>
      </c>
      <c r="N182" t="s">
        <v>228</v>
      </c>
      <c r="O182" t="s">
        <v>1727</v>
      </c>
      <c r="P182">
        <v>23.69</v>
      </c>
      <c r="Q182" s="49">
        <v>45484</v>
      </c>
      <c r="R182" s="49">
        <v>45493</v>
      </c>
      <c r="S182" t="s">
        <v>2921</v>
      </c>
    </row>
    <row r="183" spans="1:19" ht="15" customHeight="1" x14ac:dyDescent="0.35">
      <c r="A183" s="49">
        <v>45521</v>
      </c>
      <c r="B183" t="s">
        <v>18</v>
      </c>
      <c r="C183" t="s">
        <v>25</v>
      </c>
      <c r="D183">
        <v>13</v>
      </c>
      <c r="E183">
        <v>421.08</v>
      </c>
      <c r="F183" t="s">
        <v>30</v>
      </c>
      <c r="G183" t="s">
        <v>34</v>
      </c>
      <c r="H183">
        <v>0</v>
      </c>
      <c r="I183" t="s">
        <v>41</v>
      </c>
      <c r="J183">
        <v>5474.04</v>
      </c>
      <c r="K183" t="s">
        <v>46</v>
      </c>
      <c r="M183">
        <v>0</v>
      </c>
      <c r="N183" t="s">
        <v>229</v>
      </c>
      <c r="O183" t="s">
        <v>1728</v>
      </c>
      <c r="P183">
        <v>24.51</v>
      </c>
      <c r="Q183" s="49">
        <v>45521</v>
      </c>
      <c r="R183" s="49">
        <v>45524</v>
      </c>
      <c r="S183" t="s">
        <v>2921</v>
      </c>
    </row>
    <row r="184" spans="1:19" ht="15" customHeight="1" x14ac:dyDescent="0.35">
      <c r="A184" s="49">
        <v>45838</v>
      </c>
      <c r="B184" t="s">
        <v>20</v>
      </c>
      <c r="C184" t="s">
        <v>23</v>
      </c>
      <c r="D184">
        <v>16</v>
      </c>
      <c r="E184">
        <v>76.17</v>
      </c>
      <c r="F184" t="s">
        <v>33</v>
      </c>
      <c r="G184" t="s">
        <v>34</v>
      </c>
      <c r="H184">
        <v>0.1</v>
      </c>
      <c r="I184" t="s">
        <v>37</v>
      </c>
      <c r="J184">
        <v>1096.848</v>
      </c>
      <c r="K184" t="s">
        <v>46</v>
      </c>
      <c r="L184" t="s">
        <v>49</v>
      </c>
      <c r="M184">
        <v>0</v>
      </c>
      <c r="N184" t="s">
        <v>230</v>
      </c>
      <c r="O184" t="s">
        <v>1729</v>
      </c>
      <c r="P184">
        <v>41.88</v>
      </c>
      <c r="Q184" s="49">
        <v>45838</v>
      </c>
      <c r="R184" s="49">
        <v>45847</v>
      </c>
      <c r="S184" t="s">
        <v>2923</v>
      </c>
    </row>
    <row r="185" spans="1:19" ht="15" customHeight="1" x14ac:dyDescent="0.35">
      <c r="A185" s="49">
        <v>45602</v>
      </c>
      <c r="B185" t="s">
        <v>19</v>
      </c>
      <c r="C185" t="s">
        <v>29</v>
      </c>
      <c r="D185">
        <v>3</v>
      </c>
      <c r="E185">
        <v>503.55</v>
      </c>
      <c r="F185" t="s">
        <v>32</v>
      </c>
      <c r="G185" t="s">
        <v>34</v>
      </c>
      <c r="H185">
        <v>0.1</v>
      </c>
      <c r="I185" t="s">
        <v>41</v>
      </c>
      <c r="J185">
        <v>1359.585</v>
      </c>
      <c r="K185" t="s">
        <v>44</v>
      </c>
      <c r="L185" t="s">
        <v>49</v>
      </c>
      <c r="M185">
        <v>0</v>
      </c>
      <c r="N185" t="s">
        <v>231</v>
      </c>
      <c r="O185" t="s">
        <v>1730</v>
      </c>
      <c r="P185">
        <v>37.49</v>
      </c>
      <c r="Q185" s="49">
        <v>45602</v>
      </c>
      <c r="R185" s="49">
        <v>45609</v>
      </c>
      <c r="S185" t="s">
        <v>2922</v>
      </c>
    </row>
    <row r="186" spans="1:19" ht="15" customHeight="1" x14ac:dyDescent="0.35">
      <c r="A186" s="49">
        <v>45748</v>
      </c>
      <c r="B186" t="s">
        <v>18</v>
      </c>
      <c r="C186" t="s">
        <v>28</v>
      </c>
      <c r="D186">
        <v>5</v>
      </c>
      <c r="E186">
        <v>31.56</v>
      </c>
      <c r="F186" t="s">
        <v>33</v>
      </c>
      <c r="G186" t="s">
        <v>35</v>
      </c>
      <c r="H186">
        <v>0</v>
      </c>
      <c r="I186" t="s">
        <v>40</v>
      </c>
      <c r="J186">
        <v>157.80000000000001</v>
      </c>
      <c r="K186" t="s">
        <v>42</v>
      </c>
      <c r="L186" t="s">
        <v>48</v>
      </c>
      <c r="M186">
        <v>1</v>
      </c>
      <c r="N186" t="s">
        <v>232</v>
      </c>
      <c r="O186" t="s">
        <v>1731</v>
      </c>
      <c r="P186">
        <v>29.56</v>
      </c>
      <c r="Q186" s="49">
        <v>45748</v>
      </c>
      <c r="R186" s="49">
        <v>45751</v>
      </c>
      <c r="S186" t="s">
        <v>2921</v>
      </c>
    </row>
    <row r="187" spans="1:19" ht="15" customHeight="1" x14ac:dyDescent="0.35">
      <c r="A187" s="49">
        <v>45474</v>
      </c>
      <c r="B187" t="s">
        <v>22</v>
      </c>
      <c r="C187" t="s">
        <v>23</v>
      </c>
      <c r="D187">
        <v>16</v>
      </c>
      <c r="E187">
        <v>72.92</v>
      </c>
      <c r="F187" t="s">
        <v>32</v>
      </c>
      <c r="G187" t="s">
        <v>34</v>
      </c>
      <c r="H187">
        <v>0.05</v>
      </c>
      <c r="I187" t="s">
        <v>38</v>
      </c>
      <c r="J187">
        <v>1108.384</v>
      </c>
      <c r="K187" t="s">
        <v>46</v>
      </c>
      <c r="L187" t="s">
        <v>47</v>
      </c>
      <c r="M187">
        <v>0</v>
      </c>
      <c r="N187" t="s">
        <v>233</v>
      </c>
      <c r="O187" t="s">
        <v>1732</v>
      </c>
      <c r="P187">
        <v>5.7</v>
      </c>
      <c r="Q187" s="49">
        <v>45474</v>
      </c>
      <c r="R187" s="49">
        <v>45479</v>
      </c>
      <c r="S187" t="s">
        <v>2925</v>
      </c>
    </row>
    <row r="188" spans="1:19" ht="15" customHeight="1" x14ac:dyDescent="0.35">
      <c r="A188" s="49">
        <v>45269</v>
      </c>
      <c r="B188" t="s">
        <v>22</v>
      </c>
      <c r="C188" t="s">
        <v>29</v>
      </c>
      <c r="D188">
        <v>18</v>
      </c>
      <c r="E188">
        <v>421.93</v>
      </c>
      <c r="F188" t="s">
        <v>33</v>
      </c>
      <c r="G188" t="s">
        <v>35</v>
      </c>
      <c r="H188">
        <v>0.05</v>
      </c>
      <c r="I188" t="s">
        <v>41</v>
      </c>
      <c r="J188">
        <v>7215.0029999999997</v>
      </c>
      <c r="K188" t="s">
        <v>43</v>
      </c>
      <c r="L188" t="s">
        <v>49</v>
      </c>
      <c r="M188">
        <v>0</v>
      </c>
      <c r="N188" t="s">
        <v>234</v>
      </c>
      <c r="O188" t="s">
        <v>1733</v>
      </c>
      <c r="P188">
        <v>23.42</v>
      </c>
      <c r="Q188" s="49">
        <v>45269</v>
      </c>
      <c r="R188" s="49">
        <v>45278</v>
      </c>
      <c r="S188" t="s">
        <v>2925</v>
      </c>
    </row>
    <row r="189" spans="1:19" ht="15" customHeight="1" x14ac:dyDescent="0.35">
      <c r="A189" s="49">
        <v>45104</v>
      </c>
      <c r="B189" t="s">
        <v>20</v>
      </c>
      <c r="C189" t="s">
        <v>25</v>
      </c>
      <c r="D189">
        <v>15</v>
      </c>
      <c r="E189">
        <v>478.41</v>
      </c>
      <c r="F189" t="s">
        <v>30</v>
      </c>
      <c r="G189" t="s">
        <v>35</v>
      </c>
      <c r="H189">
        <v>0.1</v>
      </c>
      <c r="I189" t="s">
        <v>39</v>
      </c>
      <c r="J189">
        <v>6458.5350000000008</v>
      </c>
      <c r="K189" t="s">
        <v>45</v>
      </c>
      <c r="L189" t="s">
        <v>47</v>
      </c>
      <c r="M189">
        <v>0</v>
      </c>
      <c r="N189" t="s">
        <v>235</v>
      </c>
      <c r="O189" t="s">
        <v>1734</v>
      </c>
      <c r="P189">
        <v>35.630000000000003</v>
      </c>
      <c r="Q189" s="49">
        <v>45104</v>
      </c>
      <c r="R189" s="49">
        <v>45107</v>
      </c>
      <c r="S189" t="s">
        <v>2923</v>
      </c>
    </row>
    <row r="190" spans="1:19" ht="15" customHeight="1" x14ac:dyDescent="0.35">
      <c r="A190" s="49">
        <v>45121</v>
      </c>
      <c r="B190" t="s">
        <v>19</v>
      </c>
      <c r="C190" t="s">
        <v>26</v>
      </c>
      <c r="D190">
        <v>9</v>
      </c>
      <c r="E190">
        <v>501.74</v>
      </c>
      <c r="F190" t="s">
        <v>33</v>
      </c>
      <c r="G190" t="s">
        <v>35</v>
      </c>
      <c r="H190">
        <v>0</v>
      </c>
      <c r="I190" t="s">
        <v>41</v>
      </c>
      <c r="J190">
        <v>4515.66</v>
      </c>
      <c r="K190" t="s">
        <v>42</v>
      </c>
      <c r="L190" t="s">
        <v>48</v>
      </c>
      <c r="M190">
        <v>1</v>
      </c>
      <c r="N190" t="s">
        <v>236</v>
      </c>
      <c r="O190" t="s">
        <v>1735</v>
      </c>
      <c r="P190">
        <v>39.74</v>
      </c>
      <c r="Q190" s="49">
        <v>45121</v>
      </c>
      <c r="R190" s="49">
        <v>45124</v>
      </c>
      <c r="S190" t="s">
        <v>2922</v>
      </c>
    </row>
    <row r="191" spans="1:19" ht="15" customHeight="1" x14ac:dyDescent="0.35">
      <c r="A191" s="49">
        <v>44965</v>
      </c>
      <c r="B191" t="s">
        <v>19</v>
      </c>
      <c r="C191" t="s">
        <v>28</v>
      </c>
      <c r="D191">
        <v>7</v>
      </c>
      <c r="E191">
        <v>247.53</v>
      </c>
      <c r="F191" t="s">
        <v>32</v>
      </c>
      <c r="G191" t="s">
        <v>34</v>
      </c>
      <c r="H191">
        <v>0.15</v>
      </c>
      <c r="I191" t="s">
        <v>37</v>
      </c>
      <c r="J191">
        <v>1472.8035</v>
      </c>
      <c r="K191" t="s">
        <v>43</v>
      </c>
      <c r="L191" t="s">
        <v>47</v>
      </c>
      <c r="M191">
        <v>0</v>
      </c>
      <c r="N191" t="s">
        <v>237</v>
      </c>
      <c r="O191" t="s">
        <v>1736</v>
      </c>
      <c r="P191">
        <v>13.63</v>
      </c>
      <c r="Q191" s="49">
        <v>44965</v>
      </c>
      <c r="R191" s="49">
        <v>44973</v>
      </c>
      <c r="S191" t="s">
        <v>2922</v>
      </c>
    </row>
    <row r="192" spans="1:19" ht="15" customHeight="1" x14ac:dyDescent="0.35">
      <c r="A192" s="49">
        <v>45471</v>
      </c>
      <c r="B192" t="s">
        <v>22</v>
      </c>
      <c r="C192" t="s">
        <v>28</v>
      </c>
      <c r="D192">
        <v>6</v>
      </c>
      <c r="E192">
        <v>176.51</v>
      </c>
      <c r="F192" t="s">
        <v>32</v>
      </c>
      <c r="G192" t="s">
        <v>34</v>
      </c>
      <c r="H192">
        <v>0.15</v>
      </c>
      <c r="I192" t="s">
        <v>39</v>
      </c>
      <c r="J192">
        <v>900.20099999999991</v>
      </c>
      <c r="K192" t="s">
        <v>45</v>
      </c>
      <c r="L192" t="s">
        <v>47</v>
      </c>
      <c r="M192">
        <v>1</v>
      </c>
      <c r="N192" t="s">
        <v>238</v>
      </c>
      <c r="O192" t="s">
        <v>1737</v>
      </c>
      <c r="P192">
        <v>31.02</v>
      </c>
      <c r="Q192" s="49">
        <v>45471</v>
      </c>
      <c r="R192" s="49">
        <v>45480</v>
      </c>
      <c r="S192" t="s">
        <v>2925</v>
      </c>
    </row>
    <row r="193" spans="1:19" ht="15" customHeight="1" x14ac:dyDescent="0.35">
      <c r="A193" s="49">
        <v>45397</v>
      </c>
      <c r="B193" t="s">
        <v>22</v>
      </c>
      <c r="C193" t="s">
        <v>23</v>
      </c>
      <c r="D193">
        <v>2</v>
      </c>
      <c r="E193">
        <v>143.43</v>
      </c>
      <c r="F193" t="s">
        <v>33</v>
      </c>
      <c r="G193" t="s">
        <v>34</v>
      </c>
      <c r="H193">
        <v>0</v>
      </c>
      <c r="I193" t="s">
        <v>41</v>
      </c>
      <c r="J193">
        <v>286.86</v>
      </c>
      <c r="K193" t="s">
        <v>44</v>
      </c>
      <c r="M193">
        <v>0</v>
      </c>
      <c r="N193" t="s">
        <v>239</v>
      </c>
      <c r="O193" t="s">
        <v>1738</v>
      </c>
      <c r="P193">
        <v>36.94</v>
      </c>
      <c r="Q193" s="49">
        <v>45397</v>
      </c>
      <c r="R193" s="49">
        <v>45404</v>
      </c>
      <c r="S193" t="s">
        <v>2925</v>
      </c>
    </row>
    <row r="194" spans="1:19" ht="15" customHeight="1" x14ac:dyDescent="0.35">
      <c r="A194" s="49">
        <v>45257</v>
      </c>
      <c r="B194" t="s">
        <v>18</v>
      </c>
      <c r="C194" t="s">
        <v>27</v>
      </c>
      <c r="D194">
        <v>12</v>
      </c>
      <c r="E194">
        <v>538.5</v>
      </c>
      <c r="F194" t="s">
        <v>32</v>
      </c>
      <c r="G194" t="s">
        <v>34</v>
      </c>
      <c r="H194">
        <v>0.05</v>
      </c>
      <c r="I194" t="s">
        <v>37</v>
      </c>
      <c r="J194">
        <v>6138.9</v>
      </c>
      <c r="K194" t="s">
        <v>46</v>
      </c>
      <c r="L194" t="s">
        <v>48</v>
      </c>
      <c r="M194">
        <v>0</v>
      </c>
      <c r="N194" t="s">
        <v>240</v>
      </c>
      <c r="O194" t="s">
        <v>1739</v>
      </c>
      <c r="P194">
        <v>18.54</v>
      </c>
      <c r="Q194" s="49">
        <v>45257</v>
      </c>
      <c r="R194" s="49">
        <v>45266</v>
      </c>
      <c r="S194" t="s">
        <v>2921</v>
      </c>
    </row>
    <row r="195" spans="1:19" ht="15" customHeight="1" x14ac:dyDescent="0.35">
      <c r="A195" s="49">
        <v>45743</v>
      </c>
      <c r="B195" t="s">
        <v>18</v>
      </c>
      <c r="C195" t="s">
        <v>29</v>
      </c>
      <c r="D195">
        <v>5</v>
      </c>
      <c r="E195">
        <v>87.17</v>
      </c>
      <c r="F195" t="s">
        <v>33</v>
      </c>
      <c r="G195" t="s">
        <v>34</v>
      </c>
      <c r="H195">
        <v>0</v>
      </c>
      <c r="I195" t="s">
        <v>39</v>
      </c>
      <c r="J195">
        <v>435.85</v>
      </c>
      <c r="K195" t="s">
        <v>45</v>
      </c>
      <c r="M195">
        <v>0</v>
      </c>
      <c r="N195" t="s">
        <v>241</v>
      </c>
      <c r="O195" t="s">
        <v>1740</v>
      </c>
      <c r="P195">
        <v>13.01</v>
      </c>
      <c r="Q195" s="49">
        <v>45743</v>
      </c>
      <c r="R195" s="49">
        <v>45745</v>
      </c>
      <c r="S195" t="s">
        <v>2921</v>
      </c>
    </row>
    <row r="196" spans="1:19" ht="15" customHeight="1" x14ac:dyDescent="0.35">
      <c r="A196" s="49">
        <v>45144</v>
      </c>
      <c r="B196" t="s">
        <v>19</v>
      </c>
      <c r="C196" t="s">
        <v>27</v>
      </c>
      <c r="D196">
        <v>7</v>
      </c>
      <c r="E196">
        <v>498.32</v>
      </c>
      <c r="F196" t="s">
        <v>30</v>
      </c>
      <c r="G196" t="s">
        <v>34</v>
      </c>
      <c r="H196">
        <v>0.1</v>
      </c>
      <c r="I196" t="s">
        <v>37</v>
      </c>
      <c r="J196">
        <v>3139.4160000000002</v>
      </c>
      <c r="K196" t="s">
        <v>44</v>
      </c>
      <c r="L196" t="s">
        <v>49</v>
      </c>
      <c r="M196">
        <v>1</v>
      </c>
      <c r="N196" t="s">
        <v>242</v>
      </c>
      <c r="O196" t="s">
        <v>1741</v>
      </c>
      <c r="P196">
        <v>27.65</v>
      </c>
      <c r="Q196" s="49">
        <v>45144</v>
      </c>
      <c r="R196" s="49">
        <v>45148</v>
      </c>
      <c r="S196" t="s">
        <v>2922</v>
      </c>
    </row>
    <row r="197" spans="1:19" ht="15" customHeight="1" x14ac:dyDescent="0.35">
      <c r="A197" s="49">
        <v>45639</v>
      </c>
      <c r="B197" t="s">
        <v>19</v>
      </c>
      <c r="C197" t="s">
        <v>29</v>
      </c>
      <c r="D197">
        <v>15</v>
      </c>
      <c r="E197">
        <v>57.14</v>
      </c>
      <c r="F197" t="s">
        <v>30</v>
      </c>
      <c r="G197" t="s">
        <v>34</v>
      </c>
      <c r="H197">
        <v>0.15</v>
      </c>
      <c r="I197" t="s">
        <v>39</v>
      </c>
      <c r="J197">
        <v>728.53499999999997</v>
      </c>
      <c r="K197" t="s">
        <v>45</v>
      </c>
      <c r="L197" t="s">
        <v>47</v>
      </c>
      <c r="M197">
        <v>0</v>
      </c>
      <c r="N197" t="s">
        <v>243</v>
      </c>
      <c r="O197" t="s">
        <v>1742</v>
      </c>
      <c r="P197">
        <v>7.02</v>
      </c>
      <c r="Q197" s="49">
        <v>45639</v>
      </c>
      <c r="R197" s="49">
        <v>45648</v>
      </c>
      <c r="S197" t="s">
        <v>2922</v>
      </c>
    </row>
    <row r="198" spans="1:19" ht="15" customHeight="1" x14ac:dyDescent="0.35">
      <c r="A198" s="49">
        <v>45674</v>
      </c>
      <c r="B198" t="s">
        <v>21</v>
      </c>
      <c r="C198" t="s">
        <v>28</v>
      </c>
      <c r="D198">
        <v>18</v>
      </c>
      <c r="E198">
        <v>124.18</v>
      </c>
      <c r="F198" t="s">
        <v>30</v>
      </c>
      <c r="G198" t="s">
        <v>34</v>
      </c>
      <c r="H198">
        <v>0.15</v>
      </c>
      <c r="I198" t="s">
        <v>39</v>
      </c>
      <c r="J198">
        <v>1899.954</v>
      </c>
      <c r="K198" t="s">
        <v>45</v>
      </c>
      <c r="L198" t="s">
        <v>48</v>
      </c>
      <c r="M198">
        <v>0</v>
      </c>
      <c r="N198" t="s">
        <v>244</v>
      </c>
      <c r="O198" t="s">
        <v>1743</v>
      </c>
      <c r="P198">
        <v>45.77</v>
      </c>
      <c r="Q198" s="49">
        <v>45674</v>
      </c>
      <c r="R198" s="49">
        <v>45683</v>
      </c>
      <c r="S198" t="s">
        <v>2924</v>
      </c>
    </row>
    <row r="199" spans="1:19" ht="15" customHeight="1" x14ac:dyDescent="0.35">
      <c r="A199" s="49">
        <v>45256</v>
      </c>
      <c r="B199" t="s">
        <v>22</v>
      </c>
      <c r="C199" t="s">
        <v>25</v>
      </c>
      <c r="D199">
        <v>12</v>
      </c>
      <c r="E199">
        <v>107.45</v>
      </c>
      <c r="F199" t="s">
        <v>32</v>
      </c>
      <c r="G199" t="s">
        <v>35</v>
      </c>
      <c r="H199">
        <v>0.1</v>
      </c>
      <c r="I199" t="s">
        <v>41</v>
      </c>
      <c r="J199">
        <v>1160.46</v>
      </c>
      <c r="K199" t="s">
        <v>42</v>
      </c>
      <c r="L199" t="s">
        <v>47</v>
      </c>
      <c r="M199">
        <v>0</v>
      </c>
      <c r="N199" t="s">
        <v>245</v>
      </c>
      <c r="O199" t="s">
        <v>1744</v>
      </c>
      <c r="P199">
        <v>18.170000000000002</v>
      </c>
      <c r="Q199" s="49">
        <v>45256</v>
      </c>
      <c r="R199" s="49">
        <v>45262</v>
      </c>
      <c r="S199" t="s">
        <v>2925</v>
      </c>
    </row>
    <row r="200" spans="1:19" ht="15" customHeight="1" x14ac:dyDescent="0.35">
      <c r="A200" s="49">
        <v>44971</v>
      </c>
      <c r="B200" t="s">
        <v>18</v>
      </c>
      <c r="C200" t="s">
        <v>26</v>
      </c>
      <c r="D200">
        <v>8</v>
      </c>
      <c r="E200">
        <v>411.26</v>
      </c>
      <c r="F200" t="s">
        <v>31</v>
      </c>
      <c r="G200" t="s">
        <v>35</v>
      </c>
      <c r="H200">
        <v>0.1</v>
      </c>
      <c r="I200" t="s">
        <v>38</v>
      </c>
      <c r="J200">
        <v>2961.0720000000001</v>
      </c>
      <c r="K200" t="s">
        <v>43</v>
      </c>
      <c r="L200" t="s">
        <v>49</v>
      </c>
      <c r="M200">
        <v>0</v>
      </c>
      <c r="N200" t="s">
        <v>246</v>
      </c>
      <c r="O200" t="s">
        <v>1745</v>
      </c>
      <c r="P200">
        <v>28.57</v>
      </c>
      <c r="Q200" s="49">
        <v>44971</v>
      </c>
      <c r="R200" s="49">
        <v>44975</v>
      </c>
      <c r="S200" t="s">
        <v>2921</v>
      </c>
    </row>
    <row r="201" spans="1:19" ht="15" customHeight="1" x14ac:dyDescent="0.35">
      <c r="A201" s="49">
        <v>45690</v>
      </c>
      <c r="B201" t="s">
        <v>21</v>
      </c>
      <c r="C201" t="s">
        <v>29</v>
      </c>
      <c r="D201">
        <v>7</v>
      </c>
      <c r="E201">
        <v>248.1</v>
      </c>
      <c r="F201" t="s">
        <v>32</v>
      </c>
      <c r="G201" t="s">
        <v>35</v>
      </c>
      <c r="H201">
        <v>0</v>
      </c>
      <c r="I201" t="s">
        <v>40</v>
      </c>
      <c r="J201">
        <v>1736.7</v>
      </c>
      <c r="K201" t="s">
        <v>46</v>
      </c>
      <c r="L201" t="s">
        <v>49</v>
      </c>
      <c r="M201">
        <v>0</v>
      </c>
      <c r="N201" t="s">
        <v>247</v>
      </c>
      <c r="O201" t="s">
        <v>1746</v>
      </c>
      <c r="P201">
        <v>31.8</v>
      </c>
      <c r="Q201" s="49">
        <v>45690</v>
      </c>
      <c r="R201" s="49">
        <v>45694</v>
      </c>
      <c r="S201" t="s">
        <v>2924</v>
      </c>
    </row>
    <row r="202" spans="1:19" ht="15" customHeight="1" x14ac:dyDescent="0.35">
      <c r="A202" s="49">
        <v>45027</v>
      </c>
      <c r="B202" t="s">
        <v>22</v>
      </c>
      <c r="C202" t="s">
        <v>29</v>
      </c>
      <c r="D202">
        <v>3</v>
      </c>
      <c r="E202">
        <v>486.52</v>
      </c>
      <c r="F202" t="s">
        <v>30</v>
      </c>
      <c r="G202" t="s">
        <v>34</v>
      </c>
      <c r="H202">
        <v>0.1</v>
      </c>
      <c r="I202" t="s">
        <v>39</v>
      </c>
      <c r="J202">
        <v>1313.604</v>
      </c>
      <c r="K202" t="s">
        <v>43</v>
      </c>
      <c r="M202">
        <v>0</v>
      </c>
      <c r="N202" t="s">
        <v>248</v>
      </c>
      <c r="O202" t="s">
        <v>1747</v>
      </c>
      <c r="P202">
        <v>16.5</v>
      </c>
      <c r="Q202" s="49">
        <v>45027</v>
      </c>
      <c r="R202" s="49">
        <v>45036</v>
      </c>
      <c r="S202" t="s">
        <v>2925</v>
      </c>
    </row>
    <row r="203" spans="1:19" ht="15" customHeight="1" x14ac:dyDescent="0.35">
      <c r="A203" s="49">
        <v>45481</v>
      </c>
      <c r="B203" t="s">
        <v>20</v>
      </c>
      <c r="C203" t="s">
        <v>27</v>
      </c>
      <c r="D203">
        <v>18</v>
      </c>
      <c r="E203">
        <v>415.04</v>
      </c>
      <c r="F203" t="s">
        <v>32</v>
      </c>
      <c r="G203" t="s">
        <v>34</v>
      </c>
      <c r="H203">
        <v>0.1</v>
      </c>
      <c r="I203" t="s">
        <v>36</v>
      </c>
      <c r="J203">
        <v>6723.6480000000001</v>
      </c>
      <c r="K203" t="s">
        <v>46</v>
      </c>
      <c r="L203" t="s">
        <v>49</v>
      </c>
      <c r="M203">
        <v>0</v>
      </c>
      <c r="N203" t="s">
        <v>249</v>
      </c>
      <c r="O203" t="s">
        <v>1748</v>
      </c>
      <c r="P203">
        <v>33.58</v>
      </c>
      <c r="Q203" s="49">
        <v>45481</v>
      </c>
      <c r="R203" s="49">
        <v>45486</v>
      </c>
      <c r="S203" t="s">
        <v>2923</v>
      </c>
    </row>
    <row r="204" spans="1:19" ht="15" customHeight="1" x14ac:dyDescent="0.35">
      <c r="A204" s="49">
        <v>44965</v>
      </c>
      <c r="B204" t="s">
        <v>21</v>
      </c>
      <c r="C204" t="s">
        <v>29</v>
      </c>
      <c r="D204">
        <v>19</v>
      </c>
      <c r="E204">
        <v>165.38</v>
      </c>
      <c r="F204" t="s">
        <v>30</v>
      </c>
      <c r="G204" t="s">
        <v>34</v>
      </c>
      <c r="H204">
        <v>0.15</v>
      </c>
      <c r="I204" t="s">
        <v>37</v>
      </c>
      <c r="J204">
        <v>2670.8870000000002</v>
      </c>
      <c r="K204" t="s">
        <v>42</v>
      </c>
      <c r="M204">
        <v>0</v>
      </c>
      <c r="N204" t="s">
        <v>250</v>
      </c>
      <c r="O204" t="s">
        <v>1749</v>
      </c>
      <c r="P204">
        <v>25.2</v>
      </c>
      <c r="Q204" s="49">
        <v>44965</v>
      </c>
      <c r="R204" s="49">
        <v>44971</v>
      </c>
      <c r="S204" t="s">
        <v>2924</v>
      </c>
    </row>
    <row r="205" spans="1:19" ht="15" customHeight="1" x14ac:dyDescent="0.35">
      <c r="A205" s="49">
        <v>45391</v>
      </c>
      <c r="B205" t="s">
        <v>22</v>
      </c>
      <c r="C205" t="s">
        <v>25</v>
      </c>
      <c r="D205">
        <v>2</v>
      </c>
      <c r="E205">
        <v>117.47</v>
      </c>
      <c r="F205" t="s">
        <v>32</v>
      </c>
      <c r="G205" t="s">
        <v>34</v>
      </c>
      <c r="H205">
        <v>0</v>
      </c>
      <c r="I205" t="s">
        <v>36</v>
      </c>
      <c r="J205">
        <v>234.94</v>
      </c>
      <c r="K205" t="s">
        <v>44</v>
      </c>
      <c r="L205" t="s">
        <v>47</v>
      </c>
      <c r="M205">
        <v>0</v>
      </c>
      <c r="N205" t="s">
        <v>251</v>
      </c>
      <c r="O205" t="s">
        <v>1750</v>
      </c>
      <c r="P205">
        <v>6.58</v>
      </c>
      <c r="Q205" s="49">
        <v>45391</v>
      </c>
      <c r="R205" s="49">
        <v>45398</v>
      </c>
      <c r="S205" t="s">
        <v>2925</v>
      </c>
    </row>
    <row r="206" spans="1:19" ht="15" customHeight="1" x14ac:dyDescent="0.35">
      <c r="A206" s="49">
        <v>45152</v>
      </c>
      <c r="B206" t="s">
        <v>21</v>
      </c>
      <c r="C206" t="s">
        <v>29</v>
      </c>
      <c r="D206">
        <v>9</v>
      </c>
      <c r="E206">
        <v>461.79</v>
      </c>
      <c r="F206" t="s">
        <v>32</v>
      </c>
      <c r="G206" t="s">
        <v>34</v>
      </c>
      <c r="H206">
        <v>0.15</v>
      </c>
      <c r="I206" t="s">
        <v>38</v>
      </c>
      <c r="J206">
        <v>3532.6934999999999</v>
      </c>
      <c r="K206" t="s">
        <v>43</v>
      </c>
      <c r="M206">
        <v>0</v>
      </c>
      <c r="N206" t="s">
        <v>252</v>
      </c>
      <c r="O206" t="s">
        <v>1751</v>
      </c>
      <c r="P206">
        <v>47.81</v>
      </c>
      <c r="Q206" s="49">
        <v>45152</v>
      </c>
      <c r="R206" s="49">
        <v>45156</v>
      </c>
      <c r="S206" t="s">
        <v>2924</v>
      </c>
    </row>
    <row r="207" spans="1:19" ht="15" customHeight="1" x14ac:dyDescent="0.35">
      <c r="A207" s="49">
        <v>45537</v>
      </c>
      <c r="B207" t="s">
        <v>22</v>
      </c>
      <c r="C207" t="s">
        <v>28</v>
      </c>
      <c r="D207">
        <v>19</v>
      </c>
      <c r="E207">
        <v>208.72</v>
      </c>
      <c r="F207" t="s">
        <v>33</v>
      </c>
      <c r="G207" t="s">
        <v>35</v>
      </c>
      <c r="H207">
        <v>0.05</v>
      </c>
      <c r="I207" t="s">
        <v>38</v>
      </c>
      <c r="J207">
        <v>3767.3960000000002</v>
      </c>
      <c r="K207" t="s">
        <v>44</v>
      </c>
      <c r="L207" t="s">
        <v>47</v>
      </c>
      <c r="M207">
        <v>0</v>
      </c>
      <c r="N207" t="s">
        <v>253</v>
      </c>
      <c r="O207" t="s">
        <v>1752</v>
      </c>
      <c r="P207">
        <v>38.409999999999997</v>
      </c>
      <c r="Q207" s="49">
        <v>45537</v>
      </c>
      <c r="R207" s="49">
        <v>45541</v>
      </c>
      <c r="S207" t="s">
        <v>2925</v>
      </c>
    </row>
    <row r="208" spans="1:19" ht="15" customHeight="1" x14ac:dyDescent="0.35">
      <c r="A208" s="49">
        <v>45837</v>
      </c>
      <c r="B208" t="s">
        <v>21</v>
      </c>
      <c r="C208" t="s">
        <v>27</v>
      </c>
      <c r="D208">
        <v>16</v>
      </c>
      <c r="E208">
        <v>278.13</v>
      </c>
      <c r="F208" t="s">
        <v>31</v>
      </c>
      <c r="G208" t="s">
        <v>34</v>
      </c>
      <c r="H208">
        <v>0.15</v>
      </c>
      <c r="I208" t="s">
        <v>37</v>
      </c>
      <c r="J208">
        <v>3782.5680000000002</v>
      </c>
      <c r="K208" t="s">
        <v>46</v>
      </c>
      <c r="L208" t="s">
        <v>48</v>
      </c>
      <c r="M208">
        <v>0</v>
      </c>
      <c r="N208" t="s">
        <v>254</v>
      </c>
      <c r="O208" t="s">
        <v>1753</v>
      </c>
      <c r="P208">
        <v>24.29</v>
      </c>
      <c r="Q208" s="49">
        <v>45837</v>
      </c>
      <c r="R208" s="49">
        <v>45842</v>
      </c>
      <c r="S208" t="s">
        <v>2924</v>
      </c>
    </row>
    <row r="209" spans="1:19" ht="15" customHeight="1" x14ac:dyDescent="0.35">
      <c r="A209" s="49">
        <v>45749</v>
      </c>
      <c r="B209" t="s">
        <v>22</v>
      </c>
      <c r="C209" t="s">
        <v>23</v>
      </c>
      <c r="D209">
        <v>2</v>
      </c>
      <c r="E209">
        <v>580.19000000000005</v>
      </c>
      <c r="F209" t="s">
        <v>30</v>
      </c>
      <c r="G209" t="s">
        <v>34</v>
      </c>
      <c r="H209">
        <v>0.05</v>
      </c>
      <c r="I209" t="s">
        <v>40</v>
      </c>
      <c r="J209">
        <v>1102.3610000000001</v>
      </c>
      <c r="K209" t="s">
        <v>45</v>
      </c>
      <c r="L209" t="s">
        <v>49</v>
      </c>
      <c r="M209">
        <v>0</v>
      </c>
      <c r="N209" t="s">
        <v>255</v>
      </c>
      <c r="O209" t="s">
        <v>1754</v>
      </c>
      <c r="P209">
        <v>7.33</v>
      </c>
      <c r="Q209" s="49">
        <v>45749</v>
      </c>
      <c r="R209" s="49">
        <v>45755</v>
      </c>
      <c r="S209" t="s">
        <v>2925</v>
      </c>
    </row>
    <row r="210" spans="1:19" ht="15" customHeight="1" x14ac:dyDescent="0.35">
      <c r="A210" s="49">
        <v>45043</v>
      </c>
      <c r="B210" t="s">
        <v>21</v>
      </c>
      <c r="C210" t="s">
        <v>28</v>
      </c>
      <c r="D210">
        <v>8</v>
      </c>
      <c r="E210">
        <v>536.42999999999995</v>
      </c>
      <c r="F210" t="s">
        <v>30</v>
      </c>
      <c r="G210" t="s">
        <v>35</v>
      </c>
      <c r="H210">
        <v>0</v>
      </c>
      <c r="I210" t="s">
        <v>39</v>
      </c>
      <c r="J210">
        <v>4291.4399999999996</v>
      </c>
      <c r="K210" t="s">
        <v>46</v>
      </c>
      <c r="M210">
        <v>1</v>
      </c>
      <c r="N210" t="s">
        <v>256</v>
      </c>
      <c r="O210" t="s">
        <v>1755</v>
      </c>
      <c r="P210">
        <v>14.58</v>
      </c>
      <c r="Q210" s="49">
        <v>45043</v>
      </c>
      <c r="R210" s="49">
        <v>45053</v>
      </c>
      <c r="S210" t="s">
        <v>2924</v>
      </c>
    </row>
    <row r="211" spans="1:19" ht="15" customHeight="1" x14ac:dyDescent="0.35">
      <c r="A211" s="49">
        <v>45511</v>
      </c>
      <c r="B211" t="s">
        <v>18</v>
      </c>
      <c r="C211" t="s">
        <v>24</v>
      </c>
      <c r="D211">
        <v>1</v>
      </c>
      <c r="E211">
        <v>94.33</v>
      </c>
      <c r="F211" t="s">
        <v>31</v>
      </c>
      <c r="G211" t="s">
        <v>34</v>
      </c>
      <c r="H211">
        <v>0</v>
      </c>
      <c r="I211" t="s">
        <v>39</v>
      </c>
      <c r="J211">
        <v>94.33</v>
      </c>
      <c r="K211" t="s">
        <v>42</v>
      </c>
      <c r="M211">
        <v>0</v>
      </c>
      <c r="N211" t="s">
        <v>257</v>
      </c>
      <c r="O211" t="s">
        <v>1756</v>
      </c>
      <c r="P211">
        <v>49.17</v>
      </c>
      <c r="Q211" s="49">
        <v>45511</v>
      </c>
      <c r="R211" s="49">
        <v>45521</v>
      </c>
      <c r="S211" t="s">
        <v>2921</v>
      </c>
    </row>
    <row r="212" spans="1:19" ht="15" customHeight="1" x14ac:dyDescent="0.35">
      <c r="A212" s="49">
        <v>45031</v>
      </c>
      <c r="B212" t="s">
        <v>22</v>
      </c>
      <c r="C212" t="s">
        <v>23</v>
      </c>
      <c r="D212">
        <v>16</v>
      </c>
      <c r="E212">
        <v>489.94</v>
      </c>
      <c r="F212" t="s">
        <v>32</v>
      </c>
      <c r="G212" t="s">
        <v>35</v>
      </c>
      <c r="H212">
        <v>0.1</v>
      </c>
      <c r="I212" t="s">
        <v>38</v>
      </c>
      <c r="J212">
        <v>7055.1360000000004</v>
      </c>
      <c r="K212" t="s">
        <v>46</v>
      </c>
      <c r="L212" t="s">
        <v>48</v>
      </c>
      <c r="M212">
        <v>0</v>
      </c>
      <c r="N212" t="s">
        <v>258</v>
      </c>
      <c r="O212" t="s">
        <v>1607</v>
      </c>
      <c r="P212">
        <v>9.69</v>
      </c>
      <c r="Q212" s="49">
        <v>45031</v>
      </c>
      <c r="R212" s="49">
        <v>45041</v>
      </c>
      <c r="S212" t="s">
        <v>2925</v>
      </c>
    </row>
    <row r="213" spans="1:19" ht="15" customHeight="1" x14ac:dyDescent="0.35">
      <c r="A213" s="49">
        <v>45150</v>
      </c>
      <c r="B213" t="s">
        <v>19</v>
      </c>
      <c r="C213" t="s">
        <v>25</v>
      </c>
      <c r="D213">
        <v>4</v>
      </c>
      <c r="E213">
        <v>551.71</v>
      </c>
      <c r="F213" t="s">
        <v>31</v>
      </c>
      <c r="G213" t="s">
        <v>35</v>
      </c>
      <c r="H213">
        <v>0.05</v>
      </c>
      <c r="I213" t="s">
        <v>36</v>
      </c>
      <c r="J213">
        <v>2096.498</v>
      </c>
      <c r="K213" t="s">
        <v>43</v>
      </c>
      <c r="M213">
        <v>1</v>
      </c>
      <c r="N213" t="s">
        <v>259</v>
      </c>
      <c r="O213" t="s">
        <v>1757</v>
      </c>
      <c r="P213">
        <v>26.32</v>
      </c>
      <c r="Q213" s="49">
        <v>45150</v>
      </c>
      <c r="R213" s="49">
        <v>45153</v>
      </c>
      <c r="S213" t="s">
        <v>2922</v>
      </c>
    </row>
    <row r="214" spans="1:19" ht="15" customHeight="1" x14ac:dyDescent="0.35">
      <c r="A214" s="49">
        <v>45096</v>
      </c>
      <c r="B214" t="s">
        <v>22</v>
      </c>
      <c r="C214" t="s">
        <v>29</v>
      </c>
      <c r="D214">
        <v>17</v>
      </c>
      <c r="E214">
        <v>595.57000000000005</v>
      </c>
      <c r="F214" t="s">
        <v>33</v>
      </c>
      <c r="G214" t="s">
        <v>35</v>
      </c>
      <c r="H214">
        <v>0.15</v>
      </c>
      <c r="I214" t="s">
        <v>41</v>
      </c>
      <c r="J214">
        <v>8605.9865000000009</v>
      </c>
      <c r="K214" t="s">
        <v>44</v>
      </c>
      <c r="L214" t="s">
        <v>49</v>
      </c>
      <c r="M214">
        <v>0</v>
      </c>
      <c r="N214" t="s">
        <v>260</v>
      </c>
      <c r="O214" t="s">
        <v>1758</v>
      </c>
      <c r="P214">
        <v>9.73</v>
      </c>
      <c r="Q214" s="49">
        <v>45096</v>
      </c>
      <c r="R214" s="49">
        <v>45105</v>
      </c>
      <c r="S214" t="s">
        <v>2925</v>
      </c>
    </row>
    <row r="215" spans="1:19" ht="15" customHeight="1" x14ac:dyDescent="0.35">
      <c r="A215" s="49">
        <v>45289</v>
      </c>
      <c r="B215" t="s">
        <v>18</v>
      </c>
      <c r="C215" t="s">
        <v>29</v>
      </c>
      <c r="D215">
        <v>1</v>
      </c>
      <c r="E215">
        <v>180.12</v>
      </c>
      <c r="F215" t="s">
        <v>31</v>
      </c>
      <c r="G215" t="s">
        <v>34</v>
      </c>
      <c r="H215">
        <v>0.1</v>
      </c>
      <c r="I215" t="s">
        <v>36</v>
      </c>
      <c r="J215">
        <v>162.108</v>
      </c>
      <c r="K215" t="s">
        <v>45</v>
      </c>
      <c r="M215">
        <v>0</v>
      </c>
      <c r="N215" t="s">
        <v>261</v>
      </c>
      <c r="O215" t="s">
        <v>1759</v>
      </c>
      <c r="P215">
        <v>27.07</v>
      </c>
      <c r="Q215" s="49">
        <v>45289</v>
      </c>
      <c r="R215" s="49">
        <v>45298</v>
      </c>
      <c r="S215" t="s">
        <v>2921</v>
      </c>
    </row>
    <row r="216" spans="1:19" ht="15" customHeight="1" x14ac:dyDescent="0.35">
      <c r="A216" s="49">
        <v>45011</v>
      </c>
      <c r="B216" t="s">
        <v>18</v>
      </c>
      <c r="C216" t="s">
        <v>25</v>
      </c>
      <c r="D216">
        <v>12</v>
      </c>
      <c r="E216">
        <v>301.5</v>
      </c>
      <c r="F216" t="s">
        <v>33</v>
      </c>
      <c r="G216" t="s">
        <v>35</v>
      </c>
      <c r="H216">
        <v>0.15</v>
      </c>
      <c r="I216" t="s">
        <v>41</v>
      </c>
      <c r="J216">
        <v>3075.3</v>
      </c>
      <c r="K216" t="s">
        <v>44</v>
      </c>
      <c r="L216" t="s">
        <v>47</v>
      </c>
      <c r="M216">
        <v>1</v>
      </c>
      <c r="N216" t="s">
        <v>262</v>
      </c>
      <c r="O216" t="s">
        <v>1760</v>
      </c>
      <c r="P216">
        <v>43.67</v>
      </c>
      <c r="Q216" s="49">
        <v>45011</v>
      </c>
      <c r="R216" s="49">
        <v>45015</v>
      </c>
      <c r="S216" t="s">
        <v>2921</v>
      </c>
    </row>
    <row r="217" spans="1:19" ht="15" customHeight="1" x14ac:dyDescent="0.35">
      <c r="A217" s="49">
        <v>45170</v>
      </c>
      <c r="B217" t="s">
        <v>19</v>
      </c>
      <c r="C217" t="s">
        <v>24</v>
      </c>
      <c r="D217">
        <v>20</v>
      </c>
      <c r="E217">
        <v>273.55</v>
      </c>
      <c r="F217" t="s">
        <v>33</v>
      </c>
      <c r="G217" t="s">
        <v>35</v>
      </c>
      <c r="H217">
        <v>0.15</v>
      </c>
      <c r="I217" t="s">
        <v>38</v>
      </c>
      <c r="J217">
        <v>4650.3499999999995</v>
      </c>
      <c r="K217" t="s">
        <v>45</v>
      </c>
      <c r="M217">
        <v>0</v>
      </c>
      <c r="N217" t="s">
        <v>263</v>
      </c>
      <c r="O217" t="s">
        <v>1761</v>
      </c>
      <c r="P217">
        <v>14.76</v>
      </c>
      <c r="Q217" s="49">
        <v>45170</v>
      </c>
      <c r="R217" s="49">
        <v>45176</v>
      </c>
      <c r="S217" t="s">
        <v>2922</v>
      </c>
    </row>
    <row r="218" spans="1:19" ht="15" customHeight="1" x14ac:dyDescent="0.35">
      <c r="A218" s="49">
        <v>45509</v>
      </c>
      <c r="B218" t="s">
        <v>22</v>
      </c>
      <c r="C218" t="s">
        <v>28</v>
      </c>
      <c r="D218">
        <v>6</v>
      </c>
      <c r="E218">
        <v>187.06</v>
      </c>
      <c r="F218" t="s">
        <v>30</v>
      </c>
      <c r="G218" t="s">
        <v>34</v>
      </c>
      <c r="H218">
        <v>0.1</v>
      </c>
      <c r="I218" t="s">
        <v>38</v>
      </c>
      <c r="J218">
        <v>1010.124</v>
      </c>
      <c r="K218" t="s">
        <v>45</v>
      </c>
      <c r="L218" t="s">
        <v>47</v>
      </c>
      <c r="M218">
        <v>0</v>
      </c>
      <c r="N218" t="s">
        <v>264</v>
      </c>
      <c r="O218" t="s">
        <v>1762</v>
      </c>
      <c r="P218">
        <v>11.03</v>
      </c>
      <c r="Q218" s="49">
        <v>45509</v>
      </c>
      <c r="R218" s="49">
        <v>45517</v>
      </c>
      <c r="S218" t="s">
        <v>2925</v>
      </c>
    </row>
    <row r="219" spans="1:19" ht="15" customHeight="1" x14ac:dyDescent="0.35">
      <c r="A219" s="49">
        <v>45680</v>
      </c>
      <c r="B219" t="s">
        <v>20</v>
      </c>
      <c r="C219" t="s">
        <v>26</v>
      </c>
      <c r="D219">
        <v>16</v>
      </c>
      <c r="E219">
        <v>562.52</v>
      </c>
      <c r="F219" t="s">
        <v>33</v>
      </c>
      <c r="G219" t="s">
        <v>35</v>
      </c>
      <c r="H219">
        <v>0</v>
      </c>
      <c r="I219" t="s">
        <v>38</v>
      </c>
      <c r="J219">
        <v>9000.32</v>
      </c>
      <c r="K219" t="s">
        <v>43</v>
      </c>
      <c r="M219">
        <v>0</v>
      </c>
      <c r="N219" t="s">
        <v>265</v>
      </c>
      <c r="O219" t="s">
        <v>1763</v>
      </c>
      <c r="P219">
        <v>18.23</v>
      </c>
      <c r="Q219" s="49">
        <v>45680</v>
      </c>
      <c r="R219" s="49">
        <v>45684</v>
      </c>
      <c r="S219" t="s">
        <v>2923</v>
      </c>
    </row>
    <row r="220" spans="1:19" ht="15" customHeight="1" x14ac:dyDescent="0.35">
      <c r="A220" s="49">
        <v>45062</v>
      </c>
      <c r="B220" t="s">
        <v>18</v>
      </c>
      <c r="C220" t="s">
        <v>28</v>
      </c>
      <c r="D220">
        <v>4</v>
      </c>
      <c r="E220">
        <v>85.16</v>
      </c>
      <c r="F220" t="s">
        <v>33</v>
      </c>
      <c r="G220" t="s">
        <v>34</v>
      </c>
      <c r="H220">
        <v>0.1</v>
      </c>
      <c r="I220" t="s">
        <v>39</v>
      </c>
      <c r="J220">
        <v>306.57600000000002</v>
      </c>
      <c r="K220" t="s">
        <v>44</v>
      </c>
      <c r="M220">
        <v>0</v>
      </c>
      <c r="N220" t="s">
        <v>266</v>
      </c>
      <c r="O220" t="s">
        <v>1764</v>
      </c>
      <c r="P220">
        <v>38.51</v>
      </c>
      <c r="Q220" s="49">
        <v>45062</v>
      </c>
      <c r="R220" s="49">
        <v>45069</v>
      </c>
      <c r="S220" t="s">
        <v>2921</v>
      </c>
    </row>
    <row r="221" spans="1:19" ht="15" customHeight="1" x14ac:dyDescent="0.35">
      <c r="A221" s="49">
        <v>44971</v>
      </c>
      <c r="B221" t="s">
        <v>20</v>
      </c>
      <c r="C221" t="s">
        <v>28</v>
      </c>
      <c r="D221">
        <v>12</v>
      </c>
      <c r="E221">
        <v>451.51</v>
      </c>
      <c r="F221" t="s">
        <v>30</v>
      </c>
      <c r="G221" t="s">
        <v>34</v>
      </c>
      <c r="H221">
        <v>0.15</v>
      </c>
      <c r="I221" t="s">
        <v>39</v>
      </c>
      <c r="J221">
        <v>4605.402</v>
      </c>
      <c r="K221" t="s">
        <v>42</v>
      </c>
      <c r="L221" t="s">
        <v>49</v>
      </c>
      <c r="M221">
        <v>0</v>
      </c>
      <c r="N221" t="s">
        <v>267</v>
      </c>
      <c r="O221" t="s">
        <v>1765</v>
      </c>
      <c r="P221">
        <v>9.5399999999999991</v>
      </c>
      <c r="Q221" s="49">
        <v>44971</v>
      </c>
      <c r="R221" s="49">
        <v>44979</v>
      </c>
      <c r="S221" t="s">
        <v>2923</v>
      </c>
    </row>
    <row r="222" spans="1:19" ht="15" customHeight="1" x14ac:dyDescent="0.35">
      <c r="A222" s="49">
        <v>45446</v>
      </c>
      <c r="B222" t="s">
        <v>21</v>
      </c>
      <c r="C222" t="s">
        <v>28</v>
      </c>
      <c r="D222">
        <v>1</v>
      </c>
      <c r="E222">
        <v>259.87</v>
      </c>
      <c r="F222" t="s">
        <v>33</v>
      </c>
      <c r="G222" t="s">
        <v>35</v>
      </c>
      <c r="H222">
        <v>0.15</v>
      </c>
      <c r="I222" t="s">
        <v>36</v>
      </c>
      <c r="J222">
        <v>220.8895</v>
      </c>
      <c r="K222" t="s">
        <v>43</v>
      </c>
      <c r="L222" t="s">
        <v>47</v>
      </c>
      <c r="M222">
        <v>0</v>
      </c>
      <c r="N222" t="s">
        <v>268</v>
      </c>
      <c r="O222" t="s">
        <v>1766</v>
      </c>
      <c r="P222">
        <v>19.2</v>
      </c>
      <c r="Q222" s="49">
        <v>45446</v>
      </c>
      <c r="R222" s="49">
        <v>45455</v>
      </c>
      <c r="S222" t="s">
        <v>2924</v>
      </c>
    </row>
    <row r="223" spans="1:19" ht="15" customHeight="1" x14ac:dyDescent="0.35">
      <c r="A223" s="49">
        <v>45238</v>
      </c>
      <c r="B223" t="s">
        <v>21</v>
      </c>
      <c r="C223" t="s">
        <v>28</v>
      </c>
      <c r="D223">
        <v>20</v>
      </c>
      <c r="E223">
        <v>268.25</v>
      </c>
      <c r="F223" t="s">
        <v>33</v>
      </c>
      <c r="G223" t="s">
        <v>35</v>
      </c>
      <c r="H223">
        <v>0.05</v>
      </c>
      <c r="I223" t="s">
        <v>40</v>
      </c>
      <c r="J223">
        <v>5096.75</v>
      </c>
      <c r="K223" t="s">
        <v>46</v>
      </c>
      <c r="L223" t="s">
        <v>47</v>
      </c>
      <c r="M223">
        <v>0</v>
      </c>
      <c r="N223" t="s">
        <v>269</v>
      </c>
      <c r="O223" t="s">
        <v>1767</v>
      </c>
      <c r="P223">
        <v>20.96</v>
      </c>
      <c r="Q223" s="49">
        <v>45238</v>
      </c>
      <c r="R223" s="49">
        <v>45245</v>
      </c>
      <c r="S223" t="s">
        <v>2924</v>
      </c>
    </row>
    <row r="224" spans="1:19" ht="15" customHeight="1" x14ac:dyDescent="0.35">
      <c r="A224" s="49">
        <v>44950</v>
      </c>
      <c r="B224" t="s">
        <v>22</v>
      </c>
      <c r="C224" t="s">
        <v>24</v>
      </c>
      <c r="D224">
        <v>10</v>
      </c>
      <c r="E224">
        <v>266.13</v>
      </c>
      <c r="F224" t="s">
        <v>30</v>
      </c>
      <c r="G224" t="s">
        <v>34</v>
      </c>
      <c r="H224">
        <v>0</v>
      </c>
      <c r="I224" t="s">
        <v>40</v>
      </c>
      <c r="J224">
        <v>2661.3</v>
      </c>
      <c r="K224" t="s">
        <v>43</v>
      </c>
      <c r="L224" t="s">
        <v>49</v>
      </c>
      <c r="M224">
        <v>0</v>
      </c>
      <c r="N224" t="s">
        <v>270</v>
      </c>
      <c r="O224" t="s">
        <v>1768</v>
      </c>
      <c r="P224">
        <v>21.01</v>
      </c>
      <c r="Q224" s="49">
        <v>44950</v>
      </c>
      <c r="R224" s="49">
        <v>44952</v>
      </c>
      <c r="S224" t="s">
        <v>2925</v>
      </c>
    </row>
    <row r="225" spans="1:19" ht="15" customHeight="1" x14ac:dyDescent="0.35">
      <c r="A225" s="49">
        <v>45736</v>
      </c>
      <c r="B225" t="s">
        <v>22</v>
      </c>
      <c r="C225" t="s">
        <v>23</v>
      </c>
      <c r="D225">
        <v>18</v>
      </c>
      <c r="E225">
        <v>493.06</v>
      </c>
      <c r="F225" t="s">
        <v>33</v>
      </c>
      <c r="G225" t="s">
        <v>34</v>
      </c>
      <c r="H225">
        <v>0.05</v>
      </c>
      <c r="I225" t="s">
        <v>40</v>
      </c>
      <c r="J225">
        <v>8431.3259999999991</v>
      </c>
      <c r="K225" t="s">
        <v>46</v>
      </c>
      <c r="L225" t="s">
        <v>49</v>
      </c>
      <c r="M225">
        <v>1</v>
      </c>
      <c r="N225" t="s">
        <v>271</v>
      </c>
      <c r="O225" t="s">
        <v>1769</v>
      </c>
      <c r="P225">
        <v>46.87</v>
      </c>
      <c r="Q225" s="49">
        <v>45736</v>
      </c>
      <c r="R225" s="49">
        <v>45744</v>
      </c>
      <c r="S225" t="s">
        <v>2925</v>
      </c>
    </row>
    <row r="226" spans="1:19" ht="15" customHeight="1" x14ac:dyDescent="0.35">
      <c r="A226" s="49">
        <v>45344</v>
      </c>
      <c r="B226" t="s">
        <v>22</v>
      </c>
      <c r="C226" t="s">
        <v>27</v>
      </c>
      <c r="D226">
        <v>4</v>
      </c>
      <c r="E226">
        <v>36.82</v>
      </c>
      <c r="F226" t="s">
        <v>32</v>
      </c>
      <c r="G226" t="s">
        <v>34</v>
      </c>
      <c r="H226">
        <v>0.05</v>
      </c>
      <c r="I226" t="s">
        <v>38</v>
      </c>
      <c r="J226">
        <v>139.916</v>
      </c>
      <c r="K226" t="s">
        <v>44</v>
      </c>
      <c r="L226" t="s">
        <v>49</v>
      </c>
      <c r="M226">
        <v>1</v>
      </c>
      <c r="N226" t="s">
        <v>272</v>
      </c>
      <c r="O226" t="s">
        <v>1770</v>
      </c>
      <c r="P226">
        <v>24.86</v>
      </c>
      <c r="Q226" s="49">
        <v>45344</v>
      </c>
      <c r="R226" s="49">
        <v>45352</v>
      </c>
      <c r="S226" t="s">
        <v>2925</v>
      </c>
    </row>
    <row r="227" spans="1:19" ht="15" customHeight="1" x14ac:dyDescent="0.35">
      <c r="A227" s="49">
        <v>45749</v>
      </c>
      <c r="B227" t="s">
        <v>20</v>
      </c>
      <c r="C227" t="s">
        <v>29</v>
      </c>
      <c r="D227">
        <v>12</v>
      </c>
      <c r="E227">
        <v>413.45</v>
      </c>
      <c r="F227" t="s">
        <v>33</v>
      </c>
      <c r="G227" t="s">
        <v>35</v>
      </c>
      <c r="H227">
        <v>0.15</v>
      </c>
      <c r="I227" t="s">
        <v>41</v>
      </c>
      <c r="J227">
        <v>4217.1899999999996</v>
      </c>
      <c r="K227" t="s">
        <v>46</v>
      </c>
      <c r="L227" t="s">
        <v>47</v>
      </c>
      <c r="M227">
        <v>0</v>
      </c>
      <c r="N227" t="s">
        <v>273</v>
      </c>
      <c r="O227" t="s">
        <v>1771</v>
      </c>
      <c r="P227">
        <v>23.25</v>
      </c>
      <c r="Q227" s="49">
        <v>45749</v>
      </c>
      <c r="R227" s="49">
        <v>45757</v>
      </c>
      <c r="S227" t="s">
        <v>2923</v>
      </c>
    </row>
    <row r="228" spans="1:19" ht="15" customHeight="1" x14ac:dyDescent="0.35">
      <c r="A228" s="49">
        <v>45820</v>
      </c>
      <c r="B228" t="s">
        <v>20</v>
      </c>
      <c r="C228" t="s">
        <v>26</v>
      </c>
      <c r="D228">
        <v>19</v>
      </c>
      <c r="E228">
        <v>446.25</v>
      </c>
      <c r="F228" t="s">
        <v>30</v>
      </c>
      <c r="G228" t="s">
        <v>35</v>
      </c>
      <c r="H228">
        <v>0.1</v>
      </c>
      <c r="I228" t="s">
        <v>36</v>
      </c>
      <c r="J228">
        <v>7630.875</v>
      </c>
      <c r="K228" t="s">
        <v>43</v>
      </c>
      <c r="M228">
        <v>0</v>
      </c>
      <c r="N228" t="s">
        <v>274</v>
      </c>
      <c r="O228" t="s">
        <v>1772</v>
      </c>
      <c r="P228">
        <v>14.88</v>
      </c>
      <c r="Q228" s="49">
        <v>45820</v>
      </c>
      <c r="R228" s="49">
        <v>45826</v>
      </c>
      <c r="S228" t="s">
        <v>2923</v>
      </c>
    </row>
    <row r="229" spans="1:19" ht="15" customHeight="1" x14ac:dyDescent="0.35">
      <c r="A229" s="49">
        <v>45059</v>
      </c>
      <c r="B229" t="s">
        <v>18</v>
      </c>
      <c r="C229" t="s">
        <v>23</v>
      </c>
      <c r="D229">
        <v>7</v>
      </c>
      <c r="E229">
        <v>82.77</v>
      </c>
      <c r="F229" t="s">
        <v>33</v>
      </c>
      <c r="G229" t="s">
        <v>34</v>
      </c>
      <c r="H229">
        <v>0.15</v>
      </c>
      <c r="I229" t="s">
        <v>38</v>
      </c>
      <c r="J229">
        <v>492.48149999999998</v>
      </c>
      <c r="K229" t="s">
        <v>45</v>
      </c>
      <c r="L229" t="s">
        <v>48</v>
      </c>
      <c r="M229">
        <v>1</v>
      </c>
      <c r="N229" t="s">
        <v>275</v>
      </c>
      <c r="O229" t="s">
        <v>1773</v>
      </c>
      <c r="P229">
        <v>15.66</v>
      </c>
      <c r="Q229" s="49">
        <v>45059</v>
      </c>
      <c r="R229" s="49">
        <v>45063</v>
      </c>
      <c r="S229" t="s">
        <v>2921</v>
      </c>
    </row>
    <row r="230" spans="1:19" ht="15" customHeight="1" x14ac:dyDescent="0.35">
      <c r="A230" s="49">
        <v>45010</v>
      </c>
      <c r="B230" t="s">
        <v>19</v>
      </c>
      <c r="C230" t="s">
        <v>25</v>
      </c>
      <c r="D230">
        <v>17</v>
      </c>
      <c r="E230">
        <v>339.88</v>
      </c>
      <c r="F230" t="s">
        <v>31</v>
      </c>
      <c r="G230" t="s">
        <v>35</v>
      </c>
      <c r="H230">
        <v>0</v>
      </c>
      <c r="I230" t="s">
        <v>37</v>
      </c>
      <c r="J230">
        <v>5777.96</v>
      </c>
      <c r="K230" t="s">
        <v>46</v>
      </c>
      <c r="M230">
        <v>0</v>
      </c>
      <c r="N230" t="s">
        <v>276</v>
      </c>
      <c r="O230" t="s">
        <v>1774</v>
      </c>
      <c r="P230">
        <v>44.86</v>
      </c>
      <c r="Q230" s="49">
        <v>45010</v>
      </c>
      <c r="R230" s="49">
        <v>45013</v>
      </c>
      <c r="S230" t="s">
        <v>2922</v>
      </c>
    </row>
    <row r="231" spans="1:19" ht="15" customHeight="1" x14ac:dyDescent="0.35">
      <c r="A231" s="49">
        <v>45618</v>
      </c>
      <c r="B231" t="s">
        <v>19</v>
      </c>
      <c r="C231" t="s">
        <v>29</v>
      </c>
      <c r="D231">
        <v>19</v>
      </c>
      <c r="E231">
        <v>364.32</v>
      </c>
      <c r="F231" t="s">
        <v>30</v>
      </c>
      <c r="G231" t="s">
        <v>35</v>
      </c>
      <c r="H231">
        <v>0.15</v>
      </c>
      <c r="I231" t="s">
        <v>38</v>
      </c>
      <c r="J231">
        <v>5883.768</v>
      </c>
      <c r="K231" t="s">
        <v>45</v>
      </c>
      <c r="M231">
        <v>1</v>
      </c>
      <c r="N231" t="s">
        <v>277</v>
      </c>
      <c r="O231" t="s">
        <v>1775</v>
      </c>
      <c r="P231">
        <v>39.76</v>
      </c>
      <c r="Q231" s="49">
        <v>45618</v>
      </c>
      <c r="R231" s="49">
        <v>45621</v>
      </c>
      <c r="S231" t="s">
        <v>2922</v>
      </c>
    </row>
    <row r="232" spans="1:19" ht="15" customHeight="1" x14ac:dyDescent="0.35">
      <c r="A232" s="49">
        <v>45114</v>
      </c>
      <c r="B232" t="s">
        <v>18</v>
      </c>
      <c r="C232" t="s">
        <v>28</v>
      </c>
      <c r="D232">
        <v>3</v>
      </c>
      <c r="E232">
        <v>71.91</v>
      </c>
      <c r="F232" t="s">
        <v>30</v>
      </c>
      <c r="G232" t="s">
        <v>34</v>
      </c>
      <c r="H232">
        <v>0</v>
      </c>
      <c r="I232" t="s">
        <v>37</v>
      </c>
      <c r="J232">
        <v>215.73</v>
      </c>
      <c r="K232" t="s">
        <v>43</v>
      </c>
      <c r="L232" t="s">
        <v>49</v>
      </c>
      <c r="M232">
        <v>1</v>
      </c>
      <c r="N232" t="s">
        <v>278</v>
      </c>
      <c r="O232" t="s">
        <v>1776</v>
      </c>
      <c r="P232">
        <v>46.25</v>
      </c>
      <c r="Q232" s="49">
        <v>45114</v>
      </c>
      <c r="R232" s="49">
        <v>45124</v>
      </c>
      <c r="S232" t="s">
        <v>2921</v>
      </c>
    </row>
    <row r="233" spans="1:19" ht="15" customHeight="1" x14ac:dyDescent="0.35">
      <c r="A233" s="49">
        <v>45570</v>
      </c>
      <c r="B233" t="s">
        <v>18</v>
      </c>
      <c r="C233" t="s">
        <v>28</v>
      </c>
      <c r="D233">
        <v>20</v>
      </c>
      <c r="E233">
        <v>576.29999999999995</v>
      </c>
      <c r="F233" t="s">
        <v>33</v>
      </c>
      <c r="G233" t="s">
        <v>34</v>
      </c>
      <c r="H233">
        <v>0.05</v>
      </c>
      <c r="I233" t="s">
        <v>36</v>
      </c>
      <c r="J233">
        <v>10949.7</v>
      </c>
      <c r="K233" t="s">
        <v>44</v>
      </c>
      <c r="M233">
        <v>0</v>
      </c>
      <c r="N233" t="s">
        <v>279</v>
      </c>
      <c r="O233" t="s">
        <v>1777</v>
      </c>
      <c r="P233">
        <v>25.22</v>
      </c>
      <c r="Q233" s="49">
        <v>45570</v>
      </c>
      <c r="R233" s="49">
        <v>45574</v>
      </c>
      <c r="S233" t="s">
        <v>2921</v>
      </c>
    </row>
    <row r="234" spans="1:19" ht="15" customHeight="1" x14ac:dyDescent="0.35">
      <c r="A234" s="49">
        <v>45382</v>
      </c>
      <c r="B234" t="s">
        <v>22</v>
      </c>
      <c r="C234" t="s">
        <v>23</v>
      </c>
      <c r="D234">
        <v>7</v>
      </c>
      <c r="E234">
        <v>120.6</v>
      </c>
      <c r="F234" t="s">
        <v>30</v>
      </c>
      <c r="G234" t="s">
        <v>34</v>
      </c>
      <c r="H234">
        <v>0</v>
      </c>
      <c r="I234" t="s">
        <v>40</v>
      </c>
      <c r="J234">
        <v>844.19999999999993</v>
      </c>
      <c r="K234" t="s">
        <v>42</v>
      </c>
      <c r="L234" t="s">
        <v>49</v>
      </c>
      <c r="M234">
        <v>0</v>
      </c>
      <c r="N234" t="s">
        <v>280</v>
      </c>
      <c r="O234" t="s">
        <v>1778</v>
      </c>
      <c r="P234">
        <v>43.8</v>
      </c>
      <c r="Q234" s="49">
        <v>45382</v>
      </c>
      <c r="R234" s="49">
        <v>45390</v>
      </c>
      <c r="S234" t="s">
        <v>2925</v>
      </c>
    </row>
    <row r="235" spans="1:19" ht="15" customHeight="1" x14ac:dyDescent="0.35">
      <c r="A235" s="49">
        <v>45748</v>
      </c>
      <c r="B235" t="s">
        <v>22</v>
      </c>
      <c r="C235" t="s">
        <v>29</v>
      </c>
      <c r="D235">
        <v>8</v>
      </c>
      <c r="E235">
        <v>96.19</v>
      </c>
      <c r="F235" t="s">
        <v>31</v>
      </c>
      <c r="G235" t="s">
        <v>34</v>
      </c>
      <c r="H235">
        <v>0.05</v>
      </c>
      <c r="I235" t="s">
        <v>39</v>
      </c>
      <c r="J235">
        <v>731.04399999999998</v>
      </c>
      <c r="K235" t="s">
        <v>45</v>
      </c>
      <c r="L235" t="s">
        <v>48</v>
      </c>
      <c r="M235">
        <v>0</v>
      </c>
      <c r="N235" t="s">
        <v>281</v>
      </c>
      <c r="O235" t="s">
        <v>1779</v>
      </c>
      <c r="P235">
        <v>34.07</v>
      </c>
      <c r="Q235" s="49">
        <v>45748</v>
      </c>
      <c r="R235" s="49">
        <v>45751</v>
      </c>
      <c r="S235" t="s">
        <v>2925</v>
      </c>
    </row>
    <row r="236" spans="1:19" ht="15" customHeight="1" x14ac:dyDescent="0.35">
      <c r="A236" s="49">
        <v>45161</v>
      </c>
      <c r="B236" t="s">
        <v>22</v>
      </c>
      <c r="C236" t="s">
        <v>29</v>
      </c>
      <c r="D236">
        <v>14</v>
      </c>
      <c r="E236">
        <v>471.17</v>
      </c>
      <c r="F236" t="s">
        <v>31</v>
      </c>
      <c r="G236" t="s">
        <v>34</v>
      </c>
      <c r="H236">
        <v>0.05</v>
      </c>
      <c r="I236" t="s">
        <v>39</v>
      </c>
      <c r="J236">
        <v>6266.5609999999997</v>
      </c>
      <c r="K236" t="s">
        <v>43</v>
      </c>
      <c r="L236" t="s">
        <v>47</v>
      </c>
      <c r="M236">
        <v>0</v>
      </c>
      <c r="N236" t="s">
        <v>282</v>
      </c>
      <c r="O236" t="s">
        <v>1780</v>
      </c>
      <c r="P236">
        <v>26.38</v>
      </c>
      <c r="Q236" s="49">
        <v>45161</v>
      </c>
      <c r="R236" s="49">
        <v>45164</v>
      </c>
      <c r="S236" t="s">
        <v>2925</v>
      </c>
    </row>
    <row r="237" spans="1:19" ht="15" customHeight="1" x14ac:dyDescent="0.35">
      <c r="A237" s="49">
        <v>45518</v>
      </c>
      <c r="B237" t="s">
        <v>19</v>
      </c>
      <c r="C237" t="s">
        <v>24</v>
      </c>
      <c r="D237">
        <v>20</v>
      </c>
      <c r="E237">
        <v>14.33</v>
      </c>
      <c r="F237" t="s">
        <v>33</v>
      </c>
      <c r="G237" t="s">
        <v>34</v>
      </c>
      <c r="H237">
        <v>0.1</v>
      </c>
      <c r="I237" t="s">
        <v>39</v>
      </c>
      <c r="J237">
        <v>257.94000000000011</v>
      </c>
      <c r="K237" t="s">
        <v>45</v>
      </c>
      <c r="M237">
        <v>0</v>
      </c>
      <c r="N237" t="s">
        <v>283</v>
      </c>
      <c r="O237" t="s">
        <v>1781</v>
      </c>
      <c r="P237">
        <v>6.22</v>
      </c>
      <c r="Q237" s="49">
        <v>45518</v>
      </c>
      <c r="R237" s="49">
        <v>45525</v>
      </c>
      <c r="S237" t="s">
        <v>2922</v>
      </c>
    </row>
    <row r="238" spans="1:19" ht="15" customHeight="1" x14ac:dyDescent="0.35">
      <c r="A238" s="49">
        <v>45702</v>
      </c>
      <c r="B238" t="s">
        <v>21</v>
      </c>
      <c r="C238" t="s">
        <v>28</v>
      </c>
      <c r="D238">
        <v>18</v>
      </c>
      <c r="E238">
        <v>499.61</v>
      </c>
      <c r="F238" t="s">
        <v>30</v>
      </c>
      <c r="G238" t="s">
        <v>35</v>
      </c>
      <c r="H238">
        <v>0.15</v>
      </c>
      <c r="I238" t="s">
        <v>37</v>
      </c>
      <c r="J238">
        <v>7644.0329999999994</v>
      </c>
      <c r="K238" t="s">
        <v>45</v>
      </c>
      <c r="M238">
        <v>0</v>
      </c>
      <c r="N238" t="s">
        <v>284</v>
      </c>
      <c r="O238" t="s">
        <v>1782</v>
      </c>
      <c r="P238">
        <v>9.64</v>
      </c>
      <c r="Q238" s="49">
        <v>45702</v>
      </c>
      <c r="R238" s="49">
        <v>45707</v>
      </c>
      <c r="S238" t="s">
        <v>2924</v>
      </c>
    </row>
    <row r="239" spans="1:19" ht="15" customHeight="1" x14ac:dyDescent="0.35">
      <c r="A239" s="49">
        <v>45241</v>
      </c>
      <c r="B239" t="s">
        <v>22</v>
      </c>
      <c r="C239" t="s">
        <v>27</v>
      </c>
      <c r="D239">
        <v>14</v>
      </c>
      <c r="E239">
        <v>16.329999999999998</v>
      </c>
      <c r="F239" t="s">
        <v>30</v>
      </c>
      <c r="G239" t="s">
        <v>34</v>
      </c>
      <c r="H239">
        <v>0.1</v>
      </c>
      <c r="I239" t="s">
        <v>40</v>
      </c>
      <c r="J239">
        <v>205.75800000000001</v>
      </c>
      <c r="K239" t="s">
        <v>45</v>
      </c>
      <c r="L239" t="s">
        <v>49</v>
      </c>
      <c r="M239">
        <v>0</v>
      </c>
      <c r="N239" t="s">
        <v>285</v>
      </c>
      <c r="O239" t="s">
        <v>1783</v>
      </c>
      <c r="P239">
        <v>22.72</v>
      </c>
      <c r="Q239" s="49">
        <v>45241</v>
      </c>
      <c r="R239" s="49">
        <v>45246</v>
      </c>
      <c r="S239" t="s">
        <v>2925</v>
      </c>
    </row>
    <row r="240" spans="1:19" ht="15" customHeight="1" x14ac:dyDescent="0.35">
      <c r="A240" s="49">
        <v>45383</v>
      </c>
      <c r="B240" t="s">
        <v>21</v>
      </c>
      <c r="C240" t="s">
        <v>25</v>
      </c>
      <c r="D240">
        <v>17</v>
      </c>
      <c r="E240">
        <v>480.62</v>
      </c>
      <c r="F240" t="s">
        <v>32</v>
      </c>
      <c r="G240" t="s">
        <v>34</v>
      </c>
      <c r="H240">
        <v>0.15</v>
      </c>
      <c r="I240" t="s">
        <v>39</v>
      </c>
      <c r="J240">
        <v>6944.9589999999998</v>
      </c>
      <c r="K240" t="s">
        <v>42</v>
      </c>
      <c r="L240" t="s">
        <v>47</v>
      </c>
      <c r="M240">
        <v>0</v>
      </c>
      <c r="N240" t="s">
        <v>286</v>
      </c>
      <c r="O240" t="s">
        <v>1784</v>
      </c>
      <c r="P240">
        <v>37.090000000000003</v>
      </c>
      <c r="Q240" s="49">
        <v>45383</v>
      </c>
      <c r="R240" s="49">
        <v>45391</v>
      </c>
      <c r="S240" t="s">
        <v>2924</v>
      </c>
    </row>
    <row r="241" spans="1:19" ht="15" customHeight="1" x14ac:dyDescent="0.35">
      <c r="A241" s="49">
        <v>45456</v>
      </c>
      <c r="B241" t="s">
        <v>19</v>
      </c>
      <c r="C241" t="s">
        <v>26</v>
      </c>
      <c r="D241">
        <v>5</v>
      </c>
      <c r="E241">
        <v>555.84</v>
      </c>
      <c r="F241" t="s">
        <v>32</v>
      </c>
      <c r="G241" t="s">
        <v>35</v>
      </c>
      <c r="H241">
        <v>0.05</v>
      </c>
      <c r="I241" t="s">
        <v>40</v>
      </c>
      <c r="J241">
        <v>2640.24</v>
      </c>
      <c r="K241" t="s">
        <v>44</v>
      </c>
      <c r="M241">
        <v>0</v>
      </c>
      <c r="N241" t="s">
        <v>287</v>
      </c>
      <c r="O241" t="s">
        <v>1785</v>
      </c>
      <c r="P241">
        <v>29.4</v>
      </c>
      <c r="Q241" s="49">
        <v>45456</v>
      </c>
      <c r="R241" s="49">
        <v>45463</v>
      </c>
      <c r="S241" t="s">
        <v>2922</v>
      </c>
    </row>
    <row r="242" spans="1:19" ht="15" customHeight="1" x14ac:dyDescent="0.35">
      <c r="A242" s="49">
        <v>45258</v>
      </c>
      <c r="B242" t="s">
        <v>20</v>
      </c>
      <c r="C242" t="s">
        <v>26</v>
      </c>
      <c r="D242">
        <v>18</v>
      </c>
      <c r="E242">
        <v>174.03</v>
      </c>
      <c r="F242" t="s">
        <v>30</v>
      </c>
      <c r="G242" t="s">
        <v>34</v>
      </c>
      <c r="H242">
        <v>0.1</v>
      </c>
      <c r="I242" t="s">
        <v>38</v>
      </c>
      <c r="J242">
        <v>2819.2860000000001</v>
      </c>
      <c r="K242" t="s">
        <v>42</v>
      </c>
      <c r="L242" t="s">
        <v>48</v>
      </c>
      <c r="M242">
        <v>0</v>
      </c>
      <c r="N242" t="s">
        <v>288</v>
      </c>
      <c r="O242" t="s">
        <v>1786</v>
      </c>
      <c r="P242">
        <v>32.19</v>
      </c>
      <c r="Q242" s="49">
        <v>45258</v>
      </c>
      <c r="R242" s="49">
        <v>45263</v>
      </c>
      <c r="S242" t="s">
        <v>2923</v>
      </c>
    </row>
    <row r="243" spans="1:19" ht="15" customHeight="1" x14ac:dyDescent="0.35">
      <c r="A243" s="49">
        <v>45607</v>
      </c>
      <c r="B243" t="s">
        <v>21</v>
      </c>
      <c r="C243" t="s">
        <v>25</v>
      </c>
      <c r="D243">
        <v>11</v>
      </c>
      <c r="E243">
        <v>286.05</v>
      </c>
      <c r="F243" t="s">
        <v>31</v>
      </c>
      <c r="G243" t="s">
        <v>35</v>
      </c>
      <c r="H243">
        <v>0.1</v>
      </c>
      <c r="I243" t="s">
        <v>41</v>
      </c>
      <c r="J243">
        <v>2831.895</v>
      </c>
      <c r="K243" t="s">
        <v>45</v>
      </c>
      <c r="M243">
        <v>1</v>
      </c>
      <c r="N243" t="s">
        <v>289</v>
      </c>
      <c r="O243" t="s">
        <v>1787</v>
      </c>
      <c r="P243">
        <v>8.59</v>
      </c>
      <c r="Q243" s="49">
        <v>45607</v>
      </c>
      <c r="R243" s="49">
        <v>45612</v>
      </c>
      <c r="S243" t="s">
        <v>2924</v>
      </c>
    </row>
    <row r="244" spans="1:19" ht="15" customHeight="1" x14ac:dyDescent="0.35">
      <c r="A244" s="49">
        <v>45600</v>
      </c>
      <c r="B244" t="s">
        <v>20</v>
      </c>
      <c r="C244" t="s">
        <v>25</v>
      </c>
      <c r="D244">
        <v>16</v>
      </c>
      <c r="E244">
        <v>40.729999999999997</v>
      </c>
      <c r="F244" t="s">
        <v>33</v>
      </c>
      <c r="G244" t="s">
        <v>35</v>
      </c>
      <c r="H244">
        <v>0</v>
      </c>
      <c r="I244" t="s">
        <v>37</v>
      </c>
      <c r="J244">
        <v>651.67999999999995</v>
      </c>
      <c r="K244" t="s">
        <v>44</v>
      </c>
      <c r="M244">
        <v>0</v>
      </c>
      <c r="N244" t="s">
        <v>290</v>
      </c>
      <c r="O244" t="s">
        <v>1788</v>
      </c>
      <c r="P244">
        <v>24.72</v>
      </c>
      <c r="Q244" s="49">
        <v>45600</v>
      </c>
      <c r="R244" s="49">
        <v>45604</v>
      </c>
      <c r="S244" t="s">
        <v>2923</v>
      </c>
    </row>
    <row r="245" spans="1:19" ht="15" customHeight="1" x14ac:dyDescent="0.35">
      <c r="A245" s="49">
        <v>44927</v>
      </c>
      <c r="B245" t="s">
        <v>21</v>
      </c>
      <c r="C245" t="s">
        <v>26</v>
      </c>
      <c r="D245">
        <v>11</v>
      </c>
      <c r="E245">
        <v>468.22</v>
      </c>
      <c r="F245" t="s">
        <v>33</v>
      </c>
      <c r="G245" t="s">
        <v>35</v>
      </c>
      <c r="H245">
        <v>0</v>
      </c>
      <c r="I245" t="s">
        <v>39</v>
      </c>
      <c r="J245">
        <v>5150.42</v>
      </c>
      <c r="K245" t="s">
        <v>45</v>
      </c>
      <c r="L245" t="s">
        <v>49</v>
      </c>
      <c r="M245">
        <v>0</v>
      </c>
      <c r="N245" t="s">
        <v>291</v>
      </c>
      <c r="O245" t="s">
        <v>1789</v>
      </c>
      <c r="P245">
        <v>19.920000000000002</v>
      </c>
      <c r="Q245" s="49">
        <v>44927</v>
      </c>
      <c r="R245" s="49">
        <v>44937</v>
      </c>
      <c r="S245" t="s">
        <v>2924</v>
      </c>
    </row>
    <row r="246" spans="1:19" ht="15" customHeight="1" x14ac:dyDescent="0.35">
      <c r="A246" s="49">
        <v>45675</v>
      </c>
      <c r="B246" t="s">
        <v>20</v>
      </c>
      <c r="C246" t="s">
        <v>28</v>
      </c>
      <c r="D246">
        <v>1</v>
      </c>
      <c r="E246">
        <v>411.54</v>
      </c>
      <c r="F246" t="s">
        <v>32</v>
      </c>
      <c r="G246" t="s">
        <v>35</v>
      </c>
      <c r="H246">
        <v>0.1</v>
      </c>
      <c r="I246" t="s">
        <v>36</v>
      </c>
      <c r="J246">
        <v>370.38600000000002</v>
      </c>
      <c r="K246" t="s">
        <v>43</v>
      </c>
      <c r="L246" t="s">
        <v>49</v>
      </c>
      <c r="M246">
        <v>0</v>
      </c>
      <c r="N246" t="s">
        <v>292</v>
      </c>
      <c r="O246" t="s">
        <v>1790</v>
      </c>
      <c r="P246">
        <v>7.46</v>
      </c>
      <c r="Q246" s="49">
        <v>45675</v>
      </c>
      <c r="R246" s="49">
        <v>45677</v>
      </c>
      <c r="S246" t="s">
        <v>2923</v>
      </c>
    </row>
    <row r="247" spans="1:19" ht="15" customHeight="1" x14ac:dyDescent="0.35">
      <c r="A247" s="49">
        <v>45048</v>
      </c>
      <c r="B247" t="s">
        <v>21</v>
      </c>
      <c r="C247" t="s">
        <v>29</v>
      </c>
      <c r="D247">
        <v>13</v>
      </c>
      <c r="E247">
        <v>134.19999999999999</v>
      </c>
      <c r="F247" t="s">
        <v>31</v>
      </c>
      <c r="G247" t="s">
        <v>34</v>
      </c>
      <c r="H247">
        <v>0.05</v>
      </c>
      <c r="I247" t="s">
        <v>36</v>
      </c>
      <c r="J247">
        <v>1657.37</v>
      </c>
      <c r="K247" t="s">
        <v>44</v>
      </c>
      <c r="L247" t="s">
        <v>49</v>
      </c>
      <c r="M247">
        <v>0</v>
      </c>
      <c r="N247" t="s">
        <v>293</v>
      </c>
      <c r="O247" t="s">
        <v>1791</v>
      </c>
      <c r="P247">
        <v>9.6</v>
      </c>
      <c r="Q247" s="49">
        <v>45048</v>
      </c>
      <c r="R247" s="49">
        <v>45056</v>
      </c>
      <c r="S247" t="s">
        <v>2924</v>
      </c>
    </row>
    <row r="248" spans="1:19" ht="15" customHeight="1" x14ac:dyDescent="0.35">
      <c r="A248" s="49">
        <v>45804</v>
      </c>
      <c r="B248" t="s">
        <v>22</v>
      </c>
      <c r="C248" t="s">
        <v>29</v>
      </c>
      <c r="D248">
        <v>10</v>
      </c>
      <c r="E248">
        <v>351.23</v>
      </c>
      <c r="F248" t="s">
        <v>30</v>
      </c>
      <c r="G248" t="s">
        <v>35</v>
      </c>
      <c r="H248">
        <v>0.15</v>
      </c>
      <c r="I248" t="s">
        <v>38</v>
      </c>
      <c r="J248">
        <v>2985.4549999999999</v>
      </c>
      <c r="K248" t="s">
        <v>42</v>
      </c>
      <c r="M248">
        <v>0</v>
      </c>
      <c r="N248" t="s">
        <v>294</v>
      </c>
      <c r="O248" t="s">
        <v>1792</v>
      </c>
      <c r="P248">
        <v>42.74</v>
      </c>
      <c r="Q248" s="49">
        <v>45804</v>
      </c>
      <c r="R248" s="49">
        <v>45810</v>
      </c>
      <c r="S248" t="s">
        <v>2925</v>
      </c>
    </row>
    <row r="249" spans="1:19" ht="15" customHeight="1" x14ac:dyDescent="0.35">
      <c r="A249" s="49">
        <v>45653</v>
      </c>
      <c r="B249" t="s">
        <v>19</v>
      </c>
      <c r="C249" t="s">
        <v>27</v>
      </c>
      <c r="D249">
        <v>14</v>
      </c>
      <c r="E249">
        <v>551.14</v>
      </c>
      <c r="F249" t="s">
        <v>32</v>
      </c>
      <c r="G249" t="s">
        <v>34</v>
      </c>
      <c r="H249">
        <v>0.1</v>
      </c>
      <c r="I249" t="s">
        <v>40</v>
      </c>
      <c r="J249">
        <v>6944.3639999999996</v>
      </c>
      <c r="K249" t="s">
        <v>42</v>
      </c>
      <c r="L249" t="s">
        <v>47</v>
      </c>
      <c r="M249">
        <v>1</v>
      </c>
      <c r="N249" t="s">
        <v>295</v>
      </c>
      <c r="O249" t="s">
        <v>1793</v>
      </c>
      <c r="P249">
        <v>12.35</v>
      </c>
      <c r="Q249" s="49">
        <v>45653</v>
      </c>
      <c r="R249" s="49">
        <v>45662</v>
      </c>
      <c r="S249" t="s">
        <v>2922</v>
      </c>
    </row>
    <row r="250" spans="1:19" ht="15" customHeight="1" x14ac:dyDescent="0.35">
      <c r="A250" s="49">
        <v>45734</v>
      </c>
      <c r="B250" t="s">
        <v>22</v>
      </c>
      <c r="C250" t="s">
        <v>26</v>
      </c>
      <c r="D250">
        <v>2</v>
      </c>
      <c r="E250">
        <v>131.13</v>
      </c>
      <c r="F250" t="s">
        <v>30</v>
      </c>
      <c r="G250" t="s">
        <v>35</v>
      </c>
      <c r="H250">
        <v>0.1</v>
      </c>
      <c r="I250" t="s">
        <v>36</v>
      </c>
      <c r="J250">
        <v>236.03399999999999</v>
      </c>
      <c r="K250" t="s">
        <v>45</v>
      </c>
      <c r="M250">
        <v>0</v>
      </c>
      <c r="N250" t="s">
        <v>296</v>
      </c>
      <c r="O250" t="s">
        <v>1794</v>
      </c>
      <c r="P250">
        <v>14.74</v>
      </c>
      <c r="Q250" s="49">
        <v>45734</v>
      </c>
      <c r="R250" s="49">
        <v>45740</v>
      </c>
      <c r="S250" t="s">
        <v>2925</v>
      </c>
    </row>
    <row r="251" spans="1:19" ht="15" customHeight="1" x14ac:dyDescent="0.35">
      <c r="A251" s="49">
        <v>45375</v>
      </c>
      <c r="B251" t="s">
        <v>18</v>
      </c>
      <c r="C251" t="s">
        <v>23</v>
      </c>
      <c r="D251">
        <v>6</v>
      </c>
      <c r="E251">
        <v>595.11</v>
      </c>
      <c r="F251" t="s">
        <v>32</v>
      </c>
      <c r="G251" t="s">
        <v>34</v>
      </c>
      <c r="H251">
        <v>0</v>
      </c>
      <c r="I251" t="s">
        <v>40</v>
      </c>
      <c r="J251">
        <v>3570.66</v>
      </c>
      <c r="K251" t="s">
        <v>46</v>
      </c>
      <c r="L251" t="s">
        <v>48</v>
      </c>
      <c r="M251">
        <v>1</v>
      </c>
      <c r="N251" t="s">
        <v>297</v>
      </c>
      <c r="O251" t="s">
        <v>1603</v>
      </c>
      <c r="P251">
        <v>28.92</v>
      </c>
      <c r="Q251" s="49">
        <v>45375</v>
      </c>
      <c r="R251" s="49">
        <v>45382</v>
      </c>
      <c r="S251" t="s">
        <v>2921</v>
      </c>
    </row>
    <row r="252" spans="1:19" ht="15" customHeight="1" x14ac:dyDescent="0.35">
      <c r="A252" s="49">
        <v>45652</v>
      </c>
      <c r="B252" t="s">
        <v>18</v>
      </c>
      <c r="C252" t="s">
        <v>23</v>
      </c>
      <c r="D252">
        <v>6</v>
      </c>
      <c r="E252">
        <v>516.66</v>
      </c>
      <c r="F252" t="s">
        <v>32</v>
      </c>
      <c r="G252" t="s">
        <v>34</v>
      </c>
      <c r="H252">
        <v>0.05</v>
      </c>
      <c r="I252" t="s">
        <v>41</v>
      </c>
      <c r="J252">
        <v>2944.962</v>
      </c>
      <c r="K252" t="s">
        <v>42</v>
      </c>
      <c r="M252">
        <v>1</v>
      </c>
      <c r="N252" t="s">
        <v>298</v>
      </c>
      <c r="O252" t="s">
        <v>1694</v>
      </c>
      <c r="P252">
        <v>5.15</v>
      </c>
      <c r="Q252" s="49">
        <v>45652</v>
      </c>
      <c r="R252" s="49">
        <v>45660</v>
      </c>
      <c r="S252" t="s">
        <v>2921</v>
      </c>
    </row>
    <row r="253" spans="1:19" ht="15" customHeight="1" x14ac:dyDescent="0.35">
      <c r="A253" s="49">
        <v>44937</v>
      </c>
      <c r="B253" t="s">
        <v>20</v>
      </c>
      <c r="C253" t="s">
        <v>25</v>
      </c>
      <c r="D253">
        <v>6</v>
      </c>
      <c r="E253">
        <v>202.57</v>
      </c>
      <c r="F253" t="s">
        <v>33</v>
      </c>
      <c r="G253" t="s">
        <v>35</v>
      </c>
      <c r="H253">
        <v>0.05</v>
      </c>
      <c r="I253" t="s">
        <v>36</v>
      </c>
      <c r="J253">
        <v>1154.6489999999999</v>
      </c>
      <c r="K253" t="s">
        <v>43</v>
      </c>
      <c r="L253" t="s">
        <v>47</v>
      </c>
      <c r="M253">
        <v>0</v>
      </c>
      <c r="N253" t="s">
        <v>299</v>
      </c>
      <c r="O253" t="s">
        <v>1795</v>
      </c>
      <c r="P253">
        <v>24.39</v>
      </c>
      <c r="Q253" s="49">
        <v>44937</v>
      </c>
      <c r="R253" s="49">
        <v>44940</v>
      </c>
      <c r="S253" t="s">
        <v>2923</v>
      </c>
    </row>
    <row r="254" spans="1:19" ht="15" customHeight="1" x14ac:dyDescent="0.35">
      <c r="A254" s="49">
        <v>45809</v>
      </c>
      <c r="B254" t="s">
        <v>19</v>
      </c>
      <c r="C254" t="s">
        <v>23</v>
      </c>
      <c r="D254">
        <v>13</v>
      </c>
      <c r="E254">
        <v>306.16000000000003</v>
      </c>
      <c r="F254" t="s">
        <v>31</v>
      </c>
      <c r="G254" t="s">
        <v>34</v>
      </c>
      <c r="H254">
        <v>0.15</v>
      </c>
      <c r="I254" t="s">
        <v>38</v>
      </c>
      <c r="J254">
        <v>3383.0680000000002</v>
      </c>
      <c r="K254" t="s">
        <v>46</v>
      </c>
      <c r="L254" t="s">
        <v>48</v>
      </c>
      <c r="M254">
        <v>0</v>
      </c>
      <c r="N254" t="s">
        <v>300</v>
      </c>
      <c r="O254" t="s">
        <v>1796</v>
      </c>
      <c r="P254">
        <v>25.16</v>
      </c>
      <c r="Q254" s="49">
        <v>45809</v>
      </c>
      <c r="R254" s="49">
        <v>45818</v>
      </c>
      <c r="S254" t="s">
        <v>2922</v>
      </c>
    </row>
    <row r="255" spans="1:19" ht="15" customHeight="1" x14ac:dyDescent="0.35">
      <c r="A255" s="49">
        <v>45561</v>
      </c>
      <c r="B255" t="s">
        <v>18</v>
      </c>
      <c r="C255" t="s">
        <v>25</v>
      </c>
      <c r="D255">
        <v>11</v>
      </c>
      <c r="E255">
        <v>472.74</v>
      </c>
      <c r="F255" t="s">
        <v>33</v>
      </c>
      <c r="G255" t="s">
        <v>35</v>
      </c>
      <c r="H255">
        <v>0.15</v>
      </c>
      <c r="I255" t="s">
        <v>39</v>
      </c>
      <c r="J255">
        <v>4420.1190000000006</v>
      </c>
      <c r="K255" t="s">
        <v>44</v>
      </c>
      <c r="M255">
        <v>1</v>
      </c>
      <c r="N255" t="s">
        <v>301</v>
      </c>
      <c r="O255" t="s">
        <v>1797</v>
      </c>
      <c r="P255">
        <v>16.8</v>
      </c>
      <c r="Q255" s="49">
        <v>45561</v>
      </c>
      <c r="R255" s="49">
        <v>45566</v>
      </c>
      <c r="S255" t="s">
        <v>2921</v>
      </c>
    </row>
    <row r="256" spans="1:19" ht="15" customHeight="1" x14ac:dyDescent="0.35">
      <c r="A256" s="49">
        <v>45514</v>
      </c>
      <c r="B256" t="s">
        <v>18</v>
      </c>
      <c r="C256" t="s">
        <v>24</v>
      </c>
      <c r="D256">
        <v>20</v>
      </c>
      <c r="E256">
        <v>337.37</v>
      </c>
      <c r="F256" t="s">
        <v>32</v>
      </c>
      <c r="G256" t="s">
        <v>35</v>
      </c>
      <c r="H256">
        <v>0.1</v>
      </c>
      <c r="I256" t="s">
        <v>40</v>
      </c>
      <c r="J256">
        <v>6072.66</v>
      </c>
      <c r="K256" t="s">
        <v>43</v>
      </c>
      <c r="M256">
        <v>0</v>
      </c>
      <c r="N256" t="s">
        <v>302</v>
      </c>
      <c r="O256" t="s">
        <v>1798</v>
      </c>
      <c r="P256">
        <v>43.17</v>
      </c>
      <c r="Q256" s="49">
        <v>45514</v>
      </c>
      <c r="R256" s="49">
        <v>45521</v>
      </c>
      <c r="S256" t="s">
        <v>2921</v>
      </c>
    </row>
    <row r="257" spans="1:19" ht="15" customHeight="1" x14ac:dyDescent="0.35">
      <c r="A257" s="49">
        <v>45718</v>
      </c>
      <c r="B257" t="s">
        <v>19</v>
      </c>
      <c r="C257" t="s">
        <v>24</v>
      </c>
      <c r="D257">
        <v>12</v>
      </c>
      <c r="E257">
        <v>34.24</v>
      </c>
      <c r="F257" t="s">
        <v>32</v>
      </c>
      <c r="G257" t="s">
        <v>35</v>
      </c>
      <c r="H257">
        <v>0.1</v>
      </c>
      <c r="I257" t="s">
        <v>38</v>
      </c>
      <c r="J257">
        <v>369.79199999999997</v>
      </c>
      <c r="K257" t="s">
        <v>46</v>
      </c>
      <c r="M257">
        <v>0</v>
      </c>
      <c r="N257" t="s">
        <v>303</v>
      </c>
      <c r="O257" t="s">
        <v>1799</v>
      </c>
      <c r="P257">
        <v>17.64</v>
      </c>
      <c r="Q257" s="49">
        <v>45718</v>
      </c>
      <c r="R257" s="49">
        <v>45726</v>
      </c>
      <c r="S257" t="s">
        <v>2922</v>
      </c>
    </row>
    <row r="258" spans="1:19" ht="15" customHeight="1" x14ac:dyDescent="0.35">
      <c r="A258" s="49">
        <v>44978</v>
      </c>
      <c r="B258" t="s">
        <v>18</v>
      </c>
      <c r="C258" t="s">
        <v>28</v>
      </c>
      <c r="D258">
        <v>4</v>
      </c>
      <c r="E258">
        <v>477.05</v>
      </c>
      <c r="F258" t="s">
        <v>30</v>
      </c>
      <c r="G258" t="s">
        <v>34</v>
      </c>
      <c r="H258">
        <v>0</v>
      </c>
      <c r="I258" t="s">
        <v>39</v>
      </c>
      <c r="J258">
        <v>1908.2</v>
      </c>
      <c r="K258" t="s">
        <v>44</v>
      </c>
      <c r="L258" t="s">
        <v>49</v>
      </c>
      <c r="M258">
        <v>0</v>
      </c>
      <c r="N258" t="s">
        <v>304</v>
      </c>
      <c r="O258" t="s">
        <v>1800</v>
      </c>
      <c r="P258">
        <v>45.54</v>
      </c>
      <c r="Q258" s="49">
        <v>44978</v>
      </c>
      <c r="R258" s="49">
        <v>44987</v>
      </c>
      <c r="S258" t="s">
        <v>2921</v>
      </c>
    </row>
    <row r="259" spans="1:19" ht="15" customHeight="1" x14ac:dyDescent="0.35">
      <c r="A259" s="49">
        <v>45616</v>
      </c>
      <c r="B259" t="s">
        <v>18</v>
      </c>
      <c r="C259" t="s">
        <v>23</v>
      </c>
      <c r="D259">
        <v>6</v>
      </c>
      <c r="E259">
        <v>562.92999999999995</v>
      </c>
      <c r="F259" t="s">
        <v>32</v>
      </c>
      <c r="G259" t="s">
        <v>35</v>
      </c>
      <c r="H259">
        <v>0</v>
      </c>
      <c r="I259" t="s">
        <v>37</v>
      </c>
      <c r="J259">
        <v>3377.58</v>
      </c>
      <c r="K259" t="s">
        <v>44</v>
      </c>
      <c r="L259" t="s">
        <v>49</v>
      </c>
      <c r="M259">
        <v>0</v>
      </c>
      <c r="N259" t="s">
        <v>305</v>
      </c>
      <c r="O259" t="s">
        <v>1801</v>
      </c>
      <c r="P259">
        <v>43.73</v>
      </c>
      <c r="Q259" s="49">
        <v>45616</v>
      </c>
      <c r="R259" s="49">
        <v>45623</v>
      </c>
      <c r="S259" t="s">
        <v>2921</v>
      </c>
    </row>
    <row r="260" spans="1:19" ht="15" customHeight="1" x14ac:dyDescent="0.35">
      <c r="A260" s="49">
        <v>45164</v>
      </c>
      <c r="B260" t="s">
        <v>18</v>
      </c>
      <c r="C260" t="s">
        <v>26</v>
      </c>
      <c r="D260">
        <v>20</v>
      </c>
      <c r="E260">
        <v>18.29</v>
      </c>
      <c r="F260" t="s">
        <v>30</v>
      </c>
      <c r="G260" t="s">
        <v>35</v>
      </c>
      <c r="H260">
        <v>0</v>
      </c>
      <c r="I260" t="s">
        <v>40</v>
      </c>
      <c r="J260">
        <v>365.8</v>
      </c>
      <c r="K260" t="s">
        <v>45</v>
      </c>
      <c r="L260" t="s">
        <v>47</v>
      </c>
      <c r="M260">
        <v>1</v>
      </c>
      <c r="N260" t="s">
        <v>306</v>
      </c>
      <c r="O260" t="s">
        <v>1802</v>
      </c>
      <c r="P260">
        <v>35.369999999999997</v>
      </c>
      <c r="Q260" s="49">
        <v>45164</v>
      </c>
      <c r="R260" s="49">
        <v>45167</v>
      </c>
      <c r="S260" t="s">
        <v>2921</v>
      </c>
    </row>
    <row r="261" spans="1:19" ht="15" customHeight="1" x14ac:dyDescent="0.35">
      <c r="A261" s="49">
        <v>45292</v>
      </c>
      <c r="B261" t="s">
        <v>19</v>
      </c>
      <c r="C261" t="s">
        <v>27</v>
      </c>
      <c r="D261">
        <v>7</v>
      </c>
      <c r="E261">
        <v>208.86</v>
      </c>
      <c r="F261" t="s">
        <v>30</v>
      </c>
      <c r="G261" t="s">
        <v>35</v>
      </c>
      <c r="H261">
        <v>0</v>
      </c>
      <c r="I261" t="s">
        <v>38</v>
      </c>
      <c r="J261">
        <v>1462.02</v>
      </c>
      <c r="K261" t="s">
        <v>46</v>
      </c>
      <c r="L261" t="s">
        <v>47</v>
      </c>
      <c r="M261">
        <v>0</v>
      </c>
      <c r="N261" t="s">
        <v>307</v>
      </c>
      <c r="O261" t="s">
        <v>1803</v>
      </c>
      <c r="P261">
        <v>20.64</v>
      </c>
      <c r="Q261" s="49">
        <v>45292</v>
      </c>
      <c r="R261" s="49">
        <v>45299</v>
      </c>
      <c r="S261" t="s">
        <v>2922</v>
      </c>
    </row>
    <row r="262" spans="1:19" ht="15" customHeight="1" x14ac:dyDescent="0.35">
      <c r="A262" s="49">
        <v>45620</v>
      </c>
      <c r="B262" t="s">
        <v>19</v>
      </c>
      <c r="C262" t="s">
        <v>29</v>
      </c>
      <c r="D262">
        <v>12</v>
      </c>
      <c r="E262">
        <v>330.36</v>
      </c>
      <c r="F262" t="s">
        <v>33</v>
      </c>
      <c r="G262" t="s">
        <v>35</v>
      </c>
      <c r="H262">
        <v>0.05</v>
      </c>
      <c r="I262" t="s">
        <v>40</v>
      </c>
      <c r="J262">
        <v>3766.1039999999998</v>
      </c>
      <c r="K262" t="s">
        <v>46</v>
      </c>
      <c r="L262" t="s">
        <v>49</v>
      </c>
      <c r="M262">
        <v>0</v>
      </c>
      <c r="N262" t="s">
        <v>308</v>
      </c>
      <c r="O262" t="s">
        <v>1804</v>
      </c>
      <c r="P262">
        <v>48.33</v>
      </c>
      <c r="Q262" s="49">
        <v>45620</v>
      </c>
      <c r="R262" s="49">
        <v>45626</v>
      </c>
      <c r="S262" t="s">
        <v>2922</v>
      </c>
    </row>
    <row r="263" spans="1:19" ht="15" customHeight="1" x14ac:dyDescent="0.35">
      <c r="A263" s="49">
        <v>45529</v>
      </c>
      <c r="B263" t="s">
        <v>19</v>
      </c>
      <c r="C263" t="s">
        <v>28</v>
      </c>
      <c r="D263">
        <v>7</v>
      </c>
      <c r="E263">
        <v>50.26</v>
      </c>
      <c r="F263" t="s">
        <v>32</v>
      </c>
      <c r="G263" t="s">
        <v>35</v>
      </c>
      <c r="H263">
        <v>0.15</v>
      </c>
      <c r="I263" t="s">
        <v>40</v>
      </c>
      <c r="J263">
        <v>299.04700000000003</v>
      </c>
      <c r="K263" t="s">
        <v>46</v>
      </c>
      <c r="M263">
        <v>0</v>
      </c>
      <c r="N263" t="s">
        <v>309</v>
      </c>
      <c r="O263" t="s">
        <v>1805</v>
      </c>
      <c r="P263">
        <v>17.12</v>
      </c>
      <c r="Q263" s="49">
        <v>45529</v>
      </c>
      <c r="R263" s="49">
        <v>45536</v>
      </c>
      <c r="S263" t="s">
        <v>2922</v>
      </c>
    </row>
    <row r="264" spans="1:19" ht="15" customHeight="1" x14ac:dyDescent="0.35">
      <c r="A264" s="49">
        <v>45087</v>
      </c>
      <c r="B264" t="s">
        <v>19</v>
      </c>
      <c r="C264" t="s">
        <v>23</v>
      </c>
      <c r="D264">
        <v>2</v>
      </c>
      <c r="E264">
        <v>374.59</v>
      </c>
      <c r="F264" t="s">
        <v>32</v>
      </c>
      <c r="G264" t="s">
        <v>34</v>
      </c>
      <c r="H264">
        <v>0.15</v>
      </c>
      <c r="I264" t="s">
        <v>39</v>
      </c>
      <c r="J264">
        <v>636.803</v>
      </c>
      <c r="K264" t="s">
        <v>42</v>
      </c>
      <c r="L264" t="s">
        <v>48</v>
      </c>
      <c r="M264">
        <v>0</v>
      </c>
      <c r="N264" t="s">
        <v>310</v>
      </c>
      <c r="O264" t="s">
        <v>1806</v>
      </c>
      <c r="P264">
        <v>34.64</v>
      </c>
      <c r="Q264" s="49">
        <v>45087</v>
      </c>
      <c r="R264" s="49">
        <v>45095</v>
      </c>
      <c r="S264" t="s">
        <v>2922</v>
      </c>
    </row>
    <row r="265" spans="1:19" ht="15" customHeight="1" x14ac:dyDescent="0.35">
      <c r="A265" s="49">
        <v>45644</v>
      </c>
      <c r="B265" t="s">
        <v>20</v>
      </c>
      <c r="C265" t="s">
        <v>29</v>
      </c>
      <c r="D265">
        <v>7</v>
      </c>
      <c r="E265">
        <v>467.6</v>
      </c>
      <c r="F265" t="s">
        <v>31</v>
      </c>
      <c r="G265" t="s">
        <v>35</v>
      </c>
      <c r="H265">
        <v>0.1</v>
      </c>
      <c r="I265" t="s">
        <v>39</v>
      </c>
      <c r="J265">
        <v>2945.88</v>
      </c>
      <c r="K265" t="s">
        <v>45</v>
      </c>
      <c r="M265">
        <v>0</v>
      </c>
      <c r="N265" t="s">
        <v>311</v>
      </c>
      <c r="O265" t="s">
        <v>1807</v>
      </c>
      <c r="P265">
        <v>15.64</v>
      </c>
      <c r="Q265" s="49">
        <v>45644</v>
      </c>
      <c r="R265" s="49">
        <v>45652</v>
      </c>
      <c r="S265" t="s">
        <v>2923</v>
      </c>
    </row>
    <row r="266" spans="1:19" ht="15" customHeight="1" x14ac:dyDescent="0.35">
      <c r="A266" s="49">
        <v>45166</v>
      </c>
      <c r="B266" t="s">
        <v>18</v>
      </c>
      <c r="C266" t="s">
        <v>26</v>
      </c>
      <c r="D266">
        <v>3</v>
      </c>
      <c r="E266">
        <v>376.24</v>
      </c>
      <c r="F266" t="s">
        <v>31</v>
      </c>
      <c r="G266" t="s">
        <v>35</v>
      </c>
      <c r="H266">
        <v>0.05</v>
      </c>
      <c r="I266" t="s">
        <v>38</v>
      </c>
      <c r="J266">
        <v>1072.2840000000001</v>
      </c>
      <c r="K266" t="s">
        <v>45</v>
      </c>
      <c r="L266" t="s">
        <v>47</v>
      </c>
      <c r="M266">
        <v>1</v>
      </c>
      <c r="N266" t="s">
        <v>312</v>
      </c>
      <c r="O266" t="s">
        <v>1808</v>
      </c>
      <c r="P266">
        <v>6.15</v>
      </c>
      <c r="Q266" s="49">
        <v>45166</v>
      </c>
      <c r="R266" s="49">
        <v>45170</v>
      </c>
      <c r="S266" t="s">
        <v>2921</v>
      </c>
    </row>
    <row r="267" spans="1:19" ht="15" customHeight="1" x14ac:dyDescent="0.35">
      <c r="A267" s="49">
        <v>44948</v>
      </c>
      <c r="B267" t="s">
        <v>22</v>
      </c>
      <c r="C267" t="s">
        <v>24</v>
      </c>
      <c r="D267">
        <v>13</v>
      </c>
      <c r="E267">
        <v>140.49</v>
      </c>
      <c r="F267" t="s">
        <v>31</v>
      </c>
      <c r="G267" t="s">
        <v>35</v>
      </c>
      <c r="H267">
        <v>0</v>
      </c>
      <c r="I267" t="s">
        <v>36</v>
      </c>
      <c r="J267">
        <v>1826.37</v>
      </c>
      <c r="K267" t="s">
        <v>45</v>
      </c>
      <c r="L267" t="s">
        <v>48</v>
      </c>
      <c r="M267">
        <v>0</v>
      </c>
      <c r="N267" t="s">
        <v>313</v>
      </c>
      <c r="O267" t="s">
        <v>1809</v>
      </c>
      <c r="P267">
        <v>17.690000000000001</v>
      </c>
      <c r="Q267" s="49">
        <v>44948</v>
      </c>
      <c r="R267" s="49">
        <v>44957</v>
      </c>
      <c r="S267" t="s">
        <v>2925</v>
      </c>
    </row>
    <row r="268" spans="1:19" ht="15" customHeight="1" x14ac:dyDescent="0.35">
      <c r="A268" s="49">
        <v>44964</v>
      </c>
      <c r="B268" t="s">
        <v>20</v>
      </c>
      <c r="C268" t="s">
        <v>27</v>
      </c>
      <c r="D268">
        <v>3</v>
      </c>
      <c r="E268">
        <v>506.33</v>
      </c>
      <c r="F268" t="s">
        <v>30</v>
      </c>
      <c r="G268" t="s">
        <v>35</v>
      </c>
      <c r="H268">
        <v>0.15</v>
      </c>
      <c r="I268" t="s">
        <v>38</v>
      </c>
      <c r="J268">
        <v>1291.1415</v>
      </c>
      <c r="K268" t="s">
        <v>45</v>
      </c>
      <c r="L268" t="s">
        <v>47</v>
      </c>
      <c r="M268">
        <v>0</v>
      </c>
      <c r="N268" t="s">
        <v>314</v>
      </c>
      <c r="O268" t="s">
        <v>1810</v>
      </c>
      <c r="P268">
        <v>25.71</v>
      </c>
      <c r="Q268" s="49">
        <v>44964</v>
      </c>
      <c r="R268" s="49">
        <v>44971</v>
      </c>
      <c r="S268" t="s">
        <v>2923</v>
      </c>
    </row>
    <row r="269" spans="1:19" ht="15" customHeight="1" x14ac:dyDescent="0.35">
      <c r="A269" s="49">
        <v>45252</v>
      </c>
      <c r="B269" t="s">
        <v>19</v>
      </c>
      <c r="C269" t="s">
        <v>27</v>
      </c>
      <c r="D269">
        <v>8</v>
      </c>
      <c r="E269">
        <v>138.72999999999999</v>
      </c>
      <c r="F269" t="s">
        <v>31</v>
      </c>
      <c r="G269" t="s">
        <v>34</v>
      </c>
      <c r="H269">
        <v>0.05</v>
      </c>
      <c r="I269" t="s">
        <v>38</v>
      </c>
      <c r="J269">
        <v>1054.348</v>
      </c>
      <c r="K269" t="s">
        <v>42</v>
      </c>
      <c r="L269" t="s">
        <v>49</v>
      </c>
      <c r="M269">
        <v>1</v>
      </c>
      <c r="N269" t="s">
        <v>315</v>
      </c>
      <c r="O269" t="s">
        <v>1811</v>
      </c>
      <c r="P269">
        <v>48.51</v>
      </c>
      <c r="Q269" s="49">
        <v>45252</v>
      </c>
      <c r="R269" s="49">
        <v>45259</v>
      </c>
      <c r="S269" t="s">
        <v>2922</v>
      </c>
    </row>
    <row r="270" spans="1:19" ht="15" customHeight="1" x14ac:dyDescent="0.35">
      <c r="A270" s="49">
        <v>44951</v>
      </c>
      <c r="B270" t="s">
        <v>22</v>
      </c>
      <c r="C270" t="s">
        <v>25</v>
      </c>
      <c r="D270">
        <v>6</v>
      </c>
      <c r="E270">
        <v>134.53</v>
      </c>
      <c r="F270" t="s">
        <v>32</v>
      </c>
      <c r="G270" t="s">
        <v>35</v>
      </c>
      <c r="H270">
        <v>0.15</v>
      </c>
      <c r="I270" t="s">
        <v>39</v>
      </c>
      <c r="J270">
        <v>686.10300000000007</v>
      </c>
      <c r="K270" t="s">
        <v>45</v>
      </c>
      <c r="L270" t="s">
        <v>47</v>
      </c>
      <c r="M270">
        <v>1</v>
      </c>
      <c r="N270" t="s">
        <v>316</v>
      </c>
      <c r="O270" t="s">
        <v>1812</v>
      </c>
      <c r="P270">
        <v>33.5</v>
      </c>
      <c r="Q270" s="49">
        <v>44951</v>
      </c>
      <c r="R270" s="49">
        <v>44955</v>
      </c>
      <c r="S270" t="s">
        <v>2925</v>
      </c>
    </row>
    <row r="271" spans="1:19" ht="15" customHeight="1" x14ac:dyDescent="0.35">
      <c r="A271" s="49">
        <v>45721</v>
      </c>
      <c r="B271" t="s">
        <v>19</v>
      </c>
      <c r="C271" t="s">
        <v>28</v>
      </c>
      <c r="D271">
        <v>18</v>
      </c>
      <c r="E271">
        <v>375.96</v>
      </c>
      <c r="F271" t="s">
        <v>33</v>
      </c>
      <c r="G271" t="s">
        <v>34</v>
      </c>
      <c r="H271">
        <v>0.05</v>
      </c>
      <c r="I271" t="s">
        <v>40</v>
      </c>
      <c r="J271">
        <v>6428.9159999999993</v>
      </c>
      <c r="K271" t="s">
        <v>45</v>
      </c>
      <c r="L271" t="s">
        <v>48</v>
      </c>
      <c r="M271">
        <v>0</v>
      </c>
      <c r="N271" t="s">
        <v>317</v>
      </c>
      <c r="O271" t="s">
        <v>1813</v>
      </c>
      <c r="P271">
        <v>26.78</v>
      </c>
      <c r="Q271" s="49">
        <v>45721</v>
      </c>
      <c r="R271" s="49">
        <v>45725</v>
      </c>
      <c r="S271" t="s">
        <v>2922</v>
      </c>
    </row>
    <row r="272" spans="1:19" ht="15" customHeight="1" x14ac:dyDescent="0.35">
      <c r="A272" s="49">
        <v>44959</v>
      </c>
      <c r="B272" t="s">
        <v>20</v>
      </c>
      <c r="C272" t="s">
        <v>29</v>
      </c>
      <c r="D272">
        <v>10</v>
      </c>
      <c r="E272">
        <v>538.47</v>
      </c>
      <c r="F272" t="s">
        <v>33</v>
      </c>
      <c r="G272" t="s">
        <v>35</v>
      </c>
      <c r="H272">
        <v>0.1</v>
      </c>
      <c r="I272" t="s">
        <v>41</v>
      </c>
      <c r="J272">
        <v>4846.2299999999996</v>
      </c>
      <c r="K272" t="s">
        <v>43</v>
      </c>
      <c r="L272" t="s">
        <v>49</v>
      </c>
      <c r="M272">
        <v>1</v>
      </c>
      <c r="N272" t="s">
        <v>318</v>
      </c>
      <c r="O272" t="s">
        <v>1814</v>
      </c>
      <c r="P272">
        <v>17.25</v>
      </c>
      <c r="Q272" s="49">
        <v>44959</v>
      </c>
      <c r="R272" s="49">
        <v>44969</v>
      </c>
      <c r="S272" t="s">
        <v>2923</v>
      </c>
    </row>
    <row r="273" spans="1:19" ht="15" customHeight="1" x14ac:dyDescent="0.35">
      <c r="A273" s="49">
        <v>45070</v>
      </c>
      <c r="B273" t="s">
        <v>20</v>
      </c>
      <c r="C273" t="s">
        <v>28</v>
      </c>
      <c r="D273">
        <v>15</v>
      </c>
      <c r="E273">
        <v>505.44</v>
      </c>
      <c r="F273" t="s">
        <v>31</v>
      </c>
      <c r="G273" t="s">
        <v>34</v>
      </c>
      <c r="H273">
        <v>0.1</v>
      </c>
      <c r="I273" t="s">
        <v>37</v>
      </c>
      <c r="J273">
        <v>6823.4400000000014</v>
      </c>
      <c r="K273" t="s">
        <v>42</v>
      </c>
      <c r="L273" t="s">
        <v>48</v>
      </c>
      <c r="M273">
        <v>0</v>
      </c>
      <c r="N273" t="s">
        <v>319</v>
      </c>
      <c r="O273" t="s">
        <v>1815</v>
      </c>
      <c r="P273">
        <v>37.5</v>
      </c>
      <c r="Q273" s="49">
        <v>45070</v>
      </c>
      <c r="R273" s="49">
        <v>45078</v>
      </c>
      <c r="S273" t="s">
        <v>2923</v>
      </c>
    </row>
    <row r="274" spans="1:19" ht="15" customHeight="1" x14ac:dyDescent="0.35">
      <c r="A274" s="49">
        <v>45442</v>
      </c>
      <c r="B274" t="s">
        <v>19</v>
      </c>
      <c r="C274" t="s">
        <v>29</v>
      </c>
      <c r="D274">
        <v>4</v>
      </c>
      <c r="E274">
        <v>312.08999999999997</v>
      </c>
      <c r="F274" t="s">
        <v>32</v>
      </c>
      <c r="G274" t="s">
        <v>34</v>
      </c>
      <c r="H274">
        <v>0.15</v>
      </c>
      <c r="I274" t="s">
        <v>40</v>
      </c>
      <c r="J274">
        <v>1061.106</v>
      </c>
      <c r="K274" t="s">
        <v>45</v>
      </c>
      <c r="L274" t="s">
        <v>48</v>
      </c>
      <c r="M274">
        <v>1</v>
      </c>
      <c r="N274" t="s">
        <v>320</v>
      </c>
      <c r="O274" t="s">
        <v>1589</v>
      </c>
      <c r="P274">
        <v>17.989999999999998</v>
      </c>
      <c r="Q274" s="49">
        <v>45442</v>
      </c>
      <c r="R274" s="49">
        <v>45449</v>
      </c>
      <c r="S274" t="s">
        <v>2922</v>
      </c>
    </row>
    <row r="275" spans="1:19" ht="15" customHeight="1" x14ac:dyDescent="0.35">
      <c r="A275" s="49">
        <v>45314</v>
      </c>
      <c r="B275" t="s">
        <v>22</v>
      </c>
      <c r="C275" t="s">
        <v>25</v>
      </c>
      <c r="D275">
        <v>15</v>
      </c>
      <c r="E275">
        <v>579.58000000000004</v>
      </c>
      <c r="F275" t="s">
        <v>32</v>
      </c>
      <c r="G275" t="s">
        <v>35</v>
      </c>
      <c r="H275">
        <v>0.15</v>
      </c>
      <c r="I275" t="s">
        <v>36</v>
      </c>
      <c r="J275">
        <v>7389.6450000000004</v>
      </c>
      <c r="K275" t="s">
        <v>44</v>
      </c>
      <c r="M275">
        <v>0</v>
      </c>
      <c r="N275" t="s">
        <v>321</v>
      </c>
      <c r="O275" t="s">
        <v>1816</v>
      </c>
      <c r="P275">
        <v>31.22</v>
      </c>
      <c r="Q275" s="49">
        <v>45314</v>
      </c>
      <c r="R275" s="49">
        <v>45322</v>
      </c>
      <c r="S275" t="s">
        <v>2925</v>
      </c>
    </row>
    <row r="276" spans="1:19" ht="15" customHeight="1" x14ac:dyDescent="0.35">
      <c r="A276" s="49">
        <v>44963</v>
      </c>
      <c r="B276" t="s">
        <v>20</v>
      </c>
      <c r="C276" t="s">
        <v>26</v>
      </c>
      <c r="D276">
        <v>10</v>
      </c>
      <c r="E276">
        <v>217.43</v>
      </c>
      <c r="F276" t="s">
        <v>31</v>
      </c>
      <c r="G276" t="s">
        <v>35</v>
      </c>
      <c r="H276">
        <v>0.15</v>
      </c>
      <c r="I276" t="s">
        <v>41</v>
      </c>
      <c r="J276">
        <v>1848.155</v>
      </c>
      <c r="K276" t="s">
        <v>44</v>
      </c>
      <c r="L276" t="s">
        <v>47</v>
      </c>
      <c r="M276">
        <v>0</v>
      </c>
      <c r="N276" t="s">
        <v>322</v>
      </c>
      <c r="O276" t="s">
        <v>1817</v>
      </c>
      <c r="P276">
        <v>33.14</v>
      </c>
      <c r="Q276" s="49">
        <v>44963</v>
      </c>
      <c r="R276" s="49">
        <v>44972</v>
      </c>
      <c r="S276" t="s">
        <v>2923</v>
      </c>
    </row>
    <row r="277" spans="1:19" ht="15" customHeight="1" x14ac:dyDescent="0.35">
      <c r="A277" s="49">
        <v>45488</v>
      </c>
      <c r="B277" t="s">
        <v>22</v>
      </c>
      <c r="C277" t="s">
        <v>24</v>
      </c>
      <c r="D277">
        <v>15</v>
      </c>
      <c r="E277">
        <v>476.15</v>
      </c>
      <c r="F277" t="s">
        <v>30</v>
      </c>
      <c r="G277" t="s">
        <v>34</v>
      </c>
      <c r="H277">
        <v>0.05</v>
      </c>
      <c r="I277" t="s">
        <v>39</v>
      </c>
      <c r="J277">
        <v>6785.1374999999998</v>
      </c>
      <c r="K277" t="s">
        <v>42</v>
      </c>
      <c r="L277" t="s">
        <v>48</v>
      </c>
      <c r="M277">
        <v>0</v>
      </c>
      <c r="N277" t="s">
        <v>323</v>
      </c>
      <c r="O277" t="s">
        <v>1818</v>
      </c>
      <c r="P277">
        <v>24.48</v>
      </c>
      <c r="Q277" s="49">
        <v>45488</v>
      </c>
      <c r="R277" s="49">
        <v>45492</v>
      </c>
      <c r="S277" t="s">
        <v>2925</v>
      </c>
    </row>
    <row r="278" spans="1:19" ht="15" customHeight="1" x14ac:dyDescent="0.35">
      <c r="A278" s="49">
        <v>45722</v>
      </c>
      <c r="B278" t="s">
        <v>18</v>
      </c>
      <c r="C278" t="s">
        <v>26</v>
      </c>
      <c r="D278">
        <v>5</v>
      </c>
      <c r="E278">
        <v>89.03</v>
      </c>
      <c r="F278" t="s">
        <v>32</v>
      </c>
      <c r="G278" t="s">
        <v>34</v>
      </c>
      <c r="H278">
        <v>0.1</v>
      </c>
      <c r="I278" t="s">
        <v>38</v>
      </c>
      <c r="J278">
        <v>400.63499999999999</v>
      </c>
      <c r="K278" t="s">
        <v>45</v>
      </c>
      <c r="L278" t="s">
        <v>49</v>
      </c>
      <c r="M278">
        <v>0</v>
      </c>
      <c r="N278" t="s">
        <v>324</v>
      </c>
      <c r="O278" t="s">
        <v>1819</v>
      </c>
      <c r="P278">
        <v>22.42</v>
      </c>
      <c r="Q278" s="49">
        <v>45722</v>
      </c>
      <c r="R278" s="49">
        <v>45732</v>
      </c>
      <c r="S278" t="s">
        <v>2921</v>
      </c>
    </row>
    <row r="279" spans="1:19" ht="15" customHeight="1" x14ac:dyDescent="0.35">
      <c r="A279" s="49">
        <v>45136</v>
      </c>
      <c r="B279" t="s">
        <v>21</v>
      </c>
      <c r="C279" t="s">
        <v>24</v>
      </c>
      <c r="D279">
        <v>17</v>
      </c>
      <c r="E279">
        <v>6.88</v>
      </c>
      <c r="F279" t="s">
        <v>31</v>
      </c>
      <c r="G279" t="s">
        <v>35</v>
      </c>
      <c r="H279">
        <v>0.1</v>
      </c>
      <c r="I279" t="s">
        <v>38</v>
      </c>
      <c r="J279">
        <v>105.264</v>
      </c>
      <c r="K279" t="s">
        <v>43</v>
      </c>
      <c r="M279">
        <v>0</v>
      </c>
      <c r="N279" t="s">
        <v>325</v>
      </c>
      <c r="O279" t="s">
        <v>1820</v>
      </c>
      <c r="P279">
        <v>42.37</v>
      </c>
      <c r="Q279" s="49">
        <v>45136</v>
      </c>
      <c r="R279" s="49">
        <v>45146</v>
      </c>
      <c r="S279" t="s">
        <v>2924</v>
      </c>
    </row>
    <row r="280" spans="1:19" ht="15" customHeight="1" x14ac:dyDescent="0.35">
      <c r="A280" s="49">
        <v>45133</v>
      </c>
      <c r="B280" t="s">
        <v>20</v>
      </c>
      <c r="C280" t="s">
        <v>29</v>
      </c>
      <c r="D280">
        <v>6</v>
      </c>
      <c r="E280">
        <v>355.26</v>
      </c>
      <c r="F280" t="s">
        <v>33</v>
      </c>
      <c r="G280" t="s">
        <v>35</v>
      </c>
      <c r="H280">
        <v>0.1</v>
      </c>
      <c r="I280" t="s">
        <v>41</v>
      </c>
      <c r="J280">
        <v>1918.404</v>
      </c>
      <c r="K280" t="s">
        <v>42</v>
      </c>
      <c r="L280" t="s">
        <v>49</v>
      </c>
      <c r="M280">
        <v>0</v>
      </c>
      <c r="N280" t="s">
        <v>326</v>
      </c>
      <c r="O280" t="s">
        <v>1821</v>
      </c>
      <c r="P280">
        <v>30.49</v>
      </c>
      <c r="Q280" s="49">
        <v>45133</v>
      </c>
      <c r="R280" s="49">
        <v>45136</v>
      </c>
      <c r="S280" t="s">
        <v>2923</v>
      </c>
    </row>
    <row r="281" spans="1:19" ht="15" customHeight="1" x14ac:dyDescent="0.35">
      <c r="A281" s="49">
        <v>45392</v>
      </c>
      <c r="B281" t="s">
        <v>22</v>
      </c>
      <c r="C281" t="s">
        <v>28</v>
      </c>
      <c r="D281">
        <v>8</v>
      </c>
      <c r="E281">
        <v>294.76</v>
      </c>
      <c r="F281" t="s">
        <v>32</v>
      </c>
      <c r="G281" t="s">
        <v>35</v>
      </c>
      <c r="H281">
        <v>0.1</v>
      </c>
      <c r="I281" t="s">
        <v>40</v>
      </c>
      <c r="J281">
        <v>2122.2719999999999</v>
      </c>
      <c r="K281" t="s">
        <v>42</v>
      </c>
      <c r="L281" t="s">
        <v>48</v>
      </c>
      <c r="M281">
        <v>0</v>
      </c>
      <c r="N281" t="s">
        <v>327</v>
      </c>
      <c r="O281" t="s">
        <v>1822</v>
      </c>
      <c r="P281">
        <v>36.04</v>
      </c>
      <c r="Q281" s="49">
        <v>45392</v>
      </c>
      <c r="R281" s="49">
        <v>45395</v>
      </c>
      <c r="S281" t="s">
        <v>2925</v>
      </c>
    </row>
    <row r="282" spans="1:19" ht="15" customHeight="1" x14ac:dyDescent="0.35">
      <c r="A282" s="49">
        <v>45681</v>
      </c>
      <c r="B282" t="s">
        <v>20</v>
      </c>
      <c r="C282" t="s">
        <v>25</v>
      </c>
      <c r="D282">
        <v>16</v>
      </c>
      <c r="E282">
        <v>60.69</v>
      </c>
      <c r="F282" t="s">
        <v>31</v>
      </c>
      <c r="G282" t="s">
        <v>34</v>
      </c>
      <c r="H282">
        <v>0</v>
      </c>
      <c r="I282" t="s">
        <v>39</v>
      </c>
      <c r="J282">
        <v>971.04</v>
      </c>
      <c r="K282" t="s">
        <v>44</v>
      </c>
      <c r="L282" t="s">
        <v>49</v>
      </c>
      <c r="M282">
        <v>0</v>
      </c>
      <c r="N282" t="s">
        <v>328</v>
      </c>
      <c r="O282" t="s">
        <v>1823</v>
      </c>
      <c r="P282">
        <v>7.03</v>
      </c>
      <c r="Q282" s="49">
        <v>45681</v>
      </c>
      <c r="R282" s="49">
        <v>45684</v>
      </c>
      <c r="S282" t="s">
        <v>2923</v>
      </c>
    </row>
    <row r="283" spans="1:19" ht="15" customHeight="1" x14ac:dyDescent="0.35">
      <c r="A283" s="49">
        <v>45774</v>
      </c>
      <c r="B283" t="s">
        <v>22</v>
      </c>
      <c r="C283" t="s">
        <v>23</v>
      </c>
      <c r="D283">
        <v>2</v>
      </c>
      <c r="E283">
        <v>559.63</v>
      </c>
      <c r="F283" t="s">
        <v>30</v>
      </c>
      <c r="G283" t="s">
        <v>34</v>
      </c>
      <c r="H283">
        <v>0.1</v>
      </c>
      <c r="I283" t="s">
        <v>40</v>
      </c>
      <c r="J283">
        <v>1007.3339999999999</v>
      </c>
      <c r="K283" t="s">
        <v>44</v>
      </c>
      <c r="L283" t="s">
        <v>49</v>
      </c>
      <c r="M283">
        <v>1</v>
      </c>
      <c r="N283" t="s">
        <v>329</v>
      </c>
      <c r="O283" t="s">
        <v>1824</v>
      </c>
      <c r="P283">
        <v>42.34</v>
      </c>
      <c r="Q283" s="49">
        <v>45774</v>
      </c>
      <c r="R283" s="49">
        <v>45780</v>
      </c>
      <c r="S283" t="s">
        <v>2925</v>
      </c>
    </row>
    <row r="284" spans="1:19" ht="15" customHeight="1" x14ac:dyDescent="0.35">
      <c r="A284" s="49">
        <v>45708</v>
      </c>
      <c r="B284" t="s">
        <v>18</v>
      </c>
      <c r="C284" t="s">
        <v>24</v>
      </c>
      <c r="D284">
        <v>4</v>
      </c>
      <c r="E284">
        <v>232.66</v>
      </c>
      <c r="F284" t="s">
        <v>30</v>
      </c>
      <c r="G284" t="s">
        <v>34</v>
      </c>
      <c r="H284">
        <v>0.1</v>
      </c>
      <c r="I284" t="s">
        <v>38</v>
      </c>
      <c r="J284">
        <v>837.57600000000002</v>
      </c>
      <c r="K284" t="s">
        <v>42</v>
      </c>
      <c r="L284" t="s">
        <v>49</v>
      </c>
      <c r="M284">
        <v>0</v>
      </c>
      <c r="N284" t="s">
        <v>330</v>
      </c>
      <c r="O284" t="s">
        <v>1825</v>
      </c>
      <c r="P284">
        <v>11.88</v>
      </c>
      <c r="Q284" s="49">
        <v>45708</v>
      </c>
      <c r="R284" s="49">
        <v>45711</v>
      </c>
      <c r="S284" t="s">
        <v>2921</v>
      </c>
    </row>
    <row r="285" spans="1:19" ht="15" customHeight="1" x14ac:dyDescent="0.35">
      <c r="A285" s="49">
        <v>45183</v>
      </c>
      <c r="B285" t="s">
        <v>20</v>
      </c>
      <c r="C285" t="s">
        <v>29</v>
      </c>
      <c r="D285">
        <v>10</v>
      </c>
      <c r="E285">
        <v>230.87</v>
      </c>
      <c r="F285" t="s">
        <v>31</v>
      </c>
      <c r="G285" t="s">
        <v>35</v>
      </c>
      <c r="H285">
        <v>0.15</v>
      </c>
      <c r="I285" t="s">
        <v>41</v>
      </c>
      <c r="J285">
        <v>1962.395</v>
      </c>
      <c r="K285" t="s">
        <v>45</v>
      </c>
      <c r="L285" t="s">
        <v>48</v>
      </c>
      <c r="M285">
        <v>0</v>
      </c>
      <c r="N285" t="s">
        <v>331</v>
      </c>
      <c r="O285" t="s">
        <v>1772</v>
      </c>
      <c r="P285">
        <v>28.33</v>
      </c>
      <c r="Q285" s="49">
        <v>45183</v>
      </c>
      <c r="R285" s="49">
        <v>45188</v>
      </c>
      <c r="S285" t="s">
        <v>2923</v>
      </c>
    </row>
    <row r="286" spans="1:19" ht="15" customHeight="1" x14ac:dyDescent="0.35">
      <c r="A286" s="49">
        <v>45399</v>
      </c>
      <c r="B286" t="s">
        <v>22</v>
      </c>
      <c r="C286" t="s">
        <v>28</v>
      </c>
      <c r="D286">
        <v>7</v>
      </c>
      <c r="E286">
        <v>353.9</v>
      </c>
      <c r="F286" t="s">
        <v>32</v>
      </c>
      <c r="G286" t="s">
        <v>34</v>
      </c>
      <c r="H286">
        <v>0.15</v>
      </c>
      <c r="I286" t="s">
        <v>37</v>
      </c>
      <c r="J286">
        <v>2105.7049999999999</v>
      </c>
      <c r="K286" t="s">
        <v>45</v>
      </c>
      <c r="L286" t="s">
        <v>48</v>
      </c>
      <c r="M286">
        <v>1</v>
      </c>
      <c r="N286" t="s">
        <v>332</v>
      </c>
      <c r="O286" t="s">
        <v>1826</v>
      </c>
      <c r="P286">
        <v>15.74</v>
      </c>
      <c r="Q286" s="49">
        <v>45399</v>
      </c>
      <c r="R286" s="49">
        <v>45409</v>
      </c>
      <c r="S286" t="s">
        <v>2925</v>
      </c>
    </row>
    <row r="287" spans="1:19" ht="15" customHeight="1" x14ac:dyDescent="0.35">
      <c r="A287" s="49">
        <v>45610</v>
      </c>
      <c r="B287" t="s">
        <v>21</v>
      </c>
      <c r="C287" t="s">
        <v>28</v>
      </c>
      <c r="D287">
        <v>12</v>
      </c>
      <c r="E287">
        <v>561.07000000000005</v>
      </c>
      <c r="F287" t="s">
        <v>31</v>
      </c>
      <c r="G287" t="s">
        <v>35</v>
      </c>
      <c r="H287">
        <v>0</v>
      </c>
      <c r="I287" t="s">
        <v>37</v>
      </c>
      <c r="J287">
        <v>6732.84</v>
      </c>
      <c r="K287" t="s">
        <v>43</v>
      </c>
      <c r="M287">
        <v>0</v>
      </c>
      <c r="N287" t="s">
        <v>333</v>
      </c>
      <c r="O287" t="s">
        <v>1827</v>
      </c>
      <c r="P287">
        <v>35.020000000000003</v>
      </c>
      <c r="Q287" s="49">
        <v>45610</v>
      </c>
      <c r="R287" s="49">
        <v>45614</v>
      </c>
      <c r="S287" t="s">
        <v>2924</v>
      </c>
    </row>
    <row r="288" spans="1:19" ht="15" customHeight="1" x14ac:dyDescent="0.35">
      <c r="A288" s="49">
        <v>45498</v>
      </c>
      <c r="B288" t="s">
        <v>20</v>
      </c>
      <c r="C288" t="s">
        <v>26</v>
      </c>
      <c r="D288">
        <v>15</v>
      </c>
      <c r="E288">
        <v>247.21</v>
      </c>
      <c r="F288" t="s">
        <v>33</v>
      </c>
      <c r="G288" t="s">
        <v>34</v>
      </c>
      <c r="H288">
        <v>0.1</v>
      </c>
      <c r="I288" t="s">
        <v>41</v>
      </c>
      <c r="J288">
        <v>3337.335</v>
      </c>
      <c r="K288" t="s">
        <v>43</v>
      </c>
      <c r="M288">
        <v>0</v>
      </c>
      <c r="N288" t="s">
        <v>334</v>
      </c>
      <c r="O288" t="s">
        <v>1828</v>
      </c>
      <c r="P288">
        <v>45.42</v>
      </c>
      <c r="Q288" s="49">
        <v>45498</v>
      </c>
      <c r="R288" s="49">
        <v>45500</v>
      </c>
      <c r="S288" t="s">
        <v>2923</v>
      </c>
    </row>
    <row r="289" spans="1:19" ht="15" customHeight="1" x14ac:dyDescent="0.35">
      <c r="A289" s="49">
        <v>45509</v>
      </c>
      <c r="B289" t="s">
        <v>18</v>
      </c>
      <c r="C289" t="s">
        <v>24</v>
      </c>
      <c r="D289">
        <v>19</v>
      </c>
      <c r="E289">
        <v>271.22000000000003</v>
      </c>
      <c r="F289" t="s">
        <v>31</v>
      </c>
      <c r="G289" t="s">
        <v>34</v>
      </c>
      <c r="H289">
        <v>0.1</v>
      </c>
      <c r="I289" t="s">
        <v>37</v>
      </c>
      <c r="J289">
        <v>4637.8620000000001</v>
      </c>
      <c r="K289" t="s">
        <v>44</v>
      </c>
      <c r="L289" t="s">
        <v>49</v>
      </c>
      <c r="M289">
        <v>0</v>
      </c>
      <c r="N289" t="s">
        <v>335</v>
      </c>
      <c r="O289" t="s">
        <v>1829</v>
      </c>
      <c r="P289">
        <v>35.33</v>
      </c>
      <c r="Q289" s="49">
        <v>45509</v>
      </c>
      <c r="R289" s="49">
        <v>45519</v>
      </c>
      <c r="S289" t="s">
        <v>2921</v>
      </c>
    </row>
    <row r="290" spans="1:19" ht="15" customHeight="1" x14ac:dyDescent="0.35">
      <c r="A290" s="49">
        <v>45680</v>
      </c>
      <c r="B290" t="s">
        <v>22</v>
      </c>
      <c r="C290" t="s">
        <v>23</v>
      </c>
      <c r="D290">
        <v>6</v>
      </c>
      <c r="E290">
        <v>532.54</v>
      </c>
      <c r="F290" t="s">
        <v>31</v>
      </c>
      <c r="G290" t="s">
        <v>34</v>
      </c>
      <c r="H290">
        <v>0</v>
      </c>
      <c r="I290" t="s">
        <v>40</v>
      </c>
      <c r="J290">
        <v>3195.24</v>
      </c>
      <c r="K290" t="s">
        <v>45</v>
      </c>
      <c r="M290">
        <v>1</v>
      </c>
      <c r="N290" t="s">
        <v>336</v>
      </c>
      <c r="O290" t="s">
        <v>1830</v>
      </c>
      <c r="P290">
        <v>25.09</v>
      </c>
      <c r="Q290" s="49">
        <v>45680</v>
      </c>
      <c r="R290" s="49">
        <v>45690</v>
      </c>
      <c r="S290" t="s">
        <v>2925</v>
      </c>
    </row>
    <row r="291" spans="1:19" ht="15" customHeight="1" x14ac:dyDescent="0.35">
      <c r="A291" s="49">
        <v>45774</v>
      </c>
      <c r="B291" t="s">
        <v>22</v>
      </c>
      <c r="C291" t="s">
        <v>29</v>
      </c>
      <c r="D291">
        <v>16</v>
      </c>
      <c r="E291">
        <v>329.54</v>
      </c>
      <c r="F291" t="s">
        <v>31</v>
      </c>
      <c r="G291" t="s">
        <v>34</v>
      </c>
      <c r="H291">
        <v>0.15</v>
      </c>
      <c r="I291" t="s">
        <v>41</v>
      </c>
      <c r="J291">
        <v>4481.7440000000006</v>
      </c>
      <c r="K291" t="s">
        <v>45</v>
      </c>
      <c r="L291" t="s">
        <v>47</v>
      </c>
      <c r="M291">
        <v>1</v>
      </c>
      <c r="N291" t="s">
        <v>337</v>
      </c>
      <c r="O291" t="s">
        <v>1831</v>
      </c>
      <c r="P291">
        <v>39.39</v>
      </c>
      <c r="Q291" s="49">
        <v>45774</v>
      </c>
      <c r="R291" s="49">
        <v>45780</v>
      </c>
      <c r="S291" t="s">
        <v>2925</v>
      </c>
    </row>
    <row r="292" spans="1:19" ht="15" customHeight="1" x14ac:dyDescent="0.35">
      <c r="A292" s="49">
        <v>45555</v>
      </c>
      <c r="B292" t="s">
        <v>19</v>
      </c>
      <c r="C292" t="s">
        <v>24</v>
      </c>
      <c r="D292">
        <v>6</v>
      </c>
      <c r="E292">
        <v>170.1</v>
      </c>
      <c r="F292" t="s">
        <v>31</v>
      </c>
      <c r="G292" t="s">
        <v>35</v>
      </c>
      <c r="H292">
        <v>0</v>
      </c>
      <c r="I292" t="s">
        <v>36</v>
      </c>
      <c r="J292">
        <v>1020.6</v>
      </c>
      <c r="K292" t="s">
        <v>43</v>
      </c>
      <c r="L292" t="s">
        <v>47</v>
      </c>
      <c r="M292">
        <v>0</v>
      </c>
      <c r="N292" t="s">
        <v>338</v>
      </c>
      <c r="O292" t="s">
        <v>1832</v>
      </c>
      <c r="P292">
        <v>38.61</v>
      </c>
      <c r="Q292" s="49">
        <v>45555</v>
      </c>
      <c r="R292" s="49">
        <v>45558</v>
      </c>
      <c r="S292" t="s">
        <v>2922</v>
      </c>
    </row>
    <row r="293" spans="1:19" ht="15" customHeight="1" x14ac:dyDescent="0.35">
      <c r="A293" s="49">
        <v>45177</v>
      </c>
      <c r="B293" t="s">
        <v>22</v>
      </c>
      <c r="C293" t="s">
        <v>23</v>
      </c>
      <c r="D293">
        <v>19</v>
      </c>
      <c r="E293">
        <v>212.83</v>
      </c>
      <c r="F293" t="s">
        <v>33</v>
      </c>
      <c r="G293" t="s">
        <v>34</v>
      </c>
      <c r="H293">
        <v>0.15</v>
      </c>
      <c r="I293" t="s">
        <v>39</v>
      </c>
      <c r="J293">
        <v>3437.2044999999998</v>
      </c>
      <c r="K293" t="s">
        <v>42</v>
      </c>
      <c r="L293" t="s">
        <v>49</v>
      </c>
      <c r="M293">
        <v>0</v>
      </c>
      <c r="N293" t="s">
        <v>339</v>
      </c>
      <c r="O293" t="s">
        <v>1833</v>
      </c>
      <c r="P293">
        <v>42.88</v>
      </c>
      <c r="Q293" s="49">
        <v>45177</v>
      </c>
      <c r="R293" s="49">
        <v>45184</v>
      </c>
      <c r="S293" t="s">
        <v>2925</v>
      </c>
    </row>
    <row r="294" spans="1:19" ht="15" customHeight="1" x14ac:dyDescent="0.35">
      <c r="A294" s="49">
        <v>45767</v>
      </c>
      <c r="B294" t="s">
        <v>19</v>
      </c>
      <c r="C294" t="s">
        <v>23</v>
      </c>
      <c r="D294">
        <v>5</v>
      </c>
      <c r="E294">
        <v>578.91999999999996</v>
      </c>
      <c r="F294" t="s">
        <v>31</v>
      </c>
      <c r="G294" t="s">
        <v>34</v>
      </c>
      <c r="H294">
        <v>0</v>
      </c>
      <c r="I294" t="s">
        <v>41</v>
      </c>
      <c r="J294">
        <v>2894.6</v>
      </c>
      <c r="K294" t="s">
        <v>44</v>
      </c>
      <c r="M294">
        <v>1</v>
      </c>
      <c r="N294" t="s">
        <v>340</v>
      </c>
      <c r="O294" t="s">
        <v>1834</v>
      </c>
      <c r="P294">
        <v>44.09</v>
      </c>
      <c r="Q294" s="49">
        <v>45767</v>
      </c>
      <c r="R294" s="49">
        <v>45775</v>
      </c>
      <c r="S294" t="s">
        <v>2922</v>
      </c>
    </row>
    <row r="295" spans="1:19" ht="15" customHeight="1" x14ac:dyDescent="0.35">
      <c r="A295" s="49">
        <v>45463</v>
      </c>
      <c r="B295" t="s">
        <v>20</v>
      </c>
      <c r="C295" t="s">
        <v>24</v>
      </c>
      <c r="D295">
        <v>3</v>
      </c>
      <c r="E295">
        <v>456.92</v>
      </c>
      <c r="F295" t="s">
        <v>32</v>
      </c>
      <c r="G295" t="s">
        <v>35</v>
      </c>
      <c r="H295">
        <v>0.1</v>
      </c>
      <c r="I295" t="s">
        <v>38</v>
      </c>
      <c r="J295">
        <v>1233.684</v>
      </c>
      <c r="K295" t="s">
        <v>43</v>
      </c>
      <c r="L295" t="s">
        <v>47</v>
      </c>
      <c r="M295">
        <v>0</v>
      </c>
      <c r="N295" t="s">
        <v>341</v>
      </c>
      <c r="O295" t="s">
        <v>1835</v>
      </c>
      <c r="P295">
        <v>17.57</v>
      </c>
      <c r="Q295" s="49">
        <v>45463</v>
      </c>
      <c r="R295" s="49">
        <v>45470</v>
      </c>
      <c r="S295" t="s">
        <v>2923</v>
      </c>
    </row>
    <row r="296" spans="1:19" ht="15" customHeight="1" x14ac:dyDescent="0.35">
      <c r="A296" s="49">
        <v>44937</v>
      </c>
      <c r="B296" t="s">
        <v>18</v>
      </c>
      <c r="C296" t="s">
        <v>28</v>
      </c>
      <c r="D296">
        <v>12</v>
      </c>
      <c r="E296">
        <v>521.53</v>
      </c>
      <c r="F296" t="s">
        <v>33</v>
      </c>
      <c r="G296" t="s">
        <v>35</v>
      </c>
      <c r="H296">
        <v>0</v>
      </c>
      <c r="I296" t="s">
        <v>36</v>
      </c>
      <c r="J296">
        <v>6258.36</v>
      </c>
      <c r="K296" t="s">
        <v>44</v>
      </c>
      <c r="L296" t="s">
        <v>48</v>
      </c>
      <c r="M296">
        <v>1</v>
      </c>
      <c r="N296" t="s">
        <v>342</v>
      </c>
      <c r="O296" t="s">
        <v>1836</v>
      </c>
      <c r="P296">
        <v>49.59</v>
      </c>
      <c r="Q296" s="49">
        <v>44937</v>
      </c>
      <c r="R296" s="49">
        <v>44946</v>
      </c>
      <c r="S296" t="s">
        <v>2921</v>
      </c>
    </row>
    <row r="297" spans="1:19" ht="15" customHeight="1" x14ac:dyDescent="0.35">
      <c r="A297" s="49">
        <v>45111</v>
      </c>
      <c r="B297" t="s">
        <v>20</v>
      </c>
      <c r="C297" t="s">
        <v>25</v>
      </c>
      <c r="D297">
        <v>17</v>
      </c>
      <c r="E297">
        <v>468.19</v>
      </c>
      <c r="F297" t="s">
        <v>33</v>
      </c>
      <c r="G297" t="s">
        <v>35</v>
      </c>
      <c r="H297">
        <v>0.05</v>
      </c>
      <c r="I297" t="s">
        <v>40</v>
      </c>
      <c r="J297">
        <v>7561.2684999999992</v>
      </c>
      <c r="K297" t="s">
        <v>46</v>
      </c>
      <c r="M297">
        <v>0</v>
      </c>
      <c r="N297" t="s">
        <v>343</v>
      </c>
      <c r="O297" t="s">
        <v>1837</v>
      </c>
      <c r="P297">
        <v>13.84</v>
      </c>
      <c r="Q297" s="49">
        <v>45111</v>
      </c>
      <c r="R297" s="49">
        <v>45114</v>
      </c>
      <c r="S297" t="s">
        <v>2923</v>
      </c>
    </row>
    <row r="298" spans="1:19" ht="15" customHeight="1" x14ac:dyDescent="0.35">
      <c r="A298" s="49">
        <v>45724</v>
      </c>
      <c r="B298" t="s">
        <v>21</v>
      </c>
      <c r="C298" t="s">
        <v>27</v>
      </c>
      <c r="D298">
        <v>9</v>
      </c>
      <c r="E298">
        <v>8.81</v>
      </c>
      <c r="F298" t="s">
        <v>33</v>
      </c>
      <c r="G298" t="s">
        <v>35</v>
      </c>
      <c r="H298">
        <v>0.15</v>
      </c>
      <c r="I298" t="s">
        <v>37</v>
      </c>
      <c r="J298">
        <v>67.396500000000003</v>
      </c>
      <c r="K298" t="s">
        <v>42</v>
      </c>
      <c r="L298" t="s">
        <v>48</v>
      </c>
      <c r="M298">
        <v>0</v>
      </c>
      <c r="N298" t="s">
        <v>344</v>
      </c>
      <c r="O298" t="s">
        <v>1838</v>
      </c>
      <c r="P298">
        <v>42.7</v>
      </c>
      <c r="Q298" s="49">
        <v>45724</v>
      </c>
      <c r="R298" s="49">
        <v>45734</v>
      </c>
      <c r="S298" t="s">
        <v>2924</v>
      </c>
    </row>
    <row r="299" spans="1:19" ht="15" customHeight="1" x14ac:dyDescent="0.35">
      <c r="A299" s="49">
        <v>45698</v>
      </c>
      <c r="B299" t="s">
        <v>19</v>
      </c>
      <c r="C299" t="s">
        <v>26</v>
      </c>
      <c r="D299">
        <v>6</v>
      </c>
      <c r="E299">
        <v>521.1</v>
      </c>
      <c r="F299" t="s">
        <v>31</v>
      </c>
      <c r="G299" t="s">
        <v>34</v>
      </c>
      <c r="H299">
        <v>0.15</v>
      </c>
      <c r="I299" t="s">
        <v>38</v>
      </c>
      <c r="J299">
        <v>2657.61</v>
      </c>
      <c r="K299" t="s">
        <v>46</v>
      </c>
      <c r="M299">
        <v>0</v>
      </c>
      <c r="N299" t="s">
        <v>345</v>
      </c>
      <c r="O299" t="s">
        <v>1839</v>
      </c>
      <c r="P299">
        <v>31.14</v>
      </c>
      <c r="Q299" s="49">
        <v>45698</v>
      </c>
      <c r="R299" s="49">
        <v>45700</v>
      </c>
      <c r="S299" t="s">
        <v>2922</v>
      </c>
    </row>
    <row r="300" spans="1:19" ht="15" customHeight="1" x14ac:dyDescent="0.35">
      <c r="A300" s="49">
        <v>45733</v>
      </c>
      <c r="B300" t="s">
        <v>22</v>
      </c>
      <c r="C300" t="s">
        <v>27</v>
      </c>
      <c r="D300">
        <v>10</v>
      </c>
      <c r="E300">
        <v>289.91000000000003</v>
      </c>
      <c r="F300" t="s">
        <v>32</v>
      </c>
      <c r="G300" t="s">
        <v>35</v>
      </c>
      <c r="H300">
        <v>0.1</v>
      </c>
      <c r="I300" t="s">
        <v>40</v>
      </c>
      <c r="J300">
        <v>2609.190000000001</v>
      </c>
      <c r="K300" t="s">
        <v>46</v>
      </c>
      <c r="L300" t="s">
        <v>48</v>
      </c>
      <c r="M300">
        <v>0</v>
      </c>
      <c r="N300" t="s">
        <v>346</v>
      </c>
      <c r="O300" t="s">
        <v>1840</v>
      </c>
      <c r="P300">
        <v>32.96</v>
      </c>
      <c r="Q300" s="49">
        <v>45733</v>
      </c>
      <c r="R300" s="49">
        <v>45737</v>
      </c>
      <c r="S300" t="s">
        <v>2925</v>
      </c>
    </row>
    <row r="301" spans="1:19" ht="15" customHeight="1" x14ac:dyDescent="0.35">
      <c r="A301" s="49">
        <v>45239</v>
      </c>
      <c r="B301" t="s">
        <v>18</v>
      </c>
      <c r="C301" t="s">
        <v>29</v>
      </c>
      <c r="D301">
        <v>3</v>
      </c>
      <c r="E301">
        <v>142.27000000000001</v>
      </c>
      <c r="F301" t="s">
        <v>33</v>
      </c>
      <c r="G301" t="s">
        <v>35</v>
      </c>
      <c r="H301">
        <v>0.05</v>
      </c>
      <c r="I301" t="s">
        <v>41</v>
      </c>
      <c r="J301">
        <v>405.46949999999998</v>
      </c>
      <c r="K301" t="s">
        <v>42</v>
      </c>
      <c r="L301" t="s">
        <v>48</v>
      </c>
      <c r="M301">
        <v>0</v>
      </c>
      <c r="N301" t="s">
        <v>347</v>
      </c>
      <c r="O301" t="s">
        <v>1841</v>
      </c>
      <c r="P301">
        <v>32.799999999999997</v>
      </c>
      <c r="Q301" s="49">
        <v>45239</v>
      </c>
      <c r="R301" s="49">
        <v>45245</v>
      </c>
      <c r="S301" t="s">
        <v>2921</v>
      </c>
    </row>
    <row r="302" spans="1:19" ht="15" customHeight="1" x14ac:dyDescent="0.35">
      <c r="A302" s="49">
        <v>45260</v>
      </c>
      <c r="B302" t="s">
        <v>21</v>
      </c>
      <c r="C302" t="s">
        <v>29</v>
      </c>
      <c r="D302">
        <v>15</v>
      </c>
      <c r="E302">
        <v>354.09</v>
      </c>
      <c r="F302" t="s">
        <v>30</v>
      </c>
      <c r="G302" t="s">
        <v>35</v>
      </c>
      <c r="H302">
        <v>0.05</v>
      </c>
      <c r="I302" t="s">
        <v>39</v>
      </c>
      <c r="J302">
        <v>5045.7824999999993</v>
      </c>
      <c r="K302" t="s">
        <v>42</v>
      </c>
      <c r="M302">
        <v>1</v>
      </c>
      <c r="N302" t="s">
        <v>348</v>
      </c>
      <c r="O302" t="s">
        <v>1842</v>
      </c>
      <c r="P302">
        <v>25.3</v>
      </c>
      <c r="Q302" s="49">
        <v>45260</v>
      </c>
      <c r="R302" s="49">
        <v>45268</v>
      </c>
      <c r="S302" t="s">
        <v>2924</v>
      </c>
    </row>
    <row r="303" spans="1:19" ht="15" customHeight="1" x14ac:dyDescent="0.35">
      <c r="A303" s="49">
        <v>45519</v>
      </c>
      <c r="B303" t="s">
        <v>19</v>
      </c>
      <c r="C303" t="s">
        <v>28</v>
      </c>
      <c r="D303">
        <v>20</v>
      </c>
      <c r="E303">
        <v>358.57</v>
      </c>
      <c r="F303" t="s">
        <v>30</v>
      </c>
      <c r="G303" t="s">
        <v>34</v>
      </c>
      <c r="H303">
        <v>0</v>
      </c>
      <c r="I303" t="s">
        <v>37</v>
      </c>
      <c r="J303">
        <v>7171.4</v>
      </c>
      <c r="K303" t="s">
        <v>45</v>
      </c>
      <c r="L303" t="s">
        <v>47</v>
      </c>
      <c r="M303">
        <v>1</v>
      </c>
      <c r="N303" t="s">
        <v>349</v>
      </c>
      <c r="O303" t="s">
        <v>1843</v>
      </c>
      <c r="P303">
        <v>21.11</v>
      </c>
      <c r="Q303" s="49">
        <v>45519</v>
      </c>
      <c r="R303" s="49">
        <v>45524</v>
      </c>
      <c r="S303" t="s">
        <v>2922</v>
      </c>
    </row>
    <row r="304" spans="1:19" ht="15" customHeight="1" x14ac:dyDescent="0.35">
      <c r="A304" s="49">
        <v>45006</v>
      </c>
      <c r="B304" t="s">
        <v>22</v>
      </c>
      <c r="C304" t="s">
        <v>28</v>
      </c>
      <c r="D304">
        <v>16</v>
      </c>
      <c r="E304">
        <v>33.18</v>
      </c>
      <c r="F304" t="s">
        <v>32</v>
      </c>
      <c r="G304" t="s">
        <v>35</v>
      </c>
      <c r="H304">
        <v>0.05</v>
      </c>
      <c r="I304" t="s">
        <v>36</v>
      </c>
      <c r="J304">
        <v>504.33600000000001</v>
      </c>
      <c r="K304" t="s">
        <v>42</v>
      </c>
      <c r="L304" t="s">
        <v>48</v>
      </c>
      <c r="M304">
        <v>0</v>
      </c>
      <c r="N304" t="s">
        <v>350</v>
      </c>
      <c r="O304" t="s">
        <v>1844</v>
      </c>
      <c r="P304">
        <v>22.94</v>
      </c>
      <c r="Q304" s="49">
        <v>45006</v>
      </c>
      <c r="R304" s="49">
        <v>45011</v>
      </c>
      <c r="S304" t="s">
        <v>2925</v>
      </c>
    </row>
    <row r="305" spans="1:19" ht="15" customHeight="1" x14ac:dyDescent="0.35">
      <c r="A305" s="49">
        <v>45225</v>
      </c>
      <c r="B305" t="s">
        <v>22</v>
      </c>
      <c r="C305" t="s">
        <v>27</v>
      </c>
      <c r="D305">
        <v>2</v>
      </c>
      <c r="E305">
        <v>124.4</v>
      </c>
      <c r="F305" t="s">
        <v>30</v>
      </c>
      <c r="G305" t="s">
        <v>35</v>
      </c>
      <c r="H305">
        <v>0</v>
      </c>
      <c r="I305" t="s">
        <v>36</v>
      </c>
      <c r="J305">
        <v>248.8</v>
      </c>
      <c r="K305" t="s">
        <v>42</v>
      </c>
      <c r="M305">
        <v>0</v>
      </c>
      <c r="N305" t="s">
        <v>351</v>
      </c>
      <c r="O305" t="s">
        <v>1845</v>
      </c>
      <c r="P305">
        <v>37.049999999999997</v>
      </c>
      <c r="Q305" s="49">
        <v>45225</v>
      </c>
      <c r="R305" s="49">
        <v>45230</v>
      </c>
      <c r="S305" t="s">
        <v>2925</v>
      </c>
    </row>
    <row r="306" spans="1:19" ht="15" customHeight="1" x14ac:dyDescent="0.35">
      <c r="A306" s="49">
        <v>45233</v>
      </c>
      <c r="B306" t="s">
        <v>22</v>
      </c>
      <c r="C306" t="s">
        <v>24</v>
      </c>
      <c r="D306">
        <v>12</v>
      </c>
      <c r="E306">
        <v>17.760000000000002</v>
      </c>
      <c r="F306" t="s">
        <v>33</v>
      </c>
      <c r="G306" t="s">
        <v>35</v>
      </c>
      <c r="H306">
        <v>0.1</v>
      </c>
      <c r="I306" t="s">
        <v>39</v>
      </c>
      <c r="J306">
        <v>191.80799999999999</v>
      </c>
      <c r="K306" t="s">
        <v>42</v>
      </c>
      <c r="L306" t="s">
        <v>47</v>
      </c>
      <c r="M306">
        <v>0</v>
      </c>
      <c r="N306" t="s">
        <v>352</v>
      </c>
      <c r="O306" t="s">
        <v>1846</v>
      </c>
      <c r="P306">
        <v>12.18</v>
      </c>
      <c r="Q306" s="49">
        <v>45233</v>
      </c>
      <c r="R306" s="49">
        <v>45241</v>
      </c>
      <c r="S306" t="s">
        <v>2925</v>
      </c>
    </row>
    <row r="307" spans="1:19" ht="15" customHeight="1" x14ac:dyDescent="0.35">
      <c r="A307" s="49">
        <v>45687</v>
      </c>
      <c r="B307" t="s">
        <v>20</v>
      </c>
      <c r="C307" t="s">
        <v>26</v>
      </c>
      <c r="D307">
        <v>16</v>
      </c>
      <c r="E307">
        <v>345.53</v>
      </c>
      <c r="F307" t="s">
        <v>32</v>
      </c>
      <c r="G307" t="s">
        <v>35</v>
      </c>
      <c r="H307">
        <v>0.15</v>
      </c>
      <c r="I307" t="s">
        <v>38</v>
      </c>
      <c r="J307">
        <v>4699.2079999999996</v>
      </c>
      <c r="K307" t="s">
        <v>43</v>
      </c>
      <c r="L307" t="s">
        <v>48</v>
      </c>
      <c r="M307">
        <v>0</v>
      </c>
      <c r="N307" t="s">
        <v>353</v>
      </c>
      <c r="O307" t="s">
        <v>1847</v>
      </c>
      <c r="P307">
        <v>13.43</v>
      </c>
      <c r="Q307" s="49">
        <v>45687</v>
      </c>
      <c r="R307" s="49">
        <v>45693</v>
      </c>
      <c r="S307" t="s">
        <v>2923</v>
      </c>
    </row>
    <row r="308" spans="1:19" ht="15" customHeight="1" x14ac:dyDescent="0.35">
      <c r="A308" s="49">
        <v>45316</v>
      </c>
      <c r="B308" t="s">
        <v>22</v>
      </c>
      <c r="C308" t="s">
        <v>23</v>
      </c>
      <c r="D308">
        <v>13</v>
      </c>
      <c r="E308">
        <v>453.48</v>
      </c>
      <c r="F308" t="s">
        <v>31</v>
      </c>
      <c r="G308" t="s">
        <v>34</v>
      </c>
      <c r="H308">
        <v>0.05</v>
      </c>
      <c r="I308" t="s">
        <v>37</v>
      </c>
      <c r="J308">
        <v>5600.4779999999992</v>
      </c>
      <c r="K308" t="s">
        <v>43</v>
      </c>
      <c r="L308" t="s">
        <v>48</v>
      </c>
      <c r="M308">
        <v>0</v>
      </c>
      <c r="N308" t="s">
        <v>354</v>
      </c>
      <c r="O308" t="s">
        <v>1848</v>
      </c>
      <c r="P308">
        <v>46.28</v>
      </c>
      <c r="Q308" s="49">
        <v>45316</v>
      </c>
      <c r="R308" s="49">
        <v>45325</v>
      </c>
      <c r="S308" t="s">
        <v>2925</v>
      </c>
    </row>
    <row r="309" spans="1:19" ht="15" customHeight="1" x14ac:dyDescent="0.35">
      <c r="A309" s="49">
        <v>45745</v>
      </c>
      <c r="B309" t="s">
        <v>19</v>
      </c>
      <c r="C309" t="s">
        <v>23</v>
      </c>
      <c r="D309">
        <v>10</v>
      </c>
      <c r="E309">
        <v>277.74</v>
      </c>
      <c r="F309" t="s">
        <v>30</v>
      </c>
      <c r="G309" t="s">
        <v>35</v>
      </c>
      <c r="H309">
        <v>0.15</v>
      </c>
      <c r="I309" t="s">
        <v>39</v>
      </c>
      <c r="J309">
        <v>2360.79</v>
      </c>
      <c r="K309" t="s">
        <v>43</v>
      </c>
      <c r="L309" t="s">
        <v>48</v>
      </c>
      <c r="M309">
        <v>1</v>
      </c>
      <c r="N309" t="s">
        <v>355</v>
      </c>
      <c r="O309" t="s">
        <v>1849</v>
      </c>
      <c r="P309">
        <v>35.020000000000003</v>
      </c>
      <c r="Q309" s="49">
        <v>45745</v>
      </c>
      <c r="R309" s="49">
        <v>45749</v>
      </c>
      <c r="S309" t="s">
        <v>2922</v>
      </c>
    </row>
    <row r="310" spans="1:19" ht="15" customHeight="1" x14ac:dyDescent="0.35">
      <c r="A310" s="49">
        <v>45598</v>
      </c>
      <c r="B310" t="s">
        <v>21</v>
      </c>
      <c r="C310" t="s">
        <v>26</v>
      </c>
      <c r="D310">
        <v>16</v>
      </c>
      <c r="E310">
        <v>89.76</v>
      </c>
      <c r="F310" t="s">
        <v>31</v>
      </c>
      <c r="G310" t="s">
        <v>34</v>
      </c>
      <c r="H310">
        <v>0</v>
      </c>
      <c r="I310" t="s">
        <v>37</v>
      </c>
      <c r="J310">
        <v>1436.16</v>
      </c>
      <c r="K310" t="s">
        <v>45</v>
      </c>
      <c r="L310" t="s">
        <v>49</v>
      </c>
      <c r="M310">
        <v>1</v>
      </c>
      <c r="N310" t="s">
        <v>356</v>
      </c>
      <c r="O310" t="s">
        <v>1850</v>
      </c>
      <c r="P310">
        <v>44.69</v>
      </c>
      <c r="Q310" s="49">
        <v>45598</v>
      </c>
      <c r="R310" s="49">
        <v>45605</v>
      </c>
      <c r="S310" t="s">
        <v>2924</v>
      </c>
    </row>
    <row r="311" spans="1:19" ht="15" customHeight="1" x14ac:dyDescent="0.35">
      <c r="A311" s="49">
        <v>45473</v>
      </c>
      <c r="B311" t="s">
        <v>21</v>
      </c>
      <c r="C311" t="s">
        <v>26</v>
      </c>
      <c r="D311">
        <v>11</v>
      </c>
      <c r="E311">
        <v>535.37</v>
      </c>
      <c r="F311" t="s">
        <v>33</v>
      </c>
      <c r="G311" t="s">
        <v>34</v>
      </c>
      <c r="H311">
        <v>0</v>
      </c>
      <c r="I311" t="s">
        <v>38</v>
      </c>
      <c r="J311">
        <v>5889.07</v>
      </c>
      <c r="K311" t="s">
        <v>46</v>
      </c>
      <c r="M311">
        <v>0</v>
      </c>
      <c r="N311" t="s">
        <v>357</v>
      </c>
      <c r="O311" t="s">
        <v>1851</v>
      </c>
      <c r="P311">
        <v>35.96</v>
      </c>
      <c r="Q311" s="49">
        <v>45473</v>
      </c>
      <c r="R311" s="49">
        <v>45482</v>
      </c>
      <c r="S311" t="s">
        <v>2924</v>
      </c>
    </row>
    <row r="312" spans="1:19" ht="15" customHeight="1" x14ac:dyDescent="0.35">
      <c r="A312" s="49">
        <v>44937</v>
      </c>
      <c r="B312" t="s">
        <v>19</v>
      </c>
      <c r="C312" t="s">
        <v>28</v>
      </c>
      <c r="D312">
        <v>9</v>
      </c>
      <c r="E312">
        <v>15.58</v>
      </c>
      <c r="F312" t="s">
        <v>33</v>
      </c>
      <c r="G312" t="s">
        <v>35</v>
      </c>
      <c r="H312">
        <v>0.1</v>
      </c>
      <c r="I312" t="s">
        <v>38</v>
      </c>
      <c r="J312">
        <v>126.19799999999999</v>
      </c>
      <c r="K312" t="s">
        <v>43</v>
      </c>
      <c r="L312" t="s">
        <v>47</v>
      </c>
      <c r="M312">
        <v>1</v>
      </c>
      <c r="N312" t="s">
        <v>358</v>
      </c>
      <c r="O312" t="s">
        <v>1852</v>
      </c>
      <c r="P312">
        <v>27.81</v>
      </c>
      <c r="Q312" s="49">
        <v>44937</v>
      </c>
      <c r="R312" s="49">
        <v>44945</v>
      </c>
      <c r="S312" t="s">
        <v>2922</v>
      </c>
    </row>
    <row r="313" spans="1:19" ht="15" customHeight="1" x14ac:dyDescent="0.35">
      <c r="A313" s="49">
        <v>45813</v>
      </c>
      <c r="B313" t="s">
        <v>20</v>
      </c>
      <c r="C313" t="s">
        <v>25</v>
      </c>
      <c r="D313">
        <v>13</v>
      </c>
      <c r="E313">
        <v>466.54</v>
      </c>
      <c r="F313" t="s">
        <v>32</v>
      </c>
      <c r="G313" t="s">
        <v>34</v>
      </c>
      <c r="H313">
        <v>0</v>
      </c>
      <c r="I313" t="s">
        <v>36</v>
      </c>
      <c r="J313">
        <v>6065.02</v>
      </c>
      <c r="K313" t="s">
        <v>46</v>
      </c>
      <c r="L313" t="s">
        <v>47</v>
      </c>
      <c r="M313">
        <v>0</v>
      </c>
      <c r="N313" t="s">
        <v>359</v>
      </c>
      <c r="O313" t="s">
        <v>1853</v>
      </c>
      <c r="P313">
        <v>18.63</v>
      </c>
      <c r="Q313" s="49">
        <v>45813</v>
      </c>
      <c r="R313" s="49">
        <v>45822</v>
      </c>
      <c r="S313" t="s">
        <v>2923</v>
      </c>
    </row>
    <row r="314" spans="1:19" ht="15" customHeight="1" x14ac:dyDescent="0.35">
      <c r="A314" s="49">
        <v>45372</v>
      </c>
      <c r="B314" t="s">
        <v>20</v>
      </c>
      <c r="C314" t="s">
        <v>27</v>
      </c>
      <c r="D314">
        <v>16</v>
      </c>
      <c r="E314">
        <v>593</v>
      </c>
      <c r="F314" t="s">
        <v>33</v>
      </c>
      <c r="G314" t="s">
        <v>35</v>
      </c>
      <c r="H314">
        <v>0.1</v>
      </c>
      <c r="I314" t="s">
        <v>36</v>
      </c>
      <c r="J314">
        <v>8539.2000000000007</v>
      </c>
      <c r="K314" t="s">
        <v>43</v>
      </c>
      <c r="L314" t="s">
        <v>48</v>
      </c>
      <c r="M314">
        <v>0</v>
      </c>
      <c r="N314" t="s">
        <v>360</v>
      </c>
      <c r="O314" t="s">
        <v>1854</v>
      </c>
      <c r="P314">
        <v>18.77</v>
      </c>
      <c r="Q314" s="49">
        <v>45372</v>
      </c>
      <c r="R314" s="49">
        <v>45375</v>
      </c>
      <c r="S314" t="s">
        <v>2923</v>
      </c>
    </row>
    <row r="315" spans="1:19" ht="15" customHeight="1" x14ac:dyDescent="0.35">
      <c r="A315" s="49">
        <v>45169</v>
      </c>
      <c r="B315" t="s">
        <v>19</v>
      </c>
      <c r="C315" t="s">
        <v>25</v>
      </c>
      <c r="D315">
        <v>6</v>
      </c>
      <c r="E315">
        <v>567.36</v>
      </c>
      <c r="F315" t="s">
        <v>32</v>
      </c>
      <c r="G315" t="s">
        <v>34</v>
      </c>
      <c r="H315">
        <v>0.05</v>
      </c>
      <c r="I315" t="s">
        <v>37</v>
      </c>
      <c r="J315">
        <v>3233.9520000000002</v>
      </c>
      <c r="K315" t="s">
        <v>43</v>
      </c>
      <c r="L315" t="s">
        <v>49</v>
      </c>
      <c r="M315">
        <v>0</v>
      </c>
      <c r="N315" t="s">
        <v>361</v>
      </c>
      <c r="O315" t="s">
        <v>1855</v>
      </c>
      <c r="P315">
        <v>45.98</v>
      </c>
      <c r="Q315" s="49">
        <v>45169</v>
      </c>
      <c r="R315" s="49">
        <v>45177</v>
      </c>
      <c r="S315" t="s">
        <v>2922</v>
      </c>
    </row>
    <row r="316" spans="1:19" ht="15" customHeight="1" x14ac:dyDescent="0.35">
      <c r="A316" s="49">
        <v>45572</v>
      </c>
      <c r="B316" t="s">
        <v>19</v>
      </c>
      <c r="C316" t="s">
        <v>24</v>
      </c>
      <c r="D316">
        <v>17</v>
      </c>
      <c r="E316">
        <v>523.04</v>
      </c>
      <c r="F316" t="s">
        <v>31</v>
      </c>
      <c r="G316" t="s">
        <v>35</v>
      </c>
      <c r="H316">
        <v>0.05</v>
      </c>
      <c r="I316" t="s">
        <v>36</v>
      </c>
      <c r="J316">
        <v>8447.0959999999995</v>
      </c>
      <c r="K316" t="s">
        <v>45</v>
      </c>
      <c r="L316" t="s">
        <v>47</v>
      </c>
      <c r="M316">
        <v>0</v>
      </c>
      <c r="N316" t="s">
        <v>362</v>
      </c>
      <c r="O316" t="s">
        <v>1856</v>
      </c>
      <c r="P316">
        <v>37.380000000000003</v>
      </c>
      <c r="Q316" s="49">
        <v>45572</v>
      </c>
      <c r="R316" s="49">
        <v>45582</v>
      </c>
      <c r="S316" t="s">
        <v>2922</v>
      </c>
    </row>
    <row r="317" spans="1:19" ht="15" customHeight="1" x14ac:dyDescent="0.35">
      <c r="A317" s="49">
        <v>45028</v>
      </c>
      <c r="B317" t="s">
        <v>20</v>
      </c>
      <c r="C317" t="s">
        <v>23</v>
      </c>
      <c r="D317">
        <v>17</v>
      </c>
      <c r="E317">
        <v>376.4</v>
      </c>
      <c r="F317" t="s">
        <v>32</v>
      </c>
      <c r="G317" t="s">
        <v>34</v>
      </c>
      <c r="H317">
        <v>0</v>
      </c>
      <c r="I317" t="s">
        <v>37</v>
      </c>
      <c r="J317">
        <v>6398.7999999999993</v>
      </c>
      <c r="K317" t="s">
        <v>45</v>
      </c>
      <c r="L317" t="s">
        <v>47</v>
      </c>
      <c r="M317">
        <v>0</v>
      </c>
      <c r="N317" t="s">
        <v>363</v>
      </c>
      <c r="O317" t="s">
        <v>1857</v>
      </c>
      <c r="P317">
        <v>33.380000000000003</v>
      </c>
      <c r="Q317" s="49">
        <v>45028</v>
      </c>
      <c r="R317" s="49">
        <v>45031</v>
      </c>
      <c r="S317" t="s">
        <v>2923</v>
      </c>
    </row>
    <row r="318" spans="1:19" ht="15" customHeight="1" x14ac:dyDescent="0.35">
      <c r="A318" s="49">
        <v>45236</v>
      </c>
      <c r="B318" t="s">
        <v>19</v>
      </c>
      <c r="C318" t="s">
        <v>29</v>
      </c>
      <c r="D318">
        <v>5</v>
      </c>
      <c r="E318">
        <v>95.19</v>
      </c>
      <c r="F318" t="s">
        <v>31</v>
      </c>
      <c r="G318" t="s">
        <v>35</v>
      </c>
      <c r="H318">
        <v>0.15</v>
      </c>
      <c r="I318" t="s">
        <v>38</v>
      </c>
      <c r="J318">
        <v>404.5575</v>
      </c>
      <c r="K318" t="s">
        <v>44</v>
      </c>
      <c r="L318" t="s">
        <v>49</v>
      </c>
      <c r="M318">
        <v>0</v>
      </c>
      <c r="N318" t="s">
        <v>364</v>
      </c>
      <c r="O318" t="s">
        <v>1858</v>
      </c>
      <c r="P318">
        <v>48.55</v>
      </c>
      <c r="Q318" s="49">
        <v>45236</v>
      </c>
      <c r="R318" s="49">
        <v>45246</v>
      </c>
      <c r="S318" t="s">
        <v>2922</v>
      </c>
    </row>
    <row r="319" spans="1:19" ht="15" customHeight="1" x14ac:dyDescent="0.35">
      <c r="A319" s="49">
        <v>45044</v>
      </c>
      <c r="B319" t="s">
        <v>22</v>
      </c>
      <c r="C319" t="s">
        <v>25</v>
      </c>
      <c r="D319">
        <v>2</v>
      </c>
      <c r="E319">
        <v>210.71</v>
      </c>
      <c r="F319" t="s">
        <v>33</v>
      </c>
      <c r="G319" t="s">
        <v>34</v>
      </c>
      <c r="H319">
        <v>0.15</v>
      </c>
      <c r="I319" t="s">
        <v>40</v>
      </c>
      <c r="J319">
        <v>358.20699999999999</v>
      </c>
      <c r="K319" t="s">
        <v>44</v>
      </c>
      <c r="L319" t="s">
        <v>48</v>
      </c>
      <c r="M319">
        <v>0</v>
      </c>
      <c r="N319" t="s">
        <v>365</v>
      </c>
      <c r="O319" t="s">
        <v>1859</v>
      </c>
      <c r="P319">
        <v>7.78</v>
      </c>
      <c r="Q319" s="49">
        <v>45044</v>
      </c>
      <c r="R319" s="49">
        <v>45054</v>
      </c>
      <c r="S319" t="s">
        <v>2925</v>
      </c>
    </row>
    <row r="320" spans="1:19" ht="15" customHeight="1" x14ac:dyDescent="0.35">
      <c r="A320" s="49">
        <v>45278</v>
      </c>
      <c r="B320" t="s">
        <v>22</v>
      </c>
      <c r="C320" t="s">
        <v>29</v>
      </c>
      <c r="D320">
        <v>7</v>
      </c>
      <c r="E320">
        <v>393.39</v>
      </c>
      <c r="F320" t="s">
        <v>30</v>
      </c>
      <c r="G320" t="s">
        <v>35</v>
      </c>
      <c r="H320">
        <v>0.1</v>
      </c>
      <c r="I320" t="s">
        <v>37</v>
      </c>
      <c r="J320">
        <v>2478.357</v>
      </c>
      <c r="K320" t="s">
        <v>46</v>
      </c>
      <c r="L320" t="s">
        <v>48</v>
      </c>
      <c r="M320">
        <v>0</v>
      </c>
      <c r="N320" t="s">
        <v>366</v>
      </c>
      <c r="O320" t="s">
        <v>1860</v>
      </c>
      <c r="P320">
        <v>34.35</v>
      </c>
      <c r="Q320" s="49">
        <v>45278</v>
      </c>
      <c r="R320" s="49">
        <v>45281</v>
      </c>
      <c r="S320" t="s">
        <v>2925</v>
      </c>
    </row>
    <row r="321" spans="1:19" ht="15" customHeight="1" x14ac:dyDescent="0.35">
      <c r="A321" s="49">
        <v>45575</v>
      </c>
      <c r="B321" t="s">
        <v>19</v>
      </c>
      <c r="C321" t="s">
        <v>24</v>
      </c>
      <c r="D321">
        <v>13</v>
      </c>
      <c r="E321">
        <v>114.03</v>
      </c>
      <c r="F321" t="s">
        <v>31</v>
      </c>
      <c r="G321" t="s">
        <v>35</v>
      </c>
      <c r="H321">
        <v>0</v>
      </c>
      <c r="I321" t="s">
        <v>41</v>
      </c>
      <c r="J321">
        <v>1482.39</v>
      </c>
      <c r="K321" t="s">
        <v>46</v>
      </c>
      <c r="M321">
        <v>0</v>
      </c>
      <c r="N321" t="s">
        <v>367</v>
      </c>
      <c r="O321" t="s">
        <v>1861</v>
      </c>
      <c r="P321">
        <v>43.81</v>
      </c>
      <c r="Q321" s="49">
        <v>45575</v>
      </c>
      <c r="R321" s="49">
        <v>45581</v>
      </c>
      <c r="S321" t="s">
        <v>2922</v>
      </c>
    </row>
    <row r="322" spans="1:19" ht="15" customHeight="1" x14ac:dyDescent="0.35">
      <c r="A322" s="49">
        <v>44962</v>
      </c>
      <c r="B322" t="s">
        <v>20</v>
      </c>
      <c r="C322" t="s">
        <v>28</v>
      </c>
      <c r="D322">
        <v>18</v>
      </c>
      <c r="E322">
        <v>336.48</v>
      </c>
      <c r="F322" t="s">
        <v>30</v>
      </c>
      <c r="G322" t="s">
        <v>35</v>
      </c>
      <c r="H322">
        <v>0</v>
      </c>
      <c r="I322" t="s">
        <v>38</v>
      </c>
      <c r="J322">
        <v>6056.64</v>
      </c>
      <c r="K322" t="s">
        <v>42</v>
      </c>
      <c r="L322" t="s">
        <v>49</v>
      </c>
      <c r="M322">
        <v>0</v>
      </c>
      <c r="N322" t="s">
        <v>368</v>
      </c>
      <c r="O322" t="s">
        <v>1862</v>
      </c>
      <c r="P322">
        <v>18.59</v>
      </c>
      <c r="Q322" s="49">
        <v>44962</v>
      </c>
      <c r="R322" s="49">
        <v>44964</v>
      </c>
      <c r="S322" t="s">
        <v>2923</v>
      </c>
    </row>
    <row r="323" spans="1:19" ht="15" customHeight="1" x14ac:dyDescent="0.35">
      <c r="A323" s="49">
        <v>45508</v>
      </c>
      <c r="B323" t="s">
        <v>21</v>
      </c>
      <c r="C323" t="s">
        <v>27</v>
      </c>
      <c r="D323">
        <v>9</v>
      </c>
      <c r="E323">
        <v>24.44</v>
      </c>
      <c r="F323" t="s">
        <v>32</v>
      </c>
      <c r="G323" t="s">
        <v>34</v>
      </c>
      <c r="H323">
        <v>0.15</v>
      </c>
      <c r="I323" t="s">
        <v>36</v>
      </c>
      <c r="J323">
        <v>186.96600000000001</v>
      </c>
      <c r="K323" t="s">
        <v>43</v>
      </c>
      <c r="L323" t="s">
        <v>48</v>
      </c>
      <c r="M323">
        <v>1</v>
      </c>
      <c r="N323" t="s">
        <v>369</v>
      </c>
      <c r="O323" t="s">
        <v>1863</v>
      </c>
      <c r="P323">
        <v>22.06</v>
      </c>
      <c r="Q323" s="49">
        <v>45508</v>
      </c>
      <c r="R323" s="49">
        <v>45518</v>
      </c>
      <c r="S323" t="s">
        <v>2924</v>
      </c>
    </row>
    <row r="324" spans="1:19" ht="15" customHeight="1" x14ac:dyDescent="0.35">
      <c r="A324" s="49">
        <v>45588</v>
      </c>
      <c r="B324" t="s">
        <v>21</v>
      </c>
      <c r="C324" t="s">
        <v>28</v>
      </c>
      <c r="D324">
        <v>12</v>
      </c>
      <c r="E324">
        <v>352.2</v>
      </c>
      <c r="F324" t="s">
        <v>31</v>
      </c>
      <c r="G324" t="s">
        <v>35</v>
      </c>
      <c r="H324">
        <v>0.05</v>
      </c>
      <c r="I324" t="s">
        <v>36</v>
      </c>
      <c r="J324">
        <v>4015.079999999999</v>
      </c>
      <c r="K324" t="s">
        <v>44</v>
      </c>
      <c r="L324" t="s">
        <v>49</v>
      </c>
      <c r="M324">
        <v>0</v>
      </c>
      <c r="N324" t="s">
        <v>370</v>
      </c>
      <c r="O324" t="s">
        <v>1864</v>
      </c>
      <c r="P324">
        <v>18.39</v>
      </c>
      <c r="Q324" s="49">
        <v>45588</v>
      </c>
      <c r="R324" s="49">
        <v>45597</v>
      </c>
      <c r="S324" t="s">
        <v>2924</v>
      </c>
    </row>
    <row r="325" spans="1:19" ht="15" customHeight="1" x14ac:dyDescent="0.35">
      <c r="A325" s="49">
        <v>45335</v>
      </c>
      <c r="B325" t="s">
        <v>22</v>
      </c>
      <c r="C325" t="s">
        <v>27</v>
      </c>
      <c r="D325">
        <v>7</v>
      </c>
      <c r="E325">
        <v>353.99</v>
      </c>
      <c r="F325" t="s">
        <v>32</v>
      </c>
      <c r="G325" t="s">
        <v>34</v>
      </c>
      <c r="H325">
        <v>0.05</v>
      </c>
      <c r="I325" t="s">
        <v>39</v>
      </c>
      <c r="J325">
        <v>2354.0335</v>
      </c>
      <c r="K325" t="s">
        <v>43</v>
      </c>
      <c r="L325" t="s">
        <v>47</v>
      </c>
      <c r="M325">
        <v>0</v>
      </c>
      <c r="N325" t="s">
        <v>371</v>
      </c>
      <c r="O325" t="s">
        <v>1865</v>
      </c>
      <c r="P325">
        <v>5.93</v>
      </c>
      <c r="Q325" s="49">
        <v>45335</v>
      </c>
      <c r="R325" s="49">
        <v>45342</v>
      </c>
      <c r="S325" t="s">
        <v>2925</v>
      </c>
    </row>
    <row r="326" spans="1:19" ht="15" customHeight="1" x14ac:dyDescent="0.35">
      <c r="A326" s="49">
        <v>45446</v>
      </c>
      <c r="B326" t="s">
        <v>19</v>
      </c>
      <c r="C326" t="s">
        <v>28</v>
      </c>
      <c r="D326">
        <v>15</v>
      </c>
      <c r="E326">
        <v>10.220000000000001</v>
      </c>
      <c r="F326" t="s">
        <v>32</v>
      </c>
      <c r="G326" t="s">
        <v>35</v>
      </c>
      <c r="H326">
        <v>0</v>
      </c>
      <c r="I326" t="s">
        <v>37</v>
      </c>
      <c r="J326">
        <v>153.30000000000001</v>
      </c>
      <c r="K326" t="s">
        <v>43</v>
      </c>
      <c r="L326" t="s">
        <v>47</v>
      </c>
      <c r="M326">
        <v>0</v>
      </c>
      <c r="N326" t="s">
        <v>372</v>
      </c>
      <c r="O326" t="s">
        <v>1866</v>
      </c>
      <c r="P326">
        <v>36.270000000000003</v>
      </c>
      <c r="Q326" s="49">
        <v>45446</v>
      </c>
      <c r="R326" s="49">
        <v>45450</v>
      </c>
      <c r="S326" t="s">
        <v>2922</v>
      </c>
    </row>
    <row r="327" spans="1:19" ht="15" customHeight="1" x14ac:dyDescent="0.35">
      <c r="A327" s="49">
        <v>45030</v>
      </c>
      <c r="B327" t="s">
        <v>19</v>
      </c>
      <c r="C327" t="s">
        <v>29</v>
      </c>
      <c r="D327">
        <v>17</v>
      </c>
      <c r="E327">
        <v>464.16</v>
      </c>
      <c r="F327" t="s">
        <v>31</v>
      </c>
      <c r="G327" t="s">
        <v>35</v>
      </c>
      <c r="H327">
        <v>0.15</v>
      </c>
      <c r="I327" t="s">
        <v>39</v>
      </c>
      <c r="J327">
        <v>6707.1120000000001</v>
      </c>
      <c r="K327" t="s">
        <v>45</v>
      </c>
      <c r="L327" t="s">
        <v>47</v>
      </c>
      <c r="M327">
        <v>1</v>
      </c>
      <c r="N327" t="s">
        <v>373</v>
      </c>
      <c r="O327" t="s">
        <v>1867</v>
      </c>
      <c r="P327">
        <v>46.83</v>
      </c>
      <c r="Q327" s="49">
        <v>45030</v>
      </c>
      <c r="R327" s="49">
        <v>45034</v>
      </c>
      <c r="S327" t="s">
        <v>2922</v>
      </c>
    </row>
    <row r="328" spans="1:19" ht="15" customHeight="1" x14ac:dyDescent="0.35">
      <c r="A328" s="49">
        <v>45584</v>
      </c>
      <c r="B328" t="s">
        <v>21</v>
      </c>
      <c r="C328" t="s">
        <v>23</v>
      </c>
      <c r="D328">
        <v>16</v>
      </c>
      <c r="E328">
        <v>436.31</v>
      </c>
      <c r="F328" t="s">
        <v>32</v>
      </c>
      <c r="G328" t="s">
        <v>35</v>
      </c>
      <c r="H328">
        <v>0.05</v>
      </c>
      <c r="I328" t="s">
        <v>40</v>
      </c>
      <c r="J328">
        <v>6631.9119999999994</v>
      </c>
      <c r="K328" t="s">
        <v>42</v>
      </c>
      <c r="M328">
        <v>0</v>
      </c>
      <c r="N328" t="s">
        <v>374</v>
      </c>
      <c r="O328" t="s">
        <v>1868</v>
      </c>
      <c r="P328">
        <v>47.61</v>
      </c>
      <c r="Q328" s="49">
        <v>45584</v>
      </c>
      <c r="R328" s="49">
        <v>45588</v>
      </c>
      <c r="S328" t="s">
        <v>2924</v>
      </c>
    </row>
    <row r="329" spans="1:19" ht="15" customHeight="1" x14ac:dyDescent="0.35">
      <c r="A329" s="49">
        <v>45278</v>
      </c>
      <c r="B329" t="s">
        <v>19</v>
      </c>
      <c r="C329" t="s">
        <v>23</v>
      </c>
      <c r="D329">
        <v>9</v>
      </c>
      <c r="E329">
        <v>219.93</v>
      </c>
      <c r="F329" t="s">
        <v>30</v>
      </c>
      <c r="G329" t="s">
        <v>34</v>
      </c>
      <c r="H329">
        <v>0.05</v>
      </c>
      <c r="I329" t="s">
        <v>41</v>
      </c>
      <c r="J329">
        <v>1880.4014999999999</v>
      </c>
      <c r="K329" t="s">
        <v>43</v>
      </c>
      <c r="L329" t="s">
        <v>47</v>
      </c>
      <c r="M329">
        <v>0</v>
      </c>
      <c r="N329" t="s">
        <v>375</v>
      </c>
      <c r="O329" t="s">
        <v>1869</v>
      </c>
      <c r="P329">
        <v>44.78</v>
      </c>
      <c r="Q329" s="49">
        <v>45278</v>
      </c>
      <c r="R329" s="49">
        <v>45282</v>
      </c>
      <c r="S329" t="s">
        <v>2922</v>
      </c>
    </row>
    <row r="330" spans="1:19" ht="15" customHeight="1" x14ac:dyDescent="0.35">
      <c r="A330" s="49">
        <v>45169</v>
      </c>
      <c r="B330" t="s">
        <v>20</v>
      </c>
      <c r="C330" t="s">
        <v>23</v>
      </c>
      <c r="D330">
        <v>5</v>
      </c>
      <c r="E330">
        <v>311.22000000000003</v>
      </c>
      <c r="F330" t="s">
        <v>31</v>
      </c>
      <c r="G330" t="s">
        <v>34</v>
      </c>
      <c r="H330">
        <v>0.15</v>
      </c>
      <c r="I330" t="s">
        <v>40</v>
      </c>
      <c r="J330">
        <v>1322.6849999999999</v>
      </c>
      <c r="K330" t="s">
        <v>46</v>
      </c>
      <c r="L330" t="s">
        <v>47</v>
      </c>
      <c r="M330">
        <v>0</v>
      </c>
      <c r="N330" t="s">
        <v>376</v>
      </c>
      <c r="O330" t="s">
        <v>1870</v>
      </c>
      <c r="P330">
        <v>36.979999999999997</v>
      </c>
      <c r="Q330" s="49">
        <v>45169</v>
      </c>
      <c r="R330" s="49">
        <v>45175</v>
      </c>
      <c r="S330" t="s">
        <v>2923</v>
      </c>
    </row>
    <row r="331" spans="1:19" ht="15" customHeight="1" x14ac:dyDescent="0.35">
      <c r="A331" s="49">
        <v>45188</v>
      </c>
      <c r="B331" t="s">
        <v>19</v>
      </c>
      <c r="C331" t="s">
        <v>23</v>
      </c>
      <c r="D331">
        <v>4</v>
      </c>
      <c r="E331">
        <v>547.55999999999995</v>
      </c>
      <c r="F331" t="s">
        <v>33</v>
      </c>
      <c r="G331" t="s">
        <v>35</v>
      </c>
      <c r="H331">
        <v>0.15</v>
      </c>
      <c r="I331" t="s">
        <v>38</v>
      </c>
      <c r="J331">
        <v>1861.704</v>
      </c>
      <c r="K331" t="s">
        <v>43</v>
      </c>
      <c r="M331">
        <v>0</v>
      </c>
      <c r="N331" t="s">
        <v>377</v>
      </c>
      <c r="O331" t="s">
        <v>1871</v>
      </c>
      <c r="P331">
        <v>25.88</v>
      </c>
      <c r="Q331" s="49">
        <v>45188</v>
      </c>
      <c r="R331" s="49">
        <v>45195</v>
      </c>
      <c r="S331" t="s">
        <v>2922</v>
      </c>
    </row>
    <row r="332" spans="1:19" ht="15" customHeight="1" x14ac:dyDescent="0.35">
      <c r="A332" s="49">
        <v>44984</v>
      </c>
      <c r="B332" t="s">
        <v>21</v>
      </c>
      <c r="C332" t="s">
        <v>23</v>
      </c>
      <c r="D332">
        <v>9</v>
      </c>
      <c r="E332">
        <v>52.69</v>
      </c>
      <c r="F332" t="s">
        <v>33</v>
      </c>
      <c r="G332" t="s">
        <v>35</v>
      </c>
      <c r="H332">
        <v>0.15</v>
      </c>
      <c r="I332" t="s">
        <v>40</v>
      </c>
      <c r="J332">
        <v>403.07850000000002</v>
      </c>
      <c r="K332" t="s">
        <v>42</v>
      </c>
      <c r="L332" t="s">
        <v>48</v>
      </c>
      <c r="M332">
        <v>0</v>
      </c>
      <c r="N332" t="s">
        <v>378</v>
      </c>
      <c r="O332" t="s">
        <v>1872</v>
      </c>
      <c r="P332">
        <v>14.59</v>
      </c>
      <c r="Q332" s="49">
        <v>44984</v>
      </c>
      <c r="R332" s="49">
        <v>44989</v>
      </c>
      <c r="S332" t="s">
        <v>2924</v>
      </c>
    </row>
    <row r="333" spans="1:19" ht="15" customHeight="1" x14ac:dyDescent="0.35">
      <c r="A333" s="49">
        <v>45319</v>
      </c>
      <c r="B333" t="s">
        <v>19</v>
      </c>
      <c r="C333" t="s">
        <v>28</v>
      </c>
      <c r="D333">
        <v>9</v>
      </c>
      <c r="E333">
        <v>434.74</v>
      </c>
      <c r="F333" t="s">
        <v>33</v>
      </c>
      <c r="G333" t="s">
        <v>34</v>
      </c>
      <c r="H333">
        <v>0.1</v>
      </c>
      <c r="I333" t="s">
        <v>41</v>
      </c>
      <c r="J333">
        <v>3521.3939999999998</v>
      </c>
      <c r="K333" t="s">
        <v>42</v>
      </c>
      <c r="L333" t="s">
        <v>48</v>
      </c>
      <c r="M333">
        <v>0</v>
      </c>
      <c r="N333" t="s">
        <v>379</v>
      </c>
      <c r="O333" t="s">
        <v>1873</v>
      </c>
      <c r="P333">
        <v>20.11</v>
      </c>
      <c r="Q333" s="49">
        <v>45319</v>
      </c>
      <c r="R333" s="49">
        <v>45322</v>
      </c>
      <c r="S333" t="s">
        <v>2922</v>
      </c>
    </row>
    <row r="334" spans="1:19" ht="15" customHeight="1" x14ac:dyDescent="0.35">
      <c r="A334" s="49">
        <v>45783</v>
      </c>
      <c r="B334" t="s">
        <v>19</v>
      </c>
      <c r="C334" t="s">
        <v>27</v>
      </c>
      <c r="D334">
        <v>9</v>
      </c>
      <c r="E334">
        <v>124.17</v>
      </c>
      <c r="F334" t="s">
        <v>32</v>
      </c>
      <c r="G334" t="s">
        <v>34</v>
      </c>
      <c r="H334">
        <v>0</v>
      </c>
      <c r="I334" t="s">
        <v>36</v>
      </c>
      <c r="J334">
        <v>1117.53</v>
      </c>
      <c r="K334" t="s">
        <v>45</v>
      </c>
      <c r="L334" t="s">
        <v>49</v>
      </c>
      <c r="M334">
        <v>0</v>
      </c>
      <c r="N334" t="s">
        <v>380</v>
      </c>
      <c r="O334" t="s">
        <v>1874</v>
      </c>
      <c r="P334">
        <v>13.31</v>
      </c>
      <c r="Q334" s="49">
        <v>45783</v>
      </c>
      <c r="R334" s="49">
        <v>45787</v>
      </c>
      <c r="S334" t="s">
        <v>2922</v>
      </c>
    </row>
    <row r="335" spans="1:19" ht="15" customHeight="1" x14ac:dyDescent="0.35">
      <c r="A335" s="49">
        <v>45548</v>
      </c>
      <c r="B335" t="s">
        <v>18</v>
      </c>
      <c r="C335" t="s">
        <v>27</v>
      </c>
      <c r="D335">
        <v>2</v>
      </c>
      <c r="E335">
        <v>375.48</v>
      </c>
      <c r="F335" t="s">
        <v>33</v>
      </c>
      <c r="G335" t="s">
        <v>35</v>
      </c>
      <c r="H335">
        <v>0.05</v>
      </c>
      <c r="I335" t="s">
        <v>40</v>
      </c>
      <c r="J335">
        <v>713.41200000000003</v>
      </c>
      <c r="K335" t="s">
        <v>44</v>
      </c>
      <c r="L335" t="s">
        <v>47</v>
      </c>
      <c r="M335">
        <v>0</v>
      </c>
      <c r="N335" t="s">
        <v>381</v>
      </c>
      <c r="O335" t="s">
        <v>1875</v>
      </c>
      <c r="P335">
        <v>26.39</v>
      </c>
      <c r="Q335" s="49">
        <v>45548</v>
      </c>
      <c r="R335" s="49">
        <v>45550</v>
      </c>
      <c r="S335" t="s">
        <v>2921</v>
      </c>
    </row>
    <row r="336" spans="1:19" ht="15" customHeight="1" x14ac:dyDescent="0.35">
      <c r="A336" s="49">
        <v>45071</v>
      </c>
      <c r="B336" t="s">
        <v>18</v>
      </c>
      <c r="C336" t="s">
        <v>29</v>
      </c>
      <c r="D336">
        <v>13</v>
      </c>
      <c r="E336">
        <v>211.06</v>
      </c>
      <c r="F336" t="s">
        <v>30</v>
      </c>
      <c r="G336" t="s">
        <v>35</v>
      </c>
      <c r="H336">
        <v>0.1</v>
      </c>
      <c r="I336" t="s">
        <v>41</v>
      </c>
      <c r="J336">
        <v>2469.402</v>
      </c>
      <c r="K336" t="s">
        <v>43</v>
      </c>
      <c r="M336">
        <v>1</v>
      </c>
      <c r="N336" t="s">
        <v>382</v>
      </c>
      <c r="O336" t="s">
        <v>1876</v>
      </c>
      <c r="P336">
        <v>19.579999999999998</v>
      </c>
      <c r="Q336" s="49">
        <v>45071</v>
      </c>
      <c r="R336" s="49">
        <v>45075</v>
      </c>
      <c r="S336" t="s">
        <v>2921</v>
      </c>
    </row>
    <row r="337" spans="1:19" ht="15" customHeight="1" x14ac:dyDescent="0.35">
      <c r="A337" s="49">
        <v>45561</v>
      </c>
      <c r="B337" t="s">
        <v>19</v>
      </c>
      <c r="C337" t="s">
        <v>28</v>
      </c>
      <c r="D337">
        <v>7</v>
      </c>
      <c r="E337">
        <v>88.87</v>
      </c>
      <c r="F337" t="s">
        <v>32</v>
      </c>
      <c r="G337" t="s">
        <v>35</v>
      </c>
      <c r="H337">
        <v>0</v>
      </c>
      <c r="I337" t="s">
        <v>37</v>
      </c>
      <c r="J337">
        <v>622.09</v>
      </c>
      <c r="K337" t="s">
        <v>42</v>
      </c>
      <c r="L337" t="s">
        <v>48</v>
      </c>
      <c r="M337">
        <v>0</v>
      </c>
      <c r="N337" t="s">
        <v>383</v>
      </c>
      <c r="O337" t="s">
        <v>1877</v>
      </c>
      <c r="P337">
        <v>8.36</v>
      </c>
      <c r="Q337" s="49">
        <v>45561</v>
      </c>
      <c r="R337" s="49">
        <v>45566</v>
      </c>
      <c r="S337" t="s">
        <v>2922</v>
      </c>
    </row>
    <row r="338" spans="1:19" ht="15" customHeight="1" x14ac:dyDescent="0.35">
      <c r="A338" s="49">
        <v>44970</v>
      </c>
      <c r="B338" t="s">
        <v>19</v>
      </c>
      <c r="C338" t="s">
        <v>24</v>
      </c>
      <c r="D338">
        <v>5</v>
      </c>
      <c r="E338">
        <v>254.24</v>
      </c>
      <c r="F338" t="s">
        <v>30</v>
      </c>
      <c r="G338" t="s">
        <v>34</v>
      </c>
      <c r="H338">
        <v>0.05</v>
      </c>
      <c r="I338" t="s">
        <v>41</v>
      </c>
      <c r="J338">
        <v>1207.6400000000001</v>
      </c>
      <c r="K338" t="s">
        <v>42</v>
      </c>
      <c r="M338">
        <v>0</v>
      </c>
      <c r="N338" t="s">
        <v>384</v>
      </c>
      <c r="O338" t="s">
        <v>1878</v>
      </c>
      <c r="P338">
        <v>9.9700000000000006</v>
      </c>
      <c r="Q338" s="49">
        <v>44970</v>
      </c>
      <c r="R338" s="49">
        <v>44975</v>
      </c>
      <c r="S338" t="s">
        <v>2922</v>
      </c>
    </row>
    <row r="339" spans="1:19" ht="15" customHeight="1" x14ac:dyDescent="0.35">
      <c r="A339" s="49">
        <v>45463</v>
      </c>
      <c r="B339" t="s">
        <v>21</v>
      </c>
      <c r="C339" t="s">
        <v>26</v>
      </c>
      <c r="D339">
        <v>5</v>
      </c>
      <c r="E339">
        <v>432.35</v>
      </c>
      <c r="F339" t="s">
        <v>32</v>
      </c>
      <c r="G339" t="s">
        <v>34</v>
      </c>
      <c r="H339">
        <v>0.1</v>
      </c>
      <c r="I339" t="s">
        <v>41</v>
      </c>
      <c r="J339">
        <v>1945.575</v>
      </c>
      <c r="K339" t="s">
        <v>43</v>
      </c>
      <c r="M339">
        <v>1</v>
      </c>
      <c r="N339" t="s">
        <v>385</v>
      </c>
      <c r="O339" t="s">
        <v>1879</v>
      </c>
      <c r="P339">
        <v>41.48</v>
      </c>
      <c r="Q339" s="49">
        <v>45463</v>
      </c>
      <c r="R339" s="49">
        <v>45470</v>
      </c>
      <c r="S339" t="s">
        <v>2924</v>
      </c>
    </row>
    <row r="340" spans="1:19" ht="15" customHeight="1" x14ac:dyDescent="0.35">
      <c r="A340" s="49">
        <v>45373</v>
      </c>
      <c r="B340" t="s">
        <v>22</v>
      </c>
      <c r="C340" t="s">
        <v>23</v>
      </c>
      <c r="D340">
        <v>19</v>
      </c>
      <c r="E340">
        <v>590</v>
      </c>
      <c r="F340" t="s">
        <v>33</v>
      </c>
      <c r="G340" t="s">
        <v>35</v>
      </c>
      <c r="H340">
        <v>0.05</v>
      </c>
      <c r="I340" t="s">
        <v>37</v>
      </c>
      <c r="J340">
        <v>10649.5</v>
      </c>
      <c r="K340" t="s">
        <v>42</v>
      </c>
      <c r="L340" t="s">
        <v>47</v>
      </c>
      <c r="M340">
        <v>0</v>
      </c>
      <c r="N340" t="s">
        <v>386</v>
      </c>
      <c r="O340" t="s">
        <v>1880</v>
      </c>
      <c r="P340">
        <v>5.91</v>
      </c>
      <c r="Q340" s="49">
        <v>45373</v>
      </c>
      <c r="R340" s="49">
        <v>45376</v>
      </c>
      <c r="S340" t="s">
        <v>2925</v>
      </c>
    </row>
    <row r="341" spans="1:19" ht="15" customHeight="1" x14ac:dyDescent="0.35">
      <c r="A341" s="49">
        <v>45330</v>
      </c>
      <c r="B341" t="s">
        <v>22</v>
      </c>
      <c r="C341" t="s">
        <v>27</v>
      </c>
      <c r="D341">
        <v>11</v>
      </c>
      <c r="E341">
        <v>151.25</v>
      </c>
      <c r="F341" t="s">
        <v>30</v>
      </c>
      <c r="G341" t="s">
        <v>34</v>
      </c>
      <c r="H341">
        <v>0.1</v>
      </c>
      <c r="I341" t="s">
        <v>38</v>
      </c>
      <c r="J341">
        <v>1497.375</v>
      </c>
      <c r="K341" t="s">
        <v>44</v>
      </c>
      <c r="M341">
        <v>1</v>
      </c>
      <c r="N341" t="s">
        <v>387</v>
      </c>
      <c r="O341" t="s">
        <v>1881</v>
      </c>
      <c r="P341">
        <v>22.65</v>
      </c>
      <c r="Q341" s="49">
        <v>45330</v>
      </c>
      <c r="R341" s="49">
        <v>45333</v>
      </c>
      <c r="S341" t="s">
        <v>2925</v>
      </c>
    </row>
    <row r="342" spans="1:19" ht="15" customHeight="1" x14ac:dyDescent="0.35">
      <c r="A342" s="49">
        <v>45444</v>
      </c>
      <c r="B342" t="s">
        <v>18</v>
      </c>
      <c r="C342" t="s">
        <v>25</v>
      </c>
      <c r="D342">
        <v>3</v>
      </c>
      <c r="E342">
        <v>204.79</v>
      </c>
      <c r="F342" t="s">
        <v>30</v>
      </c>
      <c r="G342" t="s">
        <v>35</v>
      </c>
      <c r="H342">
        <v>0.1</v>
      </c>
      <c r="I342" t="s">
        <v>38</v>
      </c>
      <c r="J342">
        <v>552.93299999999999</v>
      </c>
      <c r="K342" t="s">
        <v>42</v>
      </c>
      <c r="L342" t="s">
        <v>47</v>
      </c>
      <c r="M342">
        <v>1</v>
      </c>
      <c r="N342" t="s">
        <v>388</v>
      </c>
      <c r="O342" t="s">
        <v>1882</v>
      </c>
      <c r="P342">
        <v>7.72</v>
      </c>
      <c r="Q342" s="49">
        <v>45444</v>
      </c>
      <c r="R342" s="49">
        <v>45447</v>
      </c>
      <c r="S342" t="s">
        <v>2921</v>
      </c>
    </row>
    <row r="343" spans="1:19" ht="15" customHeight="1" x14ac:dyDescent="0.35">
      <c r="A343" s="49">
        <v>45438</v>
      </c>
      <c r="B343" t="s">
        <v>20</v>
      </c>
      <c r="C343" t="s">
        <v>23</v>
      </c>
      <c r="D343">
        <v>16</v>
      </c>
      <c r="E343">
        <v>586.52</v>
      </c>
      <c r="F343" t="s">
        <v>32</v>
      </c>
      <c r="G343" t="s">
        <v>34</v>
      </c>
      <c r="H343">
        <v>0</v>
      </c>
      <c r="I343" t="s">
        <v>40</v>
      </c>
      <c r="J343">
        <v>9384.32</v>
      </c>
      <c r="K343" t="s">
        <v>44</v>
      </c>
      <c r="L343" t="s">
        <v>49</v>
      </c>
      <c r="M343">
        <v>1</v>
      </c>
      <c r="N343" t="s">
        <v>389</v>
      </c>
      <c r="O343" t="s">
        <v>1883</v>
      </c>
      <c r="P343">
        <v>17.059999999999999</v>
      </c>
      <c r="Q343" s="49">
        <v>45438</v>
      </c>
      <c r="R343" s="49">
        <v>45444</v>
      </c>
      <c r="S343" t="s">
        <v>2923</v>
      </c>
    </row>
    <row r="344" spans="1:19" ht="15" customHeight="1" x14ac:dyDescent="0.35">
      <c r="A344" s="49">
        <v>45468</v>
      </c>
      <c r="B344" t="s">
        <v>18</v>
      </c>
      <c r="C344" t="s">
        <v>29</v>
      </c>
      <c r="D344">
        <v>16</v>
      </c>
      <c r="E344">
        <v>104.83</v>
      </c>
      <c r="F344" t="s">
        <v>31</v>
      </c>
      <c r="G344" t="s">
        <v>34</v>
      </c>
      <c r="H344">
        <v>0</v>
      </c>
      <c r="I344" t="s">
        <v>39</v>
      </c>
      <c r="J344">
        <v>1677.28</v>
      </c>
      <c r="K344" t="s">
        <v>43</v>
      </c>
      <c r="L344" t="s">
        <v>47</v>
      </c>
      <c r="M344">
        <v>0</v>
      </c>
      <c r="N344" t="s">
        <v>390</v>
      </c>
      <c r="O344" t="s">
        <v>1811</v>
      </c>
      <c r="P344">
        <v>33.99</v>
      </c>
      <c r="Q344" s="49">
        <v>45468</v>
      </c>
      <c r="R344" s="49">
        <v>45473</v>
      </c>
      <c r="S344" t="s">
        <v>2921</v>
      </c>
    </row>
    <row r="345" spans="1:19" ht="15" customHeight="1" x14ac:dyDescent="0.35">
      <c r="A345" s="49">
        <v>45320</v>
      </c>
      <c r="B345" t="s">
        <v>21</v>
      </c>
      <c r="C345" t="s">
        <v>29</v>
      </c>
      <c r="D345">
        <v>16</v>
      </c>
      <c r="E345">
        <v>598.48</v>
      </c>
      <c r="F345" t="s">
        <v>31</v>
      </c>
      <c r="G345" t="s">
        <v>35</v>
      </c>
      <c r="H345">
        <v>0.1</v>
      </c>
      <c r="I345" t="s">
        <v>38</v>
      </c>
      <c r="J345">
        <v>8618.112000000001</v>
      </c>
      <c r="K345" t="s">
        <v>46</v>
      </c>
      <c r="M345">
        <v>0</v>
      </c>
      <c r="N345" t="s">
        <v>391</v>
      </c>
      <c r="O345" t="s">
        <v>1884</v>
      </c>
      <c r="P345">
        <v>47.86</v>
      </c>
      <c r="Q345" s="49">
        <v>45320</v>
      </c>
      <c r="R345" s="49">
        <v>45329</v>
      </c>
      <c r="S345" t="s">
        <v>2924</v>
      </c>
    </row>
    <row r="346" spans="1:19" ht="15" customHeight="1" x14ac:dyDescent="0.35">
      <c r="A346" s="49">
        <v>45633</v>
      </c>
      <c r="B346" t="s">
        <v>19</v>
      </c>
      <c r="C346" t="s">
        <v>26</v>
      </c>
      <c r="D346">
        <v>8</v>
      </c>
      <c r="E346">
        <v>367.89</v>
      </c>
      <c r="F346" t="s">
        <v>30</v>
      </c>
      <c r="G346" t="s">
        <v>35</v>
      </c>
      <c r="H346">
        <v>0.05</v>
      </c>
      <c r="I346" t="s">
        <v>37</v>
      </c>
      <c r="J346">
        <v>2795.9639999999999</v>
      </c>
      <c r="K346" t="s">
        <v>46</v>
      </c>
      <c r="L346" t="s">
        <v>47</v>
      </c>
      <c r="M346">
        <v>0</v>
      </c>
      <c r="N346" t="s">
        <v>392</v>
      </c>
      <c r="O346" t="s">
        <v>1885</v>
      </c>
      <c r="P346">
        <v>18.100000000000001</v>
      </c>
      <c r="Q346" s="49">
        <v>45633</v>
      </c>
      <c r="R346" s="49">
        <v>45635</v>
      </c>
      <c r="S346" t="s">
        <v>2922</v>
      </c>
    </row>
    <row r="347" spans="1:19" ht="15" customHeight="1" x14ac:dyDescent="0.35">
      <c r="A347" s="49">
        <v>45251</v>
      </c>
      <c r="B347" t="s">
        <v>22</v>
      </c>
      <c r="C347" t="s">
        <v>26</v>
      </c>
      <c r="D347">
        <v>10</v>
      </c>
      <c r="E347">
        <v>333.35</v>
      </c>
      <c r="F347" t="s">
        <v>31</v>
      </c>
      <c r="G347" t="s">
        <v>35</v>
      </c>
      <c r="H347">
        <v>0.15</v>
      </c>
      <c r="I347" t="s">
        <v>37</v>
      </c>
      <c r="J347">
        <v>2833.4749999999999</v>
      </c>
      <c r="K347" t="s">
        <v>45</v>
      </c>
      <c r="L347" t="s">
        <v>47</v>
      </c>
      <c r="M347">
        <v>0</v>
      </c>
      <c r="N347" t="s">
        <v>393</v>
      </c>
      <c r="O347" t="s">
        <v>1886</v>
      </c>
      <c r="P347">
        <v>39.35</v>
      </c>
      <c r="Q347" s="49">
        <v>45251</v>
      </c>
      <c r="R347" s="49">
        <v>45256</v>
      </c>
      <c r="S347" t="s">
        <v>2925</v>
      </c>
    </row>
    <row r="348" spans="1:19" ht="15" customHeight="1" x14ac:dyDescent="0.35">
      <c r="A348" s="49">
        <v>45642</v>
      </c>
      <c r="B348" t="s">
        <v>20</v>
      </c>
      <c r="C348" t="s">
        <v>26</v>
      </c>
      <c r="D348">
        <v>8</v>
      </c>
      <c r="E348">
        <v>378.88</v>
      </c>
      <c r="F348" t="s">
        <v>31</v>
      </c>
      <c r="G348" t="s">
        <v>34</v>
      </c>
      <c r="H348">
        <v>0.1</v>
      </c>
      <c r="I348" t="s">
        <v>38</v>
      </c>
      <c r="J348">
        <v>2727.9360000000001</v>
      </c>
      <c r="K348" t="s">
        <v>45</v>
      </c>
      <c r="L348" t="s">
        <v>49</v>
      </c>
      <c r="M348">
        <v>1</v>
      </c>
      <c r="N348" t="s">
        <v>394</v>
      </c>
      <c r="O348" t="s">
        <v>1887</v>
      </c>
      <c r="P348">
        <v>5.22</v>
      </c>
      <c r="Q348" s="49">
        <v>45642</v>
      </c>
      <c r="R348" s="49">
        <v>45650</v>
      </c>
      <c r="S348" t="s">
        <v>2923</v>
      </c>
    </row>
    <row r="349" spans="1:19" ht="15" customHeight="1" x14ac:dyDescent="0.35">
      <c r="A349" s="49">
        <v>45143</v>
      </c>
      <c r="B349" t="s">
        <v>21</v>
      </c>
      <c r="C349" t="s">
        <v>27</v>
      </c>
      <c r="D349">
        <v>12</v>
      </c>
      <c r="E349">
        <v>169.2</v>
      </c>
      <c r="F349" t="s">
        <v>32</v>
      </c>
      <c r="G349" t="s">
        <v>35</v>
      </c>
      <c r="H349">
        <v>0.05</v>
      </c>
      <c r="I349" t="s">
        <v>40</v>
      </c>
      <c r="J349">
        <v>1928.88</v>
      </c>
      <c r="K349" t="s">
        <v>43</v>
      </c>
      <c r="L349" t="s">
        <v>48</v>
      </c>
      <c r="M349">
        <v>0</v>
      </c>
      <c r="N349" t="s">
        <v>395</v>
      </c>
      <c r="O349" t="s">
        <v>1888</v>
      </c>
      <c r="P349">
        <v>28.65</v>
      </c>
      <c r="Q349" s="49">
        <v>45143</v>
      </c>
      <c r="R349" s="49">
        <v>45153</v>
      </c>
      <c r="S349" t="s">
        <v>2924</v>
      </c>
    </row>
    <row r="350" spans="1:19" ht="15" customHeight="1" x14ac:dyDescent="0.35">
      <c r="A350" s="49">
        <v>45168</v>
      </c>
      <c r="B350" t="s">
        <v>21</v>
      </c>
      <c r="C350" t="s">
        <v>26</v>
      </c>
      <c r="D350">
        <v>7</v>
      </c>
      <c r="E350">
        <v>103.03</v>
      </c>
      <c r="F350" t="s">
        <v>33</v>
      </c>
      <c r="G350" t="s">
        <v>35</v>
      </c>
      <c r="H350">
        <v>0.1</v>
      </c>
      <c r="I350" t="s">
        <v>41</v>
      </c>
      <c r="J350">
        <v>649.08900000000006</v>
      </c>
      <c r="K350" t="s">
        <v>42</v>
      </c>
      <c r="L350" t="s">
        <v>47</v>
      </c>
      <c r="M350">
        <v>1</v>
      </c>
      <c r="N350" t="s">
        <v>396</v>
      </c>
      <c r="O350" t="s">
        <v>1889</v>
      </c>
      <c r="P350">
        <v>5.29</v>
      </c>
      <c r="Q350" s="49">
        <v>45168</v>
      </c>
      <c r="R350" s="49">
        <v>45175</v>
      </c>
      <c r="S350" t="s">
        <v>2924</v>
      </c>
    </row>
    <row r="351" spans="1:19" ht="15" customHeight="1" x14ac:dyDescent="0.35">
      <c r="A351" s="49">
        <v>45741</v>
      </c>
      <c r="B351" t="s">
        <v>18</v>
      </c>
      <c r="C351" t="s">
        <v>29</v>
      </c>
      <c r="D351">
        <v>3</v>
      </c>
      <c r="E351">
        <v>378.74</v>
      </c>
      <c r="F351" t="s">
        <v>33</v>
      </c>
      <c r="G351" t="s">
        <v>34</v>
      </c>
      <c r="H351">
        <v>0.15</v>
      </c>
      <c r="I351" t="s">
        <v>38</v>
      </c>
      <c r="J351">
        <v>965.78700000000003</v>
      </c>
      <c r="K351" t="s">
        <v>42</v>
      </c>
      <c r="L351" t="s">
        <v>48</v>
      </c>
      <c r="M351">
        <v>0</v>
      </c>
      <c r="N351" t="s">
        <v>397</v>
      </c>
      <c r="O351" t="s">
        <v>1890</v>
      </c>
      <c r="P351">
        <v>8.2200000000000006</v>
      </c>
      <c r="Q351" s="49">
        <v>45741</v>
      </c>
      <c r="R351" s="49">
        <v>45743</v>
      </c>
      <c r="S351" t="s">
        <v>2921</v>
      </c>
    </row>
    <row r="352" spans="1:19" ht="15" customHeight="1" x14ac:dyDescent="0.35">
      <c r="A352" s="49">
        <v>45639</v>
      </c>
      <c r="B352" t="s">
        <v>20</v>
      </c>
      <c r="C352" t="s">
        <v>24</v>
      </c>
      <c r="D352">
        <v>15</v>
      </c>
      <c r="E352">
        <v>27.21</v>
      </c>
      <c r="F352" t="s">
        <v>32</v>
      </c>
      <c r="G352" t="s">
        <v>34</v>
      </c>
      <c r="H352">
        <v>0</v>
      </c>
      <c r="I352" t="s">
        <v>37</v>
      </c>
      <c r="J352">
        <v>408.15</v>
      </c>
      <c r="K352" t="s">
        <v>42</v>
      </c>
      <c r="L352" t="s">
        <v>49</v>
      </c>
      <c r="M352">
        <v>0</v>
      </c>
      <c r="N352" t="s">
        <v>398</v>
      </c>
      <c r="O352" t="s">
        <v>1891</v>
      </c>
      <c r="P352">
        <v>43.69</v>
      </c>
      <c r="Q352" s="49">
        <v>45639</v>
      </c>
      <c r="R352" s="49">
        <v>45648</v>
      </c>
      <c r="S352" t="s">
        <v>2923</v>
      </c>
    </row>
    <row r="353" spans="1:19" ht="15" customHeight="1" x14ac:dyDescent="0.35">
      <c r="A353" s="49">
        <v>45176</v>
      </c>
      <c r="B353" t="s">
        <v>21</v>
      </c>
      <c r="C353" t="s">
        <v>24</v>
      </c>
      <c r="D353">
        <v>14</v>
      </c>
      <c r="E353">
        <v>52.09</v>
      </c>
      <c r="F353" t="s">
        <v>31</v>
      </c>
      <c r="G353" t="s">
        <v>35</v>
      </c>
      <c r="H353">
        <v>0</v>
      </c>
      <c r="I353" t="s">
        <v>41</v>
      </c>
      <c r="J353">
        <v>729.26</v>
      </c>
      <c r="K353" t="s">
        <v>43</v>
      </c>
      <c r="M353">
        <v>1</v>
      </c>
      <c r="N353" t="s">
        <v>399</v>
      </c>
      <c r="O353" t="s">
        <v>1892</v>
      </c>
      <c r="P353">
        <v>48.02</v>
      </c>
      <c r="Q353" s="49">
        <v>45176</v>
      </c>
      <c r="R353" s="49">
        <v>45183</v>
      </c>
      <c r="S353" t="s">
        <v>2924</v>
      </c>
    </row>
    <row r="354" spans="1:19" ht="15" customHeight="1" x14ac:dyDescent="0.35">
      <c r="A354" s="49">
        <v>45272</v>
      </c>
      <c r="B354" t="s">
        <v>20</v>
      </c>
      <c r="C354" t="s">
        <v>27</v>
      </c>
      <c r="D354">
        <v>7</v>
      </c>
      <c r="E354">
        <v>570.01</v>
      </c>
      <c r="F354" t="s">
        <v>32</v>
      </c>
      <c r="G354" t="s">
        <v>34</v>
      </c>
      <c r="H354">
        <v>0</v>
      </c>
      <c r="I354" t="s">
        <v>39</v>
      </c>
      <c r="J354">
        <v>3990.07</v>
      </c>
      <c r="K354" t="s">
        <v>44</v>
      </c>
      <c r="L354" t="s">
        <v>49</v>
      </c>
      <c r="M354">
        <v>0</v>
      </c>
      <c r="N354" t="s">
        <v>400</v>
      </c>
      <c r="O354" t="s">
        <v>1893</v>
      </c>
      <c r="P354">
        <v>42.33</v>
      </c>
      <c r="Q354" s="49">
        <v>45272</v>
      </c>
      <c r="R354" s="49">
        <v>45281</v>
      </c>
      <c r="S354" t="s">
        <v>2923</v>
      </c>
    </row>
    <row r="355" spans="1:19" ht="15" customHeight="1" x14ac:dyDescent="0.35">
      <c r="A355" s="49">
        <v>45407</v>
      </c>
      <c r="B355" t="s">
        <v>18</v>
      </c>
      <c r="C355" t="s">
        <v>27</v>
      </c>
      <c r="D355">
        <v>19</v>
      </c>
      <c r="E355">
        <v>526.23</v>
      </c>
      <c r="F355" t="s">
        <v>30</v>
      </c>
      <c r="G355" t="s">
        <v>35</v>
      </c>
      <c r="H355">
        <v>0</v>
      </c>
      <c r="I355" t="s">
        <v>41</v>
      </c>
      <c r="J355">
        <v>9998.3700000000008</v>
      </c>
      <c r="K355" t="s">
        <v>44</v>
      </c>
      <c r="L355" t="s">
        <v>49</v>
      </c>
      <c r="M355">
        <v>0</v>
      </c>
      <c r="N355" t="s">
        <v>401</v>
      </c>
      <c r="O355" t="s">
        <v>1894</v>
      </c>
      <c r="P355">
        <v>32.770000000000003</v>
      </c>
      <c r="Q355" s="49">
        <v>45407</v>
      </c>
      <c r="R355" s="49">
        <v>45417</v>
      </c>
      <c r="S355" t="s">
        <v>2921</v>
      </c>
    </row>
    <row r="356" spans="1:19" ht="15" customHeight="1" x14ac:dyDescent="0.35">
      <c r="A356" s="49">
        <v>45781</v>
      </c>
      <c r="B356" t="s">
        <v>20</v>
      </c>
      <c r="C356" t="s">
        <v>23</v>
      </c>
      <c r="D356">
        <v>8</v>
      </c>
      <c r="E356">
        <v>294.51</v>
      </c>
      <c r="F356" t="s">
        <v>31</v>
      </c>
      <c r="G356" t="s">
        <v>34</v>
      </c>
      <c r="H356">
        <v>0.15</v>
      </c>
      <c r="I356" t="s">
        <v>40</v>
      </c>
      <c r="J356">
        <v>2002.6679999999999</v>
      </c>
      <c r="K356" t="s">
        <v>43</v>
      </c>
      <c r="M356">
        <v>0</v>
      </c>
      <c r="N356" t="s">
        <v>402</v>
      </c>
      <c r="O356" t="s">
        <v>1895</v>
      </c>
      <c r="P356">
        <v>10.46</v>
      </c>
      <c r="Q356" s="49">
        <v>45781</v>
      </c>
      <c r="R356" s="49">
        <v>45784</v>
      </c>
      <c r="S356" t="s">
        <v>2923</v>
      </c>
    </row>
    <row r="357" spans="1:19" ht="15" customHeight="1" x14ac:dyDescent="0.35">
      <c r="A357" s="49">
        <v>45185</v>
      </c>
      <c r="B357" t="s">
        <v>19</v>
      </c>
      <c r="C357" t="s">
        <v>27</v>
      </c>
      <c r="D357">
        <v>18</v>
      </c>
      <c r="E357">
        <v>448.27</v>
      </c>
      <c r="F357" t="s">
        <v>32</v>
      </c>
      <c r="G357" t="s">
        <v>34</v>
      </c>
      <c r="H357">
        <v>0.05</v>
      </c>
      <c r="I357" t="s">
        <v>40</v>
      </c>
      <c r="J357">
        <v>7665.4169999999986</v>
      </c>
      <c r="K357" t="s">
        <v>44</v>
      </c>
      <c r="L357" t="s">
        <v>48</v>
      </c>
      <c r="M357">
        <v>0</v>
      </c>
      <c r="N357" t="s">
        <v>403</v>
      </c>
      <c r="O357" t="s">
        <v>1896</v>
      </c>
      <c r="P357">
        <v>47.56</v>
      </c>
      <c r="Q357" s="49">
        <v>45185</v>
      </c>
      <c r="R357" s="49">
        <v>45189</v>
      </c>
      <c r="S357" t="s">
        <v>2922</v>
      </c>
    </row>
    <row r="358" spans="1:19" ht="15" customHeight="1" x14ac:dyDescent="0.35">
      <c r="A358" s="49">
        <v>45588</v>
      </c>
      <c r="B358" t="s">
        <v>22</v>
      </c>
      <c r="C358" t="s">
        <v>25</v>
      </c>
      <c r="D358">
        <v>17</v>
      </c>
      <c r="E358">
        <v>583.88</v>
      </c>
      <c r="F358" t="s">
        <v>33</v>
      </c>
      <c r="G358" t="s">
        <v>35</v>
      </c>
      <c r="H358">
        <v>0.1</v>
      </c>
      <c r="I358" t="s">
        <v>37</v>
      </c>
      <c r="J358">
        <v>8933.3639999999996</v>
      </c>
      <c r="K358" t="s">
        <v>44</v>
      </c>
      <c r="L358" t="s">
        <v>49</v>
      </c>
      <c r="M358">
        <v>0</v>
      </c>
      <c r="N358" t="s">
        <v>404</v>
      </c>
      <c r="O358" t="s">
        <v>1897</v>
      </c>
      <c r="P358">
        <v>37.53</v>
      </c>
      <c r="Q358" s="49">
        <v>45588</v>
      </c>
      <c r="R358" s="49">
        <v>45591</v>
      </c>
      <c r="S358" t="s">
        <v>2925</v>
      </c>
    </row>
    <row r="359" spans="1:19" ht="15" customHeight="1" x14ac:dyDescent="0.35">
      <c r="A359" s="49">
        <v>45049</v>
      </c>
      <c r="B359" t="s">
        <v>20</v>
      </c>
      <c r="C359" t="s">
        <v>25</v>
      </c>
      <c r="D359">
        <v>2</v>
      </c>
      <c r="E359">
        <v>97.5</v>
      </c>
      <c r="F359" t="s">
        <v>33</v>
      </c>
      <c r="G359" t="s">
        <v>35</v>
      </c>
      <c r="H359">
        <v>0.1</v>
      </c>
      <c r="I359" t="s">
        <v>37</v>
      </c>
      <c r="J359">
        <v>175.5</v>
      </c>
      <c r="K359" t="s">
        <v>46</v>
      </c>
      <c r="M359">
        <v>1</v>
      </c>
      <c r="N359" t="s">
        <v>405</v>
      </c>
      <c r="O359" t="s">
        <v>1898</v>
      </c>
      <c r="P359">
        <v>46.37</v>
      </c>
      <c r="Q359" s="49">
        <v>45049</v>
      </c>
      <c r="R359" s="49">
        <v>45052</v>
      </c>
      <c r="S359" t="s">
        <v>2923</v>
      </c>
    </row>
    <row r="360" spans="1:19" ht="15" customHeight="1" x14ac:dyDescent="0.35">
      <c r="A360" s="49">
        <v>45734</v>
      </c>
      <c r="B360" t="s">
        <v>20</v>
      </c>
      <c r="C360" t="s">
        <v>29</v>
      </c>
      <c r="D360">
        <v>16</v>
      </c>
      <c r="E360">
        <v>420.79</v>
      </c>
      <c r="F360" t="s">
        <v>30</v>
      </c>
      <c r="G360" t="s">
        <v>34</v>
      </c>
      <c r="H360">
        <v>0.15</v>
      </c>
      <c r="I360" t="s">
        <v>39</v>
      </c>
      <c r="J360">
        <v>5722.7439999999997</v>
      </c>
      <c r="K360" t="s">
        <v>46</v>
      </c>
      <c r="L360" t="s">
        <v>47</v>
      </c>
      <c r="M360">
        <v>1</v>
      </c>
      <c r="N360" t="s">
        <v>406</v>
      </c>
      <c r="O360" t="s">
        <v>1596</v>
      </c>
      <c r="P360">
        <v>22.13</v>
      </c>
      <c r="Q360" s="49">
        <v>45734</v>
      </c>
      <c r="R360" s="49">
        <v>45741</v>
      </c>
      <c r="S360" t="s">
        <v>2923</v>
      </c>
    </row>
    <row r="361" spans="1:19" ht="15" customHeight="1" x14ac:dyDescent="0.35">
      <c r="A361" s="49">
        <v>45163</v>
      </c>
      <c r="B361" t="s">
        <v>22</v>
      </c>
      <c r="C361" t="s">
        <v>26</v>
      </c>
      <c r="D361">
        <v>13</v>
      </c>
      <c r="E361">
        <v>513.17999999999995</v>
      </c>
      <c r="F361" t="s">
        <v>30</v>
      </c>
      <c r="G361" t="s">
        <v>35</v>
      </c>
      <c r="H361">
        <v>0</v>
      </c>
      <c r="I361" t="s">
        <v>36</v>
      </c>
      <c r="J361">
        <v>6671.3399999999992</v>
      </c>
      <c r="K361" t="s">
        <v>44</v>
      </c>
      <c r="L361" t="s">
        <v>47</v>
      </c>
      <c r="M361">
        <v>0</v>
      </c>
      <c r="N361" t="s">
        <v>407</v>
      </c>
      <c r="O361" t="s">
        <v>1899</v>
      </c>
      <c r="P361">
        <v>10.57</v>
      </c>
      <c r="Q361" s="49">
        <v>45163</v>
      </c>
      <c r="R361" s="49">
        <v>45165</v>
      </c>
      <c r="S361" t="s">
        <v>2925</v>
      </c>
    </row>
    <row r="362" spans="1:19" ht="15" customHeight="1" x14ac:dyDescent="0.35">
      <c r="A362" s="49">
        <v>45120</v>
      </c>
      <c r="B362" t="s">
        <v>20</v>
      </c>
      <c r="C362" t="s">
        <v>27</v>
      </c>
      <c r="D362">
        <v>19</v>
      </c>
      <c r="E362">
        <v>475.64</v>
      </c>
      <c r="F362" t="s">
        <v>32</v>
      </c>
      <c r="G362" t="s">
        <v>35</v>
      </c>
      <c r="H362">
        <v>0.1</v>
      </c>
      <c r="I362" t="s">
        <v>38</v>
      </c>
      <c r="J362">
        <v>8133.4440000000004</v>
      </c>
      <c r="K362" t="s">
        <v>46</v>
      </c>
      <c r="L362" t="s">
        <v>49</v>
      </c>
      <c r="M362">
        <v>1</v>
      </c>
      <c r="N362" t="s">
        <v>408</v>
      </c>
      <c r="O362" t="s">
        <v>1900</v>
      </c>
      <c r="P362">
        <v>11.17</v>
      </c>
      <c r="Q362" s="49">
        <v>45120</v>
      </c>
      <c r="R362" s="49">
        <v>45124</v>
      </c>
      <c r="S362" t="s">
        <v>2923</v>
      </c>
    </row>
    <row r="363" spans="1:19" ht="15" customHeight="1" x14ac:dyDescent="0.35">
      <c r="A363" s="49">
        <v>45713</v>
      </c>
      <c r="B363" t="s">
        <v>20</v>
      </c>
      <c r="C363" t="s">
        <v>28</v>
      </c>
      <c r="D363">
        <v>13</v>
      </c>
      <c r="E363">
        <v>238.34</v>
      </c>
      <c r="F363" t="s">
        <v>32</v>
      </c>
      <c r="G363" t="s">
        <v>35</v>
      </c>
      <c r="H363">
        <v>0.1</v>
      </c>
      <c r="I363" t="s">
        <v>39</v>
      </c>
      <c r="J363">
        <v>2788.578</v>
      </c>
      <c r="K363" t="s">
        <v>44</v>
      </c>
      <c r="L363" t="s">
        <v>48</v>
      </c>
      <c r="M363">
        <v>1</v>
      </c>
      <c r="N363" t="s">
        <v>409</v>
      </c>
      <c r="O363" t="s">
        <v>1901</v>
      </c>
      <c r="P363">
        <v>7.9</v>
      </c>
      <c r="Q363" s="49">
        <v>45713</v>
      </c>
      <c r="R363" s="49">
        <v>45722</v>
      </c>
      <c r="S363" t="s">
        <v>2923</v>
      </c>
    </row>
    <row r="364" spans="1:19" ht="15" customHeight="1" x14ac:dyDescent="0.35">
      <c r="A364" s="49">
        <v>45761</v>
      </c>
      <c r="B364" t="s">
        <v>21</v>
      </c>
      <c r="C364" t="s">
        <v>23</v>
      </c>
      <c r="D364">
        <v>14</v>
      </c>
      <c r="E364">
        <v>285.02999999999997</v>
      </c>
      <c r="F364" t="s">
        <v>30</v>
      </c>
      <c r="G364" t="s">
        <v>34</v>
      </c>
      <c r="H364">
        <v>0.1</v>
      </c>
      <c r="I364" t="s">
        <v>36</v>
      </c>
      <c r="J364">
        <v>3591.3780000000002</v>
      </c>
      <c r="K364" t="s">
        <v>44</v>
      </c>
      <c r="L364" t="s">
        <v>48</v>
      </c>
      <c r="M364">
        <v>0</v>
      </c>
      <c r="N364" t="s">
        <v>410</v>
      </c>
      <c r="O364" t="s">
        <v>1902</v>
      </c>
      <c r="P364">
        <v>41.5</v>
      </c>
      <c r="Q364" s="49">
        <v>45761</v>
      </c>
      <c r="R364" s="49">
        <v>45764</v>
      </c>
      <c r="S364" t="s">
        <v>2924</v>
      </c>
    </row>
    <row r="365" spans="1:19" ht="15" customHeight="1" x14ac:dyDescent="0.35">
      <c r="A365" s="49">
        <v>45823</v>
      </c>
      <c r="B365" t="s">
        <v>21</v>
      </c>
      <c r="C365" t="s">
        <v>25</v>
      </c>
      <c r="D365">
        <v>5</v>
      </c>
      <c r="E365">
        <v>5.52</v>
      </c>
      <c r="F365" t="s">
        <v>32</v>
      </c>
      <c r="G365" t="s">
        <v>35</v>
      </c>
      <c r="H365">
        <v>0.05</v>
      </c>
      <c r="I365" t="s">
        <v>37</v>
      </c>
      <c r="J365">
        <v>26.22</v>
      </c>
      <c r="K365" t="s">
        <v>44</v>
      </c>
      <c r="L365" t="s">
        <v>47</v>
      </c>
      <c r="M365">
        <v>0</v>
      </c>
      <c r="N365" t="s">
        <v>411</v>
      </c>
      <c r="O365" t="s">
        <v>1903</v>
      </c>
      <c r="P365">
        <v>10.58</v>
      </c>
      <c r="Q365" s="49">
        <v>45823</v>
      </c>
      <c r="R365" s="49">
        <v>45826</v>
      </c>
      <c r="S365" t="s">
        <v>2924</v>
      </c>
    </row>
    <row r="366" spans="1:19" ht="15" customHeight="1" x14ac:dyDescent="0.35">
      <c r="A366" s="49">
        <v>45587</v>
      </c>
      <c r="B366" t="s">
        <v>20</v>
      </c>
      <c r="C366" t="s">
        <v>27</v>
      </c>
      <c r="D366">
        <v>18</v>
      </c>
      <c r="E366">
        <v>396.25</v>
      </c>
      <c r="F366" t="s">
        <v>33</v>
      </c>
      <c r="G366" t="s">
        <v>35</v>
      </c>
      <c r="H366">
        <v>0.1</v>
      </c>
      <c r="I366" t="s">
        <v>38</v>
      </c>
      <c r="J366">
        <v>6419.25</v>
      </c>
      <c r="K366" t="s">
        <v>44</v>
      </c>
      <c r="L366" t="s">
        <v>47</v>
      </c>
      <c r="M366">
        <v>0</v>
      </c>
      <c r="N366" t="s">
        <v>412</v>
      </c>
      <c r="O366" t="s">
        <v>1904</v>
      </c>
      <c r="P366">
        <v>20.39</v>
      </c>
      <c r="Q366" s="49">
        <v>45587</v>
      </c>
      <c r="R366" s="49">
        <v>45592</v>
      </c>
      <c r="S366" t="s">
        <v>2923</v>
      </c>
    </row>
    <row r="367" spans="1:19" ht="15" customHeight="1" x14ac:dyDescent="0.35">
      <c r="A367" s="49">
        <v>45097</v>
      </c>
      <c r="B367" t="s">
        <v>19</v>
      </c>
      <c r="C367" t="s">
        <v>23</v>
      </c>
      <c r="D367">
        <v>9</v>
      </c>
      <c r="E367">
        <v>282.8</v>
      </c>
      <c r="F367" t="s">
        <v>33</v>
      </c>
      <c r="G367" t="s">
        <v>34</v>
      </c>
      <c r="H367">
        <v>0.05</v>
      </c>
      <c r="I367" t="s">
        <v>36</v>
      </c>
      <c r="J367">
        <v>2417.94</v>
      </c>
      <c r="K367" t="s">
        <v>42</v>
      </c>
      <c r="M367">
        <v>0</v>
      </c>
      <c r="N367" t="s">
        <v>413</v>
      </c>
      <c r="O367" t="s">
        <v>1905</v>
      </c>
      <c r="P367">
        <v>49.79</v>
      </c>
      <c r="Q367" s="49">
        <v>45097</v>
      </c>
      <c r="R367" s="49">
        <v>45102</v>
      </c>
      <c r="S367" t="s">
        <v>2922</v>
      </c>
    </row>
    <row r="368" spans="1:19" ht="15" customHeight="1" x14ac:dyDescent="0.35">
      <c r="A368" s="49">
        <v>45721</v>
      </c>
      <c r="B368" t="s">
        <v>19</v>
      </c>
      <c r="C368" t="s">
        <v>24</v>
      </c>
      <c r="D368">
        <v>6</v>
      </c>
      <c r="E368">
        <v>525.42999999999995</v>
      </c>
      <c r="F368" t="s">
        <v>32</v>
      </c>
      <c r="G368" t="s">
        <v>34</v>
      </c>
      <c r="H368">
        <v>0.05</v>
      </c>
      <c r="I368" t="s">
        <v>37</v>
      </c>
      <c r="J368">
        <v>2994.951</v>
      </c>
      <c r="K368" t="s">
        <v>44</v>
      </c>
      <c r="M368">
        <v>0</v>
      </c>
      <c r="N368" t="s">
        <v>414</v>
      </c>
      <c r="O368" t="s">
        <v>1906</v>
      </c>
      <c r="P368">
        <v>39.28</v>
      </c>
      <c r="Q368" s="49">
        <v>45721</v>
      </c>
      <c r="R368" s="49">
        <v>45727</v>
      </c>
      <c r="S368" t="s">
        <v>2922</v>
      </c>
    </row>
    <row r="369" spans="1:19" ht="15" customHeight="1" x14ac:dyDescent="0.35">
      <c r="A369" s="49">
        <v>45227</v>
      </c>
      <c r="B369" t="s">
        <v>22</v>
      </c>
      <c r="C369" t="s">
        <v>28</v>
      </c>
      <c r="D369">
        <v>15</v>
      </c>
      <c r="E369">
        <v>127.67</v>
      </c>
      <c r="F369" t="s">
        <v>33</v>
      </c>
      <c r="G369" t="s">
        <v>35</v>
      </c>
      <c r="H369">
        <v>0.1</v>
      </c>
      <c r="I369" t="s">
        <v>37</v>
      </c>
      <c r="J369">
        <v>1723.5450000000001</v>
      </c>
      <c r="K369" t="s">
        <v>45</v>
      </c>
      <c r="M369">
        <v>0</v>
      </c>
      <c r="N369" t="s">
        <v>415</v>
      </c>
      <c r="O369" t="s">
        <v>1907</v>
      </c>
      <c r="P369">
        <v>48.77</v>
      </c>
      <c r="Q369" s="49">
        <v>45227</v>
      </c>
      <c r="R369" s="49">
        <v>45229</v>
      </c>
      <c r="S369" t="s">
        <v>2925</v>
      </c>
    </row>
    <row r="370" spans="1:19" ht="15" customHeight="1" x14ac:dyDescent="0.35">
      <c r="A370" s="49">
        <v>45735</v>
      </c>
      <c r="B370" t="s">
        <v>21</v>
      </c>
      <c r="C370" t="s">
        <v>23</v>
      </c>
      <c r="D370">
        <v>17</v>
      </c>
      <c r="E370">
        <v>511.8</v>
      </c>
      <c r="F370" t="s">
        <v>30</v>
      </c>
      <c r="G370" t="s">
        <v>35</v>
      </c>
      <c r="H370">
        <v>0.05</v>
      </c>
      <c r="I370" t="s">
        <v>39</v>
      </c>
      <c r="J370">
        <v>8265.57</v>
      </c>
      <c r="K370" t="s">
        <v>44</v>
      </c>
      <c r="L370" t="s">
        <v>49</v>
      </c>
      <c r="M370">
        <v>1</v>
      </c>
      <c r="N370" t="s">
        <v>416</v>
      </c>
      <c r="O370" t="s">
        <v>1908</v>
      </c>
      <c r="P370">
        <v>13.33</v>
      </c>
      <c r="Q370" s="49">
        <v>45735</v>
      </c>
      <c r="R370" s="49">
        <v>45742</v>
      </c>
      <c r="S370" t="s">
        <v>2924</v>
      </c>
    </row>
    <row r="371" spans="1:19" ht="15" customHeight="1" x14ac:dyDescent="0.35">
      <c r="A371" s="49">
        <v>45144</v>
      </c>
      <c r="B371" t="s">
        <v>22</v>
      </c>
      <c r="C371" t="s">
        <v>28</v>
      </c>
      <c r="D371">
        <v>4</v>
      </c>
      <c r="E371">
        <v>555.86</v>
      </c>
      <c r="F371" t="s">
        <v>32</v>
      </c>
      <c r="G371" t="s">
        <v>35</v>
      </c>
      <c r="H371">
        <v>0.05</v>
      </c>
      <c r="I371" t="s">
        <v>41</v>
      </c>
      <c r="J371">
        <v>2112.268</v>
      </c>
      <c r="K371" t="s">
        <v>46</v>
      </c>
      <c r="L371" t="s">
        <v>47</v>
      </c>
      <c r="M371">
        <v>0</v>
      </c>
      <c r="N371" t="s">
        <v>417</v>
      </c>
      <c r="O371" t="s">
        <v>1909</v>
      </c>
      <c r="P371">
        <v>28.92</v>
      </c>
      <c r="Q371" s="49">
        <v>45144</v>
      </c>
      <c r="R371" s="49">
        <v>45146</v>
      </c>
      <c r="S371" t="s">
        <v>2925</v>
      </c>
    </row>
    <row r="372" spans="1:19" ht="15" customHeight="1" x14ac:dyDescent="0.35">
      <c r="A372" s="49">
        <v>45546</v>
      </c>
      <c r="B372" t="s">
        <v>21</v>
      </c>
      <c r="C372" t="s">
        <v>27</v>
      </c>
      <c r="D372">
        <v>15</v>
      </c>
      <c r="E372">
        <v>202.72</v>
      </c>
      <c r="F372" t="s">
        <v>33</v>
      </c>
      <c r="G372" t="s">
        <v>35</v>
      </c>
      <c r="H372">
        <v>0.05</v>
      </c>
      <c r="I372" t="s">
        <v>36</v>
      </c>
      <c r="J372">
        <v>2888.76</v>
      </c>
      <c r="K372" t="s">
        <v>45</v>
      </c>
      <c r="L372" t="s">
        <v>49</v>
      </c>
      <c r="M372">
        <v>1</v>
      </c>
      <c r="N372" t="s">
        <v>418</v>
      </c>
      <c r="O372" t="s">
        <v>1910</v>
      </c>
      <c r="P372">
        <v>41.61</v>
      </c>
      <c r="Q372" s="49">
        <v>45546</v>
      </c>
      <c r="R372" s="49">
        <v>45554</v>
      </c>
      <c r="S372" t="s">
        <v>2924</v>
      </c>
    </row>
    <row r="373" spans="1:19" ht="15" customHeight="1" x14ac:dyDescent="0.35">
      <c r="A373" s="49">
        <v>45665</v>
      </c>
      <c r="B373" t="s">
        <v>21</v>
      </c>
      <c r="C373" t="s">
        <v>26</v>
      </c>
      <c r="D373">
        <v>4</v>
      </c>
      <c r="E373">
        <v>353.7</v>
      </c>
      <c r="F373" t="s">
        <v>31</v>
      </c>
      <c r="G373" t="s">
        <v>34</v>
      </c>
      <c r="H373">
        <v>0</v>
      </c>
      <c r="I373" t="s">
        <v>38</v>
      </c>
      <c r="J373">
        <v>1414.8</v>
      </c>
      <c r="K373" t="s">
        <v>44</v>
      </c>
      <c r="L373" t="s">
        <v>47</v>
      </c>
      <c r="M373">
        <v>0</v>
      </c>
      <c r="N373" t="s">
        <v>419</v>
      </c>
      <c r="O373" t="s">
        <v>1911</v>
      </c>
      <c r="P373">
        <v>41.98</v>
      </c>
      <c r="Q373" s="49">
        <v>45665</v>
      </c>
      <c r="R373" s="49">
        <v>45669</v>
      </c>
      <c r="S373" t="s">
        <v>2924</v>
      </c>
    </row>
    <row r="374" spans="1:19" ht="15" customHeight="1" x14ac:dyDescent="0.35">
      <c r="A374" s="49">
        <v>45516</v>
      </c>
      <c r="B374" t="s">
        <v>21</v>
      </c>
      <c r="C374" t="s">
        <v>26</v>
      </c>
      <c r="D374">
        <v>3</v>
      </c>
      <c r="E374">
        <v>149.25</v>
      </c>
      <c r="F374" t="s">
        <v>33</v>
      </c>
      <c r="G374" t="s">
        <v>34</v>
      </c>
      <c r="H374">
        <v>0</v>
      </c>
      <c r="I374" t="s">
        <v>39</v>
      </c>
      <c r="J374">
        <v>447.75</v>
      </c>
      <c r="K374" t="s">
        <v>45</v>
      </c>
      <c r="M374">
        <v>1</v>
      </c>
      <c r="N374" t="s">
        <v>420</v>
      </c>
      <c r="O374" t="s">
        <v>1912</v>
      </c>
      <c r="P374">
        <v>13.17</v>
      </c>
      <c r="Q374" s="49">
        <v>45516</v>
      </c>
      <c r="R374" s="49">
        <v>45518</v>
      </c>
      <c r="S374" t="s">
        <v>2924</v>
      </c>
    </row>
    <row r="375" spans="1:19" ht="15" customHeight="1" x14ac:dyDescent="0.35">
      <c r="A375" s="49">
        <v>45015</v>
      </c>
      <c r="B375" t="s">
        <v>20</v>
      </c>
      <c r="C375" t="s">
        <v>27</v>
      </c>
      <c r="D375">
        <v>19</v>
      </c>
      <c r="E375">
        <v>156.44</v>
      </c>
      <c r="F375" t="s">
        <v>32</v>
      </c>
      <c r="G375" t="s">
        <v>34</v>
      </c>
      <c r="H375">
        <v>0.1</v>
      </c>
      <c r="I375" t="s">
        <v>37</v>
      </c>
      <c r="J375">
        <v>2675.1239999999998</v>
      </c>
      <c r="K375" t="s">
        <v>42</v>
      </c>
      <c r="L375" t="s">
        <v>49</v>
      </c>
      <c r="M375">
        <v>0</v>
      </c>
      <c r="N375" t="s">
        <v>421</v>
      </c>
      <c r="O375" t="s">
        <v>1913</v>
      </c>
      <c r="P375">
        <v>19.440000000000001</v>
      </c>
      <c r="Q375" s="49">
        <v>45015</v>
      </c>
      <c r="R375" s="49">
        <v>45020</v>
      </c>
      <c r="S375" t="s">
        <v>2923</v>
      </c>
    </row>
    <row r="376" spans="1:19" ht="15" customHeight="1" x14ac:dyDescent="0.35">
      <c r="A376" s="49">
        <v>44958</v>
      </c>
      <c r="B376" t="s">
        <v>21</v>
      </c>
      <c r="C376" t="s">
        <v>24</v>
      </c>
      <c r="D376">
        <v>7</v>
      </c>
      <c r="E376">
        <v>241.76</v>
      </c>
      <c r="F376" t="s">
        <v>33</v>
      </c>
      <c r="G376" t="s">
        <v>34</v>
      </c>
      <c r="H376">
        <v>0</v>
      </c>
      <c r="I376" t="s">
        <v>39</v>
      </c>
      <c r="J376">
        <v>1692.32</v>
      </c>
      <c r="K376" t="s">
        <v>42</v>
      </c>
      <c r="L376" t="s">
        <v>48</v>
      </c>
      <c r="M376">
        <v>0</v>
      </c>
      <c r="N376" t="s">
        <v>422</v>
      </c>
      <c r="O376" t="s">
        <v>1914</v>
      </c>
      <c r="P376">
        <v>48.13</v>
      </c>
      <c r="Q376" s="49">
        <v>44958</v>
      </c>
      <c r="R376" s="49">
        <v>44966</v>
      </c>
      <c r="S376" t="s">
        <v>2924</v>
      </c>
    </row>
    <row r="377" spans="1:19" ht="15" customHeight="1" x14ac:dyDescent="0.35">
      <c r="A377" s="49">
        <v>45765</v>
      </c>
      <c r="B377" t="s">
        <v>20</v>
      </c>
      <c r="C377" t="s">
        <v>23</v>
      </c>
      <c r="D377">
        <v>20</v>
      </c>
      <c r="E377">
        <v>170.49</v>
      </c>
      <c r="F377" t="s">
        <v>31</v>
      </c>
      <c r="G377" t="s">
        <v>34</v>
      </c>
      <c r="H377">
        <v>0</v>
      </c>
      <c r="I377" t="s">
        <v>40</v>
      </c>
      <c r="J377">
        <v>3409.8</v>
      </c>
      <c r="K377" t="s">
        <v>42</v>
      </c>
      <c r="L377" t="s">
        <v>47</v>
      </c>
      <c r="M377">
        <v>0</v>
      </c>
      <c r="N377" t="s">
        <v>423</v>
      </c>
      <c r="O377" t="s">
        <v>1650</v>
      </c>
      <c r="P377">
        <v>19.739999999999998</v>
      </c>
      <c r="Q377" s="49">
        <v>45765</v>
      </c>
      <c r="R377" s="49">
        <v>45774</v>
      </c>
      <c r="S377" t="s">
        <v>2923</v>
      </c>
    </row>
    <row r="378" spans="1:19" ht="15" customHeight="1" x14ac:dyDescent="0.35">
      <c r="A378" s="49">
        <v>45745</v>
      </c>
      <c r="B378" t="s">
        <v>21</v>
      </c>
      <c r="C378" t="s">
        <v>27</v>
      </c>
      <c r="D378">
        <v>11</v>
      </c>
      <c r="E378">
        <v>149.66999999999999</v>
      </c>
      <c r="F378" t="s">
        <v>32</v>
      </c>
      <c r="G378" t="s">
        <v>35</v>
      </c>
      <c r="H378">
        <v>0.1</v>
      </c>
      <c r="I378" t="s">
        <v>36</v>
      </c>
      <c r="J378">
        <v>1481.7329999999999</v>
      </c>
      <c r="K378" t="s">
        <v>44</v>
      </c>
      <c r="M378">
        <v>0</v>
      </c>
      <c r="N378" t="s">
        <v>424</v>
      </c>
      <c r="O378" t="s">
        <v>1915</v>
      </c>
      <c r="P378">
        <v>34.130000000000003</v>
      </c>
      <c r="Q378" s="49">
        <v>45745</v>
      </c>
      <c r="R378" s="49">
        <v>45749</v>
      </c>
      <c r="S378" t="s">
        <v>2924</v>
      </c>
    </row>
    <row r="379" spans="1:19" ht="15" customHeight="1" x14ac:dyDescent="0.35">
      <c r="A379" s="49">
        <v>45407</v>
      </c>
      <c r="B379" t="s">
        <v>18</v>
      </c>
      <c r="C379" t="s">
        <v>28</v>
      </c>
      <c r="D379">
        <v>1</v>
      </c>
      <c r="E379">
        <v>173.56</v>
      </c>
      <c r="F379" t="s">
        <v>33</v>
      </c>
      <c r="G379" t="s">
        <v>35</v>
      </c>
      <c r="H379">
        <v>0.1</v>
      </c>
      <c r="I379" t="s">
        <v>36</v>
      </c>
      <c r="J379">
        <v>156.20400000000001</v>
      </c>
      <c r="K379" t="s">
        <v>45</v>
      </c>
      <c r="L379" t="s">
        <v>47</v>
      </c>
      <c r="M379">
        <v>0</v>
      </c>
      <c r="N379" t="s">
        <v>425</v>
      </c>
      <c r="O379" t="s">
        <v>1916</v>
      </c>
      <c r="P379">
        <v>39.1</v>
      </c>
      <c r="Q379" s="49">
        <v>45407</v>
      </c>
      <c r="R379" s="49">
        <v>45410</v>
      </c>
      <c r="S379" t="s">
        <v>2921</v>
      </c>
    </row>
    <row r="380" spans="1:19" ht="15" customHeight="1" x14ac:dyDescent="0.35">
      <c r="A380" s="49">
        <v>45557</v>
      </c>
      <c r="B380" t="s">
        <v>19</v>
      </c>
      <c r="C380" t="s">
        <v>27</v>
      </c>
      <c r="D380">
        <v>7</v>
      </c>
      <c r="E380">
        <v>349.55</v>
      </c>
      <c r="F380" t="s">
        <v>31</v>
      </c>
      <c r="G380" t="s">
        <v>35</v>
      </c>
      <c r="H380">
        <v>0.05</v>
      </c>
      <c r="I380" t="s">
        <v>39</v>
      </c>
      <c r="J380">
        <v>2324.5075000000002</v>
      </c>
      <c r="K380" t="s">
        <v>44</v>
      </c>
      <c r="L380" t="s">
        <v>47</v>
      </c>
      <c r="M380">
        <v>0</v>
      </c>
      <c r="N380" t="s">
        <v>426</v>
      </c>
      <c r="O380" t="s">
        <v>1917</v>
      </c>
      <c r="P380">
        <v>23.7</v>
      </c>
      <c r="Q380" s="49">
        <v>45557</v>
      </c>
      <c r="R380" s="49">
        <v>45562</v>
      </c>
      <c r="S380" t="s">
        <v>2922</v>
      </c>
    </row>
    <row r="381" spans="1:19" ht="15" customHeight="1" x14ac:dyDescent="0.35">
      <c r="A381" s="49">
        <v>45143</v>
      </c>
      <c r="B381" t="s">
        <v>21</v>
      </c>
      <c r="C381" t="s">
        <v>28</v>
      </c>
      <c r="D381">
        <v>9</v>
      </c>
      <c r="E381">
        <v>245.14</v>
      </c>
      <c r="F381" t="s">
        <v>30</v>
      </c>
      <c r="G381" t="s">
        <v>34</v>
      </c>
      <c r="H381">
        <v>0</v>
      </c>
      <c r="I381" t="s">
        <v>37</v>
      </c>
      <c r="J381">
        <v>2206.2600000000002</v>
      </c>
      <c r="K381" t="s">
        <v>42</v>
      </c>
      <c r="L381" t="s">
        <v>48</v>
      </c>
      <c r="M381">
        <v>1</v>
      </c>
      <c r="N381" t="s">
        <v>427</v>
      </c>
      <c r="O381" t="s">
        <v>1918</v>
      </c>
      <c r="P381">
        <v>44.6</v>
      </c>
      <c r="Q381" s="49">
        <v>45143</v>
      </c>
      <c r="R381" s="49">
        <v>45152</v>
      </c>
      <c r="S381" t="s">
        <v>2924</v>
      </c>
    </row>
    <row r="382" spans="1:19" ht="15" customHeight="1" x14ac:dyDescent="0.35">
      <c r="A382" s="49">
        <v>45450</v>
      </c>
      <c r="B382" t="s">
        <v>19</v>
      </c>
      <c r="C382" t="s">
        <v>25</v>
      </c>
      <c r="D382">
        <v>1</v>
      </c>
      <c r="E382">
        <v>423.08</v>
      </c>
      <c r="F382" t="s">
        <v>30</v>
      </c>
      <c r="G382" t="s">
        <v>34</v>
      </c>
      <c r="H382">
        <v>0.05</v>
      </c>
      <c r="I382" t="s">
        <v>41</v>
      </c>
      <c r="J382">
        <v>401.92599999999999</v>
      </c>
      <c r="K382" t="s">
        <v>43</v>
      </c>
      <c r="L382" t="s">
        <v>49</v>
      </c>
      <c r="M382">
        <v>0</v>
      </c>
      <c r="N382" t="s">
        <v>428</v>
      </c>
      <c r="O382" t="s">
        <v>1919</v>
      </c>
      <c r="P382">
        <v>31.75</v>
      </c>
      <c r="Q382" s="49">
        <v>45450</v>
      </c>
      <c r="R382" s="49">
        <v>45454</v>
      </c>
      <c r="S382" t="s">
        <v>2922</v>
      </c>
    </row>
    <row r="383" spans="1:19" ht="15" customHeight="1" x14ac:dyDescent="0.35">
      <c r="A383" s="49">
        <v>45801</v>
      </c>
      <c r="B383" t="s">
        <v>18</v>
      </c>
      <c r="C383" t="s">
        <v>24</v>
      </c>
      <c r="D383">
        <v>19</v>
      </c>
      <c r="E383">
        <v>337.82</v>
      </c>
      <c r="F383" t="s">
        <v>30</v>
      </c>
      <c r="G383" t="s">
        <v>34</v>
      </c>
      <c r="H383">
        <v>0.15</v>
      </c>
      <c r="I383" t="s">
        <v>37</v>
      </c>
      <c r="J383">
        <v>5455.7929999999997</v>
      </c>
      <c r="K383" t="s">
        <v>42</v>
      </c>
      <c r="L383" t="s">
        <v>47</v>
      </c>
      <c r="M383">
        <v>0</v>
      </c>
      <c r="N383" t="s">
        <v>429</v>
      </c>
      <c r="O383" t="s">
        <v>1920</v>
      </c>
      <c r="P383">
        <v>45.74</v>
      </c>
      <c r="Q383" s="49">
        <v>45801</v>
      </c>
      <c r="R383" s="49">
        <v>45807</v>
      </c>
      <c r="S383" t="s">
        <v>2921</v>
      </c>
    </row>
    <row r="384" spans="1:19" ht="15" customHeight="1" x14ac:dyDescent="0.35">
      <c r="A384" s="49">
        <v>45491</v>
      </c>
      <c r="B384" t="s">
        <v>19</v>
      </c>
      <c r="C384" t="s">
        <v>26</v>
      </c>
      <c r="D384">
        <v>10</v>
      </c>
      <c r="E384">
        <v>252.63</v>
      </c>
      <c r="F384" t="s">
        <v>30</v>
      </c>
      <c r="G384" t="s">
        <v>35</v>
      </c>
      <c r="H384">
        <v>0.15</v>
      </c>
      <c r="I384" t="s">
        <v>36</v>
      </c>
      <c r="J384">
        <v>2147.355</v>
      </c>
      <c r="K384" t="s">
        <v>46</v>
      </c>
      <c r="L384" t="s">
        <v>47</v>
      </c>
      <c r="M384">
        <v>0</v>
      </c>
      <c r="N384" t="s">
        <v>430</v>
      </c>
      <c r="O384" t="s">
        <v>1921</v>
      </c>
      <c r="P384">
        <v>8.92</v>
      </c>
      <c r="Q384" s="49">
        <v>45491</v>
      </c>
      <c r="R384" s="49">
        <v>45498</v>
      </c>
      <c r="S384" t="s">
        <v>2922</v>
      </c>
    </row>
    <row r="385" spans="1:19" ht="15" customHeight="1" x14ac:dyDescent="0.35">
      <c r="A385" s="49">
        <v>45487</v>
      </c>
      <c r="B385" t="s">
        <v>22</v>
      </c>
      <c r="C385" t="s">
        <v>28</v>
      </c>
      <c r="D385">
        <v>3</v>
      </c>
      <c r="E385">
        <v>87.02</v>
      </c>
      <c r="F385" t="s">
        <v>30</v>
      </c>
      <c r="G385" t="s">
        <v>34</v>
      </c>
      <c r="H385">
        <v>0.1</v>
      </c>
      <c r="I385" t="s">
        <v>38</v>
      </c>
      <c r="J385">
        <v>234.95400000000001</v>
      </c>
      <c r="K385" t="s">
        <v>46</v>
      </c>
      <c r="L385" t="s">
        <v>49</v>
      </c>
      <c r="M385">
        <v>0</v>
      </c>
      <c r="N385" t="s">
        <v>431</v>
      </c>
      <c r="O385" t="s">
        <v>1922</v>
      </c>
      <c r="P385">
        <v>11.13</v>
      </c>
      <c r="Q385" s="49">
        <v>45487</v>
      </c>
      <c r="R385" s="49">
        <v>45489</v>
      </c>
      <c r="S385" t="s">
        <v>2925</v>
      </c>
    </row>
    <row r="386" spans="1:19" ht="15" customHeight="1" x14ac:dyDescent="0.35">
      <c r="A386" s="49">
        <v>45030</v>
      </c>
      <c r="B386" t="s">
        <v>21</v>
      </c>
      <c r="C386" t="s">
        <v>28</v>
      </c>
      <c r="D386">
        <v>11</v>
      </c>
      <c r="E386">
        <v>6.72</v>
      </c>
      <c r="F386" t="s">
        <v>33</v>
      </c>
      <c r="G386" t="s">
        <v>34</v>
      </c>
      <c r="H386">
        <v>0.05</v>
      </c>
      <c r="I386" t="s">
        <v>41</v>
      </c>
      <c r="J386">
        <v>70.224000000000004</v>
      </c>
      <c r="K386" t="s">
        <v>46</v>
      </c>
      <c r="L386" t="s">
        <v>48</v>
      </c>
      <c r="M386">
        <v>0</v>
      </c>
      <c r="N386" t="s">
        <v>432</v>
      </c>
      <c r="O386" t="s">
        <v>1923</v>
      </c>
      <c r="P386">
        <v>34.270000000000003</v>
      </c>
      <c r="Q386" s="49">
        <v>45030</v>
      </c>
      <c r="R386" s="49">
        <v>45035</v>
      </c>
      <c r="S386" t="s">
        <v>2924</v>
      </c>
    </row>
    <row r="387" spans="1:19" ht="15" customHeight="1" x14ac:dyDescent="0.35">
      <c r="A387" s="49">
        <v>45078</v>
      </c>
      <c r="B387" t="s">
        <v>19</v>
      </c>
      <c r="C387" t="s">
        <v>29</v>
      </c>
      <c r="D387">
        <v>2</v>
      </c>
      <c r="E387">
        <v>279.38</v>
      </c>
      <c r="F387" t="s">
        <v>33</v>
      </c>
      <c r="G387" t="s">
        <v>35</v>
      </c>
      <c r="H387">
        <v>0.1</v>
      </c>
      <c r="I387" t="s">
        <v>39</v>
      </c>
      <c r="J387">
        <v>502.88400000000001</v>
      </c>
      <c r="K387" t="s">
        <v>42</v>
      </c>
      <c r="L387" t="s">
        <v>47</v>
      </c>
      <c r="M387">
        <v>0</v>
      </c>
      <c r="N387" t="s">
        <v>433</v>
      </c>
      <c r="O387" t="s">
        <v>1924</v>
      </c>
      <c r="P387">
        <v>22.95</v>
      </c>
      <c r="Q387" s="49">
        <v>45078</v>
      </c>
      <c r="R387" s="49">
        <v>45083</v>
      </c>
      <c r="S387" t="s">
        <v>2922</v>
      </c>
    </row>
    <row r="388" spans="1:19" ht="15" customHeight="1" x14ac:dyDescent="0.35">
      <c r="A388" s="49">
        <v>45764</v>
      </c>
      <c r="B388" t="s">
        <v>21</v>
      </c>
      <c r="C388" t="s">
        <v>24</v>
      </c>
      <c r="D388">
        <v>9</v>
      </c>
      <c r="E388">
        <v>207.8</v>
      </c>
      <c r="F388" t="s">
        <v>33</v>
      </c>
      <c r="G388" t="s">
        <v>35</v>
      </c>
      <c r="H388">
        <v>0.1</v>
      </c>
      <c r="I388" t="s">
        <v>37</v>
      </c>
      <c r="J388">
        <v>1683.18</v>
      </c>
      <c r="K388" t="s">
        <v>42</v>
      </c>
      <c r="L388" t="s">
        <v>49</v>
      </c>
      <c r="M388">
        <v>0</v>
      </c>
      <c r="N388" t="s">
        <v>434</v>
      </c>
      <c r="O388" t="s">
        <v>1925</v>
      </c>
      <c r="P388">
        <v>16.989999999999998</v>
      </c>
      <c r="Q388" s="49">
        <v>45764</v>
      </c>
      <c r="R388" s="49">
        <v>45767</v>
      </c>
      <c r="S388" t="s">
        <v>2924</v>
      </c>
    </row>
    <row r="389" spans="1:19" ht="15" customHeight="1" x14ac:dyDescent="0.35">
      <c r="A389" s="49">
        <v>45747</v>
      </c>
      <c r="B389" t="s">
        <v>18</v>
      </c>
      <c r="C389" t="s">
        <v>29</v>
      </c>
      <c r="D389">
        <v>15</v>
      </c>
      <c r="E389">
        <v>511.88</v>
      </c>
      <c r="F389" t="s">
        <v>32</v>
      </c>
      <c r="G389" t="s">
        <v>34</v>
      </c>
      <c r="H389">
        <v>0.05</v>
      </c>
      <c r="I389" t="s">
        <v>41</v>
      </c>
      <c r="J389">
        <v>7294.2899999999991</v>
      </c>
      <c r="K389" t="s">
        <v>46</v>
      </c>
      <c r="L389" t="s">
        <v>48</v>
      </c>
      <c r="M389">
        <v>0</v>
      </c>
      <c r="N389" t="s">
        <v>435</v>
      </c>
      <c r="O389" t="s">
        <v>1926</v>
      </c>
      <c r="P389">
        <v>10.220000000000001</v>
      </c>
      <c r="Q389" s="49">
        <v>45747</v>
      </c>
      <c r="R389" s="49">
        <v>45756</v>
      </c>
      <c r="S389" t="s">
        <v>2921</v>
      </c>
    </row>
    <row r="390" spans="1:19" ht="15" customHeight="1" x14ac:dyDescent="0.35">
      <c r="A390" s="49">
        <v>45488</v>
      </c>
      <c r="B390" t="s">
        <v>18</v>
      </c>
      <c r="C390" t="s">
        <v>29</v>
      </c>
      <c r="D390">
        <v>10</v>
      </c>
      <c r="E390">
        <v>325.97000000000003</v>
      </c>
      <c r="F390" t="s">
        <v>33</v>
      </c>
      <c r="G390" t="s">
        <v>35</v>
      </c>
      <c r="H390">
        <v>0</v>
      </c>
      <c r="I390" t="s">
        <v>41</v>
      </c>
      <c r="J390">
        <v>3259.7</v>
      </c>
      <c r="K390" t="s">
        <v>46</v>
      </c>
      <c r="L390" t="s">
        <v>47</v>
      </c>
      <c r="M390">
        <v>1</v>
      </c>
      <c r="N390" t="s">
        <v>436</v>
      </c>
      <c r="O390" t="s">
        <v>1927</v>
      </c>
      <c r="P390">
        <v>49.95</v>
      </c>
      <c r="Q390" s="49">
        <v>45488</v>
      </c>
      <c r="R390" s="49">
        <v>45495</v>
      </c>
      <c r="S390" t="s">
        <v>2921</v>
      </c>
    </row>
    <row r="391" spans="1:19" ht="15" customHeight="1" x14ac:dyDescent="0.35">
      <c r="A391" s="49">
        <v>45534</v>
      </c>
      <c r="B391" t="s">
        <v>19</v>
      </c>
      <c r="C391" t="s">
        <v>23</v>
      </c>
      <c r="D391">
        <v>17</v>
      </c>
      <c r="E391">
        <v>469.32</v>
      </c>
      <c r="F391" t="s">
        <v>30</v>
      </c>
      <c r="G391" t="s">
        <v>35</v>
      </c>
      <c r="H391">
        <v>0</v>
      </c>
      <c r="I391" t="s">
        <v>39</v>
      </c>
      <c r="J391">
        <v>7978.44</v>
      </c>
      <c r="K391" t="s">
        <v>43</v>
      </c>
      <c r="L391" t="s">
        <v>49</v>
      </c>
      <c r="M391">
        <v>1</v>
      </c>
      <c r="N391" t="s">
        <v>437</v>
      </c>
      <c r="O391" t="s">
        <v>1928</v>
      </c>
      <c r="P391">
        <v>5.86</v>
      </c>
      <c r="Q391" s="49">
        <v>45534</v>
      </c>
      <c r="R391" s="49">
        <v>45536</v>
      </c>
      <c r="S391" t="s">
        <v>2922</v>
      </c>
    </row>
    <row r="392" spans="1:19" ht="15" customHeight="1" x14ac:dyDescent="0.35">
      <c r="A392" s="49">
        <v>45664</v>
      </c>
      <c r="B392" t="s">
        <v>21</v>
      </c>
      <c r="C392" t="s">
        <v>24</v>
      </c>
      <c r="D392">
        <v>13</v>
      </c>
      <c r="E392">
        <v>186.69</v>
      </c>
      <c r="F392" t="s">
        <v>33</v>
      </c>
      <c r="G392" t="s">
        <v>34</v>
      </c>
      <c r="H392">
        <v>0</v>
      </c>
      <c r="I392" t="s">
        <v>41</v>
      </c>
      <c r="J392">
        <v>2426.9699999999998</v>
      </c>
      <c r="K392" t="s">
        <v>46</v>
      </c>
      <c r="L392" t="s">
        <v>47</v>
      </c>
      <c r="M392">
        <v>0</v>
      </c>
      <c r="N392" t="s">
        <v>438</v>
      </c>
      <c r="O392" t="s">
        <v>1929</v>
      </c>
      <c r="P392">
        <v>19.920000000000002</v>
      </c>
      <c r="Q392" s="49">
        <v>45664</v>
      </c>
      <c r="R392" s="49">
        <v>45667</v>
      </c>
      <c r="S392" t="s">
        <v>2924</v>
      </c>
    </row>
    <row r="393" spans="1:19" ht="15" customHeight="1" x14ac:dyDescent="0.35">
      <c r="A393" s="49">
        <v>45693</v>
      </c>
      <c r="B393" t="s">
        <v>19</v>
      </c>
      <c r="C393" t="s">
        <v>24</v>
      </c>
      <c r="D393">
        <v>16</v>
      </c>
      <c r="E393">
        <v>34.659999999999997</v>
      </c>
      <c r="F393" t="s">
        <v>32</v>
      </c>
      <c r="G393" t="s">
        <v>35</v>
      </c>
      <c r="H393">
        <v>0.05</v>
      </c>
      <c r="I393" t="s">
        <v>37</v>
      </c>
      <c r="J393">
        <v>526.83199999999988</v>
      </c>
      <c r="K393" t="s">
        <v>45</v>
      </c>
      <c r="M393">
        <v>0</v>
      </c>
      <c r="N393" t="s">
        <v>439</v>
      </c>
      <c r="O393" t="s">
        <v>1930</v>
      </c>
      <c r="P393">
        <v>49.9</v>
      </c>
      <c r="Q393" s="49">
        <v>45693</v>
      </c>
      <c r="R393" s="49">
        <v>45699</v>
      </c>
      <c r="S393" t="s">
        <v>2922</v>
      </c>
    </row>
    <row r="394" spans="1:19" ht="15" customHeight="1" x14ac:dyDescent="0.35">
      <c r="A394" s="49">
        <v>45383</v>
      </c>
      <c r="B394" t="s">
        <v>20</v>
      </c>
      <c r="C394" t="s">
        <v>29</v>
      </c>
      <c r="D394">
        <v>18</v>
      </c>
      <c r="E394">
        <v>155.04</v>
      </c>
      <c r="F394" t="s">
        <v>30</v>
      </c>
      <c r="G394" t="s">
        <v>34</v>
      </c>
      <c r="H394">
        <v>0.15</v>
      </c>
      <c r="I394" t="s">
        <v>38</v>
      </c>
      <c r="J394">
        <v>2372.1120000000001</v>
      </c>
      <c r="K394" t="s">
        <v>46</v>
      </c>
      <c r="L394" t="s">
        <v>49</v>
      </c>
      <c r="M394">
        <v>0</v>
      </c>
      <c r="N394" t="s">
        <v>440</v>
      </c>
      <c r="O394" t="s">
        <v>1931</v>
      </c>
      <c r="P394">
        <v>39.99</v>
      </c>
      <c r="Q394" s="49">
        <v>45383</v>
      </c>
      <c r="R394" s="49">
        <v>45386</v>
      </c>
      <c r="S394" t="s">
        <v>2923</v>
      </c>
    </row>
    <row r="395" spans="1:19" ht="15" customHeight="1" x14ac:dyDescent="0.35">
      <c r="A395" s="49">
        <v>45717</v>
      </c>
      <c r="B395" t="s">
        <v>22</v>
      </c>
      <c r="C395" t="s">
        <v>27</v>
      </c>
      <c r="D395">
        <v>4</v>
      </c>
      <c r="E395">
        <v>69.599999999999994</v>
      </c>
      <c r="F395" t="s">
        <v>33</v>
      </c>
      <c r="G395" t="s">
        <v>34</v>
      </c>
      <c r="H395">
        <v>0.05</v>
      </c>
      <c r="I395" t="s">
        <v>36</v>
      </c>
      <c r="J395">
        <v>264.48</v>
      </c>
      <c r="K395" t="s">
        <v>43</v>
      </c>
      <c r="L395" t="s">
        <v>48</v>
      </c>
      <c r="M395">
        <v>0</v>
      </c>
      <c r="N395" t="s">
        <v>441</v>
      </c>
      <c r="O395" t="s">
        <v>1932</v>
      </c>
      <c r="P395">
        <v>17.68</v>
      </c>
      <c r="Q395" s="49">
        <v>45717</v>
      </c>
      <c r="R395" s="49">
        <v>45725</v>
      </c>
      <c r="S395" t="s">
        <v>2925</v>
      </c>
    </row>
    <row r="396" spans="1:19" ht="15" customHeight="1" x14ac:dyDescent="0.35">
      <c r="A396" s="49">
        <v>45110</v>
      </c>
      <c r="B396" t="s">
        <v>21</v>
      </c>
      <c r="C396" t="s">
        <v>27</v>
      </c>
      <c r="D396">
        <v>13</v>
      </c>
      <c r="E396">
        <v>55.09</v>
      </c>
      <c r="F396" t="s">
        <v>31</v>
      </c>
      <c r="G396" t="s">
        <v>34</v>
      </c>
      <c r="H396">
        <v>0.15</v>
      </c>
      <c r="I396" t="s">
        <v>40</v>
      </c>
      <c r="J396">
        <v>608.74450000000002</v>
      </c>
      <c r="K396" t="s">
        <v>46</v>
      </c>
      <c r="L396" t="s">
        <v>47</v>
      </c>
      <c r="M396">
        <v>1</v>
      </c>
      <c r="N396" t="s">
        <v>442</v>
      </c>
      <c r="O396" t="s">
        <v>1933</v>
      </c>
      <c r="P396">
        <v>47.78</v>
      </c>
      <c r="Q396" s="49">
        <v>45110</v>
      </c>
      <c r="R396" s="49">
        <v>45113</v>
      </c>
      <c r="S396" t="s">
        <v>2924</v>
      </c>
    </row>
    <row r="397" spans="1:19" ht="15" customHeight="1" x14ac:dyDescent="0.35">
      <c r="A397" s="49">
        <v>45041</v>
      </c>
      <c r="B397" t="s">
        <v>21</v>
      </c>
      <c r="C397" t="s">
        <v>23</v>
      </c>
      <c r="D397">
        <v>13</v>
      </c>
      <c r="E397">
        <v>206.11</v>
      </c>
      <c r="F397" t="s">
        <v>30</v>
      </c>
      <c r="G397" t="s">
        <v>35</v>
      </c>
      <c r="H397">
        <v>0.15</v>
      </c>
      <c r="I397" t="s">
        <v>41</v>
      </c>
      <c r="J397">
        <v>2277.5155</v>
      </c>
      <c r="K397" t="s">
        <v>43</v>
      </c>
      <c r="L397" t="s">
        <v>48</v>
      </c>
      <c r="M397">
        <v>1</v>
      </c>
      <c r="N397" t="s">
        <v>443</v>
      </c>
      <c r="O397" t="s">
        <v>1934</v>
      </c>
      <c r="P397">
        <v>22.59</v>
      </c>
      <c r="Q397" s="49">
        <v>45041</v>
      </c>
      <c r="R397" s="49">
        <v>45047</v>
      </c>
      <c r="S397" t="s">
        <v>2924</v>
      </c>
    </row>
    <row r="398" spans="1:19" ht="15" customHeight="1" x14ac:dyDescent="0.35">
      <c r="A398" s="49">
        <v>45756</v>
      </c>
      <c r="B398" t="s">
        <v>22</v>
      </c>
      <c r="C398" t="s">
        <v>28</v>
      </c>
      <c r="D398">
        <v>14</v>
      </c>
      <c r="E398">
        <v>484.38</v>
      </c>
      <c r="F398" t="s">
        <v>33</v>
      </c>
      <c r="G398" t="s">
        <v>35</v>
      </c>
      <c r="H398">
        <v>0.05</v>
      </c>
      <c r="I398" t="s">
        <v>38</v>
      </c>
      <c r="J398">
        <v>6442.253999999999</v>
      </c>
      <c r="K398" t="s">
        <v>45</v>
      </c>
      <c r="L398" t="s">
        <v>48</v>
      </c>
      <c r="M398">
        <v>0</v>
      </c>
      <c r="N398" t="s">
        <v>444</v>
      </c>
      <c r="O398" t="s">
        <v>1935</v>
      </c>
      <c r="P398">
        <v>29.24</v>
      </c>
      <c r="Q398" s="49">
        <v>45756</v>
      </c>
      <c r="R398" s="49">
        <v>45766</v>
      </c>
      <c r="S398" t="s">
        <v>2925</v>
      </c>
    </row>
    <row r="399" spans="1:19" ht="15" customHeight="1" x14ac:dyDescent="0.35">
      <c r="A399" s="49">
        <v>45235</v>
      </c>
      <c r="B399" t="s">
        <v>20</v>
      </c>
      <c r="C399" t="s">
        <v>27</v>
      </c>
      <c r="D399">
        <v>6</v>
      </c>
      <c r="E399">
        <v>449.57</v>
      </c>
      <c r="F399" t="s">
        <v>33</v>
      </c>
      <c r="G399" t="s">
        <v>34</v>
      </c>
      <c r="H399">
        <v>0</v>
      </c>
      <c r="I399" t="s">
        <v>38</v>
      </c>
      <c r="J399">
        <v>2697.42</v>
      </c>
      <c r="K399" t="s">
        <v>43</v>
      </c>
      <c r="L399" t="s">
        <v>49</v>
      </c>
      <c r="M399">
        <v>0</v>
      </c>
      <c r="N399" t="s">
        <v>445</v>
      </c>
      <c r="O399" t="s">
        <v>1936</v>
      </c>
      <c r="P399">
        <v>23.09</v>
      </c>
      <c r="Q399" s="49">
        <v>45235</v>
      </c>
      <c r="R399" s="49">
        <v>45242</v>
      </c>
      <c r="S399" t="s">
        <v>2923</v>
      </c>
    </row>
    <row r="400" spans="1:19" ht="15" customHeight="1" x14ac:dyDescent="0.35">
      <c r="A400" s="49">
        <v>44939</v>
      </c>
      <c r="B400" t="s">
        <v>18</v>
      </c>
      <c r="C400" t="s">
        <v>23</v>
      </c>
      <c r="D400">
        <v>9</v>
      </c>
      <c r="E400">
        <v>223.01</v>
      </c>
      <c r="F400" t="s">
        <v>32</v>
      </c>
      <c r="G400" t="s">
        <v>35</v>
      </c>
      <c r="H400">
        <v>0</v>
      </c>
      <c r="I400" t="s">
        <v>40</v>
      </c>
      <c r="J400">
        <v>2007.09</v>
      </c>
      <c r="K400" t="s">
        <v>46</v>
      </c>
      <c r="M400">
        <v>1</v>
      </c>
      <c r="N400" t="s">
        <v>446</v>
      </c>
      <c r="O400" t="s">
        <v>1937</v>
      </c>
      <c r="P400">
        <v>11.9</v>
      </c>
      <c r="Q400" s="49">
        <v>44939</v>
      </c>
      <c r="R400" s="49">
        <v>44945</v>
      </c>
      <c r="S400" t="s">
        <v>2921</v>
      </c>
    </row>
    <row r="401" spans="1:19" ht="15" customHeight="1" x14ac:dyDescent="0.35">
      <c r="A401" s="49">
        <v>45694</v>
      </c>
      <c r="B401" t="s">
        <v>22</v>
      </c>
      <c r="C401" t="s">
        <v>26</v>
      </c>
      <c r="D401">
        <v>14</v>
      </c>
      <c r="E401">
        <v>291.91000000000003</v>
      </c>
      <c r="F401" t="s">
        <v>31</v>
      </c>
      <c r="G401" t="s">
        <v>35</v>
      </c>
      <c r="H401">
        <v>0.15</v>
      </c>
      <c r="I401" t="s">
        <v>38</v>
      </c>
      <c r="J401">
        <v>3473.7289999999998</v>
      </c>
      <c r="K401" t="s">
        <v>44</v>
      </c>
      <c r="M401">
        <v>0</v>
      </c>
      <c r="N401" t="s">
        <v>447</v>
      </c>
      <c r="O401" t="s">
        <v>1938</v>
      </c>
      <c r="P401">
        <v>27.51</v>
      </c>
      <c r="Q401" s="49">
        <v>45694</v>
      </c>
      <c r="R401" s="49">
        <v>45698</v>
      </c>
      <c r="S401" t="s">
        <v>2925</v>
      </c>
    </row>
    <row r="402" spans="1:19" ht="15" customHeight="1" x14ac:dyDescent="0.35">
      <c r="A402" s="49">
        <v>45066</v>
      </c>
      <c r="B402" t="s">
        <v>19</v>
      </c>
      <c r="C402" t="s">
        <v>27</v>
      </c>
      <c r="D402">
        <v>13</v>
      </c>
      <c r="E402">
        <v>90.86</v>
      </c>
      <c r="F402" t="s">
        <v>31</v>
      </c>
      <c r="G402" t="s">
        <v>34</v>
      </c>
      <c r="H402">
        <v>0</v>
      </c>
      <c r="I402" t="s">
        <v>39</v>
      </c>
      <c r="J402">
        <v>1181.18</v>
      </c>
      <c r="K402" t="s">
        <v>43</v>
      </c>
      <c r="L402" t="s">
        <v>48</v>
      </c>
      <c r="M402">
        <v>0</v>
      </c>
      <c r="N402" t="s">
        <v>448</v>
      </c>
      <c r="O402" t="s">
        <v>1939</v>
      </c>
      <c r="P402">
        <v>16.739999999999998</v>
      </c>
      <c r="Q402" s="49">
        <v>45066</v>
      </c>
      <c r="R402" s="49">
        <v>45071</v>
      </c>
      <c r="S402" t="s">
        <v>2922</v>
      </c>
    </row>
    <row r="403" spans="1:19" ht="15" customHeight="1" x14ac:dyDescent="0.35">
      <c r="A403" s="49">
        <v>45826</v>
      </c>
      <c r="B403" t="s">
        <v>18</v>
      </c>
      <c r="C403" t="s">
        <v>25</v>
      </c>
      <c r="D403">
        <v>4</v>
      </c>
      <c r="E403">
        <v>109.05</v>
      </c>
      <c r="F403" t="s">
        <v>33</v>
      </c>
      <c r="G403" t="s">
        <v>34</v>
      </c>
      <c r="H403">
        <v>0</v>
      </c>
      <c r="I403" t="s">
        <v>40</v>
      </c>
      <c r="J403">
        <v>436.2</v>
      </c>
      <c r="K403" t="s">
        <v>43</v>
      </c>
      <c r="L403" t="s">
        <v>49</v>
      </c>
      <c r="M403">
        <v>0</v>
      </c>
      <c r="N403" t="s">
        <v>449</v>
      </c>
      <c r="O403" t="s">
        <v>1940</v>
      </c>
      <c r="P403">
        <v>21.02</v>
      </c>
      <c r="Q403" s="49">
        <v>45826</v>
      </c>
      <c r="R403" s="49">
        <v>45832</v>
      </c>
      <c r="S403" t="s">
        <v>2921</v>
      </c>
    </row>
    <row r="404" spans="1:19" ht="15" customHeight="1" x14ac:dyDescent="0.35">
      <c r="A404" s="49">
        <v>44980</v>
      </c>
      <c r="B404" t="s">
        <v>22</v>
      </c>
      <c r="C404" t="s">
        <v>28</v>
      </c>
      <c r="D404">
        <v>12</v>
      </c>
      <c r="E404">
        <v>245.6</v>
      </c>
      <c r="F404" t="s">
        <v>33</v>
      </c>
      <c r="G404" t="s">
        <v>35</v>
      </c>
      <c r="H404">
        <v>0</v>
      </c>
      <c r="I404" t="s">
        <v>41</v>
      </c>
      <c r="J404">
        <v>2947.2</v>
      </c>
      <c r="K404" t="s">
        <v>46</v>
      </c>
      <c r="L404" t="s">
        <v>47</v>
      </c>
      <c r="M404">
        <v>1</v>
      </c>
      <c r="N404" t="s">
        <v>450</v>
      </c>
      <c r="O404" t="s">
        <v>1941</v>
      </c>
      <c r="P404">
        <v>43.92</v>
      </c>
      <c r="Q404" s="49">
        <v>44980</v>
      </c>
      <c r="R404" s="49">
        <v>44984</v>
      </c>
      <c r="S404" t="s">
        <v>2925</v>
      </c>
    </row>
    <row r="405" spans="1:19" ht="15" customHeight="1" x14ac:dyDescent="0.35">
      <c r="A405" s="49">
        <v>45605</v>
      </c>
      <c r="B405" t="s">
        <v>18</v>
      </c>
      <c r="C405" t="s">
        <v>29</v>
      </c>
      <c r="D405">
        <v>15</v>
      </c>
      <c r="E405">
        <v>380.03</v>
      </c>
      <c r="F405" t="s">
        <v>31</v>
      </c>
      <c r="G405" t="s">
        <v>35</v>
      </c>
      <c r="H405">
        <v>0</v>
      </c>
      <c r="I405" t="s">
        <v>41</v>
      </c>
      <c r="J405">
        <v>5700.45</v>
      </c>
      <c r="K405" t="s">
        <v>42</v>
      </c>
      <c r="M405">
        <v>0</v>
      </c>
      <c r="N405" t="s">
        <v>451</v>
      </c>
      <c r="O405" t="s">
        <v>1942</v>
      </c>
      <c r="P405">
        <v>25.72</v>
      </c>
      <c r="Q405" s="49">
        <v>45605</v>
      </c>
      <c r="R405" s="49">
        <v>45608</v>
      </c>
      <c r="S405" t="s">
        <v>2921</v>
      </c>
    </row>
    <row r="406" spans="1:19" ht="15" customHeight="1" x14ac:dyDescent="0.35">
      <c r="A406" s="49">
        <v>45498</v>
      </c>
      <c r="B406" t="s">
        <v>19</v>
      </c>
      <c r="C406" t="s">
        <v>28</v>
      </c>
      <c r="D406">
        <v>3</v>
      </c>
      <c r="E406">
        <v>417.58</v>
      </c>
      <c r="F406" t="s">
        <v>33</v>
      </c>
      <c r="G406" t="s">
        <v>35</v>
      </c>
      <c r="H406">
        <v>0.05</v>
      </c>
      <c r="I406" t="s">
        <v>38</v>
      </c>
      <c r="J406">
        <v>1190.1030000000001</v>
      </c>
      <c r="K406" t="s">
        <v>43</v>
      </c>
      <c r="L406" t="s">
        <v>48</v>
      </c>
      <c r="M406">
        <v>0</v>
      </c>
      <c r="N406" t="s">
        <v>452</v>
      </c>
      <c r="O406" t="s">
        <v>1943</v>
      </c>
      <c r="P406">
        <v>43.42</v>
      </c>
      <c r="Q406" s="49">
        <v>45498</v>
      </c>
      <c r="R406" s="49">
        <v>45504</v>
      </c>
      <c r="S406" t="s">
        <v>2922</v>
      </c>
    </row>
    <row r="407" spans="1:19" ht="15" customHeight="1" x14ac:dyDescent="0.35">
      <c r="A407" s="49">
        <v>45157</v>
      </c>
      <c r="B407" t="s">
        <v>22</v>
      </c>
      <c r="C407" t="s">
        <v>23</v>
      </c>
      <c r="D407">
        <v>15</v>
      </c>
      <c r="E407">
        <v>432.17</v>
      </c>
      <c r="F407" t="s">
        <v>33</v>
      </c>
      <c r="G407" t="s">
        <v>34</v>
      </c>
      <c r="H407">
        <v>0.15</v>
      </c>
      <c r="I407" t="s">
        <v>38</v>
      </c>
      <c r="J407">
        <v>5510.1674999999996</v>
      </c>
      <c r="K407" t="s">
        <v>45</v>
      </c>
      <c r="L407" t="s">
        <v>49</v>
      </c>
      <c r="M407">
        <v>0</v>
      </c>
      <c r="N407" t="s">
        <v>453</v>
      </c>
      <c r="O407" t="s">
        <v>1944</v>
      </c>
      <c r="P407">
        <v>44.88</v>
      </c>
      <c r="Q407" s="49">
        <v>45157</v>
      </c>
      <c r="R407" s="49">
        <v>45161</v>
      </c>
      <c r="S407" t="s">
        <v>2925</v>
      </c>
    </row>
    <row r="408" spans="1:19" ht="15" customHeight="1" x14ac:dyDescent="0.35">
      <c r="A408" s="49">
        <v>45243</v>
      </c>
      <c r="B408" t="s">
        <v>19</v>
      </c>
      <c r="C408" t="s">
        <v>27</v>
      </c>
      <c r="D408">
        <v>13</v>
      </c>
      <c r="E408">
        <v>531.77</v>
      </c>
      <c r="F408" t="s">
        <v>32</v>
      </c>
      <c r="G408" t="s">
        <v>35</v>
      </c>
      <c r="H408">
        <v>0.1</v>
      </c>
      <c r="I408" t="s">
        <v>41</v>
      </c>
      <c r="J408">
        <v>6221.7090000000007</v>
      </c>
      <c r="K408" t="s">
        <v>42</v>
      </c>
      <c r="L408" t="s">
        <v>48</v>
      </c>
      <c r="M408">
        <v>0</v>
      </c>
      <c r="N408" t="s">
        <v>454</v>
      </c>
      <c r="O408" t="s">
        <v>1945</v>
      </c>
      <c r="P408">
        <v>37.909999999999997</v>
      </c>
      <c r="Q408" s="49">
        <v>45243</v>
      </c>
      <c r="R408" s="49">
        <v>45245</v>
      </c>
      <c r="S408" t="s">
        <v>2922</v>
      </c>
    </row>
    <row r="409" spans="1:19" ht="15" customHeight="1" x14ac:dyDescent="0.35">
      <c r="A409" s="49">
        <v>45545</v>
      </c>
      <c r="B409" t="s">
        <v>22</v>
      </c>
      <c r="C409" t="s">
        <v>28</v>
      </c>
      <c r="D409">
        <v>13</v>
      </c>
      <c r="E409">
        <v>442.99</v>
      </c>
      <c r="F409" t="s">
        <v>31</v>
      </c>
      <c r="G409" t="s">
        <v>34</v>
      </c>
      <c r="H409">
        <v>0.05</v>
      </c>
      <c r="I409" t="s">
        <v>37</v>
      </c>
      <c r="J409">
        <v>5470.9264999999996</v>
      </c>
      <c r="K409" t="s">
        <v>43</v>
      </c>
      <c r="L409" t="s">
        <v>48</v>
      </c>
      <c r="M409">
        <v>0</v>
      </c>
      <c r="N409" t="s">
        <v>455</v>
      </c>
      <c r="O409" t="s">
        <v>1946</v>
      </c>
      <c r="P409">
        <v>37.119999999999997</v>
      </c>
      <c r="Q409" s="49">
        <v>45545</v>
      </c>
      <c r="R409" s="49">
        <v>45553</v>
      </c>
      <c r="S409" t="s">
        <v>2925</v>
      </c>
    </row>
    <row r="410" spans="1:19" ht="15" customHeight="1" x14ac:dyDescent="0.35">
      <c r="A410" s="49">
        <v>45534</v>
      </c>
      <c r="B410" t="s">
        <v>21</v>
      </c>
      <c r="C410" t="s">
        <v>26</v>
      </c>
      <c r="D410">
        <v>13</v>
      </c>
      <c r="E410">
        <v>567.5</v>
      </c>
      <c r="F410" t="s">
        <v>31</v>
      </c>
      <c r="G410" t="s">
        <v>35</v>
      </c>
      <c r="H410">
        <v>0</v>
      </c>
      <c r="I410" t="s">
        <v>36</v>
      </c>
      <c r="J410">
        <v>7377.5</v>
      </c>
      <c r="K410" t="s">
        <v>44</v>
      </c>
      <c r="M410">
        <v>0</v>
      </c>
      <c r="N410" t="s">
        <v>456</v>
      </c>
      <c r="O410" t="s">
        <v>1947</v>
      </c>
      <c r="P410">
        <v>28.41</v>
      </c>
      <c r="Q410" s="49">
        <v>45534</v>
      </c>
      <c r="R410" s="49">
        <v>45537</v>
      </c>
      <c r="S410" t="s">
        <v>2924</v>
      </c>
    </row>
    <row r="411" spans="1:19" ht="15" customHeight="1" x14ac:dyDescent="0.35">
      <c r="A411" s="49">
        <v>45606</v>
      </c>
      <c r="B411" t="s">
        <v>18</v>
      </c>
      <c r="C411" t="s">
        <v>28</v>
      </c>
      <c r="D411">
        <v>15</v>
      </c>
      <c r="E411">
        <v>469.52</v>
      </c>
      <c r="F411" t="s">
        <v>32</v>
      </c>
      <c r="G411" t="s">
        <v>34</v>
      </c>
      <c r="H411">
        <v>0</v>
      </c>
      <c r="I411" t="s">
        <v>37</v>
      </c>
      <c r="J411">
        <v>7042.7999999999993</v>
      </c>
      <c r="K411" t="s">
        <v>44</v>
      </c>
      <c r="L411" t="s">
        <v>47</v>
      </c>
      <c r="M411">
        <v>0</v>
      </c>
      <c r="N411" t="s">
        <v>457</v>
      </c>
      <c r="O411" t="s">
        <v>1948</v>
      </c>
      <c r="P411">
        <v>35.6</v>
      </c>
      <c r="Q411" s="49">
        <v>45606</v>
      </c>
      <c r="R411" s="49">
        <v>45613</v>
      </c>
      <c r="S411" t="s">
        <v>2921</v>
      </c>
    </row>
    <row r="412" spans="1:19" ht="15" customHeight="1" x14ac:dyDescent="0.35">
      <c r="A412" s="49">
        <v>45029</v>
      </c>
      <c r="B412" t="s">
        <v>18</v>
      </c>
      <c r="C412" t="s">
        <v>29</v>
      </c>
      <c r="D412">
        <v>1</v>
      </c>
      <c r="E412">
        <v>396.09</v>
      </c>
      <c r="F412" t="s">
        <v>33</v>
      </c>
      <c r="G412" t="s">
        <v>34</v>
      </c>
      <c r="H412">
        <v>0.15</v>
      </c>
      <c r="I412" t="s">
        <v>38</v>
      </c>
      <c r="J412">
        <v>336.67649999999998</v>
      </c>
      <c r="K412" t="s">
        <v>44</v>
      </c>
      <c r="L412" t="s">
        <v>49</v>
      </c>
      <c r="M412">
        <v>0</v>
      </c>
      <c r="N412" t="s">
        <v>458</v>
      </c>
      <c r="O412" t="s">
        <v>1949</v>
      </c>
      <c r="P412">
        <v>39.380000000000003</v>
      </c>
      <c r="Q412" s="49">
        <v>45029</v>
      </c>
      <c r="R412" s="49">
        <v>45035</v>
      </c>
      <c r="S412" t="s">
        <v>2921</v>
      </c>
    </row>
    <row r="413" spans="1:19" ht="15" customHeight="1" x14ac:dyDescent="0.35">
      <c r="A413" s="49">
        <v>45250</v>
      </c>
      <c r="B413" t="s">
        <v>18</v>
      </c>
      <c r="C413" t="s">
        <v>23</v>
      </c>
      <c r="D413">
        <v>12</v>
      </c>
      <c r="E413">
        <v>195.73</v>
      </c>
      <c r="F413" t="s">
        <v>32</v>
      </c>
      <c r="G413" t="s">
        <v>34</v>
      </c>
      <c r="H413">
        <v>0.05</v>
      </c>
      <c r="I413" t="s">
        <v>37</v>
      </c>
      <c r="J413">
        <v>2231.3220000000001</v>
      </c>
      <c r="K413" t="s">
        <v>46</v>
      </c>
      <c r="L413" t="s">
        <v>48</v>
      </c>
      <c r="M413">
        <v>0</v>
      </c>
      <c r="N413" t="s">
        <v>459</v>
      </c>
      <c r="O413" t="s">
        <v>1950</v>
      </c>
      <c r="P413">
        <v>37.090000000000003</v>
      </c>
      <c r="Q413" s="49">
        <v>45250</v>
      </c>
      <c r="R413" s="49">
        <v>45257</v>
      </c>
      <c r="S413" t="s">
        <v>2921</v>
      </c>
    </row>
    <row r="414" spans="1:19" ht="15" customHeight="1" x14ac:dyDescent="0.35">
      <c r="A414" s="49">
        <v>45761</v>
      </c>
      <c r="B414" t="s">
        <v>20</v>
      </c>
      <c r="C414" t="s">
        <v>29</v>
      </c>
      <c r="D414">
        <v>5</v>
      </c>
      <c r="E414">
        <v>412.24</v>
      </c>
      <c r="F414" t="s">
        <v>30</v>
      </c>
      <c r="G414" t="s">
        <v>34</v>
      </c>
      <c r="H414">
        <v>0.15</v>
      </c>
      <c r="I414" t="s">
        <v>39</v>
      </c>
      <c r="J414">
        <v>1752.02</v>
      </c>
      <c r="K414" t="s">
        <v>46</v>
      </c>
      <c r="L414" t="s">
        <v>47</v>
      </c>
      <c r="M414">
        <v>0</v>
      </c>
      <c r="N414" t="s">
        <v>460</v>
      </c>
      <c r="O414" t="s">
        <v>1754</v>
      </c>
      <c r="P414">
        <v>29.31</v>
      </c>
      <c r="Q414" s="49">
        <v>45761</v>
      </c>
      <c r="R414" s="49">
        <v>45766</v>
      </c>
      <c r="S414" t="s">
        <v>2923</v>
      </c>
    </row>
    <row r="415" spans="1:19" ht="15" customHeight="1" x14ac:dyDescent="0.35">
      <c r="A415" s="49">
        <v>44989</v>
      </c>
      <c r="B415" t="s">
        <v>21</v>
      </c>
      <c r="C415" t="s">
        <v>27</v>
      </c>
      <c r="D415">
        <v>11</v>
      </c>
      <c r="E415">
        <v>558.5</v>
      </c>
      <c r="F415" t="s">
        <v>30</v>
      </c>
      <c r="G415" t="s">
        <v>35</v>
      </c>
      <c r="H415">
        <v>0.15</v>
      </c>
      <c r="I415" t="s">
        <v>39</v>
      </c>
      <c r="J415">
        <v>5221.9749999999995</v>
      </c>
      <c r="K415" t="s">
        <v>46</v>
      </c>
      <c r="L415" t="s">
        <v>49</v>
      </c>
      <c r="M415">
        <v>0</v>
      </c>
      <c r="N415" t="s">
        <v>461</v>
      </c>
      <c r="O415" t="s">
        <v>1698</v>
      </c>
      <c r="P415">
        <v>48.15</v>
      </c>
      <c r="Q415" s="49">
        <v>44989</v>
      </c>
      <c r="R415" s="49">
        <v>44994</v>
      </c>
      <c r="S415" t="s">
        <v>2924</v>
      </c>
    </row>
    <row r="416" spans="1:19" ht="15" customHeight="1" x14ac:dyDescent="0.35">
      <c r="A416" s="49">
        <v>45612</v>
      </c>
      <c r="B416" t="s">
        <v>20</v>
      </c>
      <c r="C416" t="s">
        <v>23</v>
      </c>
      <c r="D416">
        <v>4</v>
      </c>
      <c r="E416">
        <v>175.34</v>
      </c>
      <c r="F416" t="s">
        <v>32</v>
      </c>
      <c r="G416" t="s">
        <v>35</v>
      </c>
      <c r="H416">
        <v>0.15</v>
      </c>
      <c r="I416" t="s">
        <v>36</v>
      </c>
      <c r="J416">
        <v>596.15599999999995</v>
      </c>
      <c r="K416" t="s">
        <v>46</v>
      </c>
      <c r="L416" t="s">
        <v>47</v>
      </c>
      <c r="M416">
        <v>0</v>
      </c>
      <c r="N416" t="s">
        <v>462</v>
      </c>
      <c r="O416" t="s">
        <v>1951</v>
      </c>
      <c r="P416">
        <v>40.86</v>
      </c>
      <c r="Q416" s="49">
        <v>45612</v>
      </c>
      <c r="R416" s="49">
        <v>45615</v>
      </c>
      <c r="S416" t="s">
        <v>2923</v>
      </c>
    </row>
    <row r="417" spans="1:19" ht="15" customHeight="1" x14ac:dyDescent="0.35">
      <c r="A417" s="49">
        <v>45437</v>
      </c>
      <c r="B417" t="s">
        <v>19</v>
      </c>
      <c r="C417" t="s">
        <v>23</v>
      </c>
      <c r="D417">
        <v>19</v>
      </c>
      <c r="E417">
        <v>478.73</v>
      </c>
      <c r="F417" t="s">
        <v>31</v>
      </c>
      <c r="G417" t="s">
        <v>35</v>
      </c>
      <c r="H417">
        <v>0</v>
      </c>
      <c r="I417" t="s">
        <v>38</v>
      </c>
      <c r="J417">
        <v>9095.8700000000008</v>
      </c>
      <c r="K417" t="s">
        <v>45</v>
      </c>
      <c r="L417" t="s">
        <v>49</v>
      </c>
      <c r="M417">
        <v>1</v>
      </c>
      <c r="N417" t="s">
        <v>463</v>
      </c>
      <c r="O417" t="s">
        <v>1952</v>
      </c>
      <c r="P417">
        <v>46.46</v>
      </c>
      <c r="Q417" s="49">
        <v>45437</v>
      </c>
      <c r="R417" s="49">
        <v>45445</v>
      </c>
      <c r="S417" t="s">
        <v>2922</v>
      </c>
    </row>
    <row r="418" spans="1:19" ht="15" customHeight="1" x14ac:dyDescent="0.35">
      <c r="A418" s="49">
        <v>45028</v>
      </c>
      <c r="B418" t="s">
        <v>18</v>
      </c>
      <c r="C418" t="s">
        <v>25</v>
      </c>
      <c r="D418">
        <v>5</v>
      </c>
      <c r="E418">
        <v>365.38</v>
      </c>
      <c r="F418" t="s">
        <v>33</v>
      </c>
      <c r="G418" t="s">
        <v>34</v>
      </c>
      <c r="H418">
        <v>0.15</v>
      </c>
      <c r="I418" t="s">
        <v>37</v>
      </c>
      <c r="J418">
        <v>1552.865</v>
      </c>
      <c r="K418" t="s">
        <v>45</v>
      </c>
      <c r="L418" t="s">
        <v>48</v>
      </c>
      <c r="M418">
        <v>1</v>
      </c>
      <c r="N418" t="s">
        <v>464</v>
      </c>
      <c r="O418" t="s">
        <v>1953</v>
      </c>
      <c r="P418">
        <v>5.66</v>
      </c>
      <c r="Q418" s="49">
        <v>45028</v>
      </c>
      <c r="R418" s="49">
        <v>45031</v>
      </c>
      <c r="S418" t="s">
        <v>2921</v>
      </c>
    </row>
    <row r="419" spans="1:19" ht="15" customHeight="1" x14ac:dyDescent="0.35">
      <c r="A419" s="49">
        <v>44992</v>
      </c>
      <c r="B419" t="s">
        <v>19</v>
      </c>
      <c r="C419" t="s">
        <v>25</v>
      </c>
      <c r="D419">
        <v>10</v>
      </c>
      <c r="E419">
        <v>397.33</v>
      </c>
      <c r="F419" t="s">
        <v>30</v>
      </c>
      <c r="G419" t="s">
        <v>35</v>
      </c>
      <c r="H419">
        <v>0.15</v>
      </c>
      <c r="I419" t="s">
        <v>37</v>
      </c>
      <c r="J419">
        <v>3377.3049999999998</v>
      </c>
      <c r="K419" t="s">
        <v>44</v>
      </c>
      <c r="M419">
        <v>0</v>
      </c>
      <c r="N419" t="s">
        <v>465</v>
      </c>
      <c r="O419" t="s">
        <v>1954</v>
      </c>
      <c r="P419">
        <v>10.199999999999999</v>
      </c>
      <c r="Q419" s="49">
        <v>44992</v>
      </c>
      <c r="R419" s="49">
        <v>44998</v>
      </c>
      <c r="S419" t="s">
        <v>2922</v>
      </c>
    </row>
    <row r="420" spans="1:19" ht="15" customHeight="1" x14ac:dyDescent="0.35">
      <c r="A420" s="49">
        <v>45296</v>
      </c>
      <c r="B420" t="s">
        <v>21</v>
      </c>
      <c r="C420" t="s">
        <v>26</v>
      </c>
      <c r="D420">
        <v>17</v>
      </c>
      <c r="E420">
        <v>241.01</v>
      </c>
      <c r="F420" t="s">
        <v>31</v>
      </c>
      <c r="G420" t="s">
        <v>35</v>
      </c>
      <c r="H420">
        <v>0.1</v>
      </c>
      <c r="I420" t="s">
        <v>41</v>
      </c>
      <c r="J420">
        <v>3687.453</v>
      </c>
      <c r="K420" t="s">
        <v>45</v>
      </c>
      <c r="L420" t="s">
        <v>49</v>
      </c>
      <c r="M420">
        <v>0</v>
      </c>
      <c r="N420" t="s">
        <v>466</v>
      </c>
      <c r="O420" t="s">
        <v>1955</v>
      </c>
      <c r="P420">
        <v>24.69</v>
      </c>
      <c r="Q420" s="49">
        <v>45296</v>
      </c>
      <c r="R420" s="49">
        <v>45302</v>
      </c>
      <c r="S420" t="s">
        <v>2924</v>
      </c>
    </row>
    <row r="421" spans="1:19" ht="15" customHeight="1" x14ac:dyDescent="0.35">
      <c r="A421" s="49">
        <v>45596</v>
      </c>
      <c r="B421" t="s">
        <v>22</v>
      </c>
      <c r="C421" t="s">
        <v>25</v>
      </c>
      <c r="D421">
        <v>17</v>
      </c>
      <c r="E421">
        <v>82.2</v>
      </c>
      <c r="F421" t="s">
        <v>32</v>
      </c>
      <c r="G421" t="s">
        <v>34</v>
      </c>
      <c r="H421">
        <v>0</v>
      </c>
      <c r="I421" t="s">
        <v>37</v>
      </c>
      <c r="J421">
        <v>1397.4</v>
      </c>
      <c r="K421" t="s">
        <v>46</v>
      </c>
      <c r="L421" t="s">
        <v>49</v>
      </c>
      <c r="M421">
        <v>0</v>
      </c>
      <c r="N421" t="s">
        <v>467</v>
      </c>
      <c r="O421" t="s">
        <v>1956</v>
      </c>
      <c r="P421">
        <v>32.5</v>
      </c>
      <c r="Q421" s="49">
        <v>45596</v>
      </c>
      <c r="R421" s="49">
        <v>45606</v>
      </c>
      <c r="S421" t="s">
        <v>2925</v>
      </c>
    </row>
    <row r="422" spans="1:19" ht="15" customHeight="1" x14ac:dyDescent="0.35">
      <c r="A422" s="49">
        <v>45420</v>
      </c>
      <c r="B422" t="s">
        <v>22</v>
      </c>
      <c r="C422" t="s">
        <v>27</v>
      </c>
      <c r="D422">
        <v>16</v>
      </c>
      <c r="E422">
        <v>170.77</v>
      </c>
      <c r="F422" t="s">
        <v>32</v>
      </c>
      <c r="G422" t="s">
        <v>35</v>
      </c>
      <c r="H422">
        <v>0.1</v>
      </c>
      <c r="I422" t="s">
        <v>38</v>
      </c>
      <c r="J422">
        <v>2459.0880000000002</v>
      </c>
      <c r="K422" t="s">
        <v>42</v>
      </c>
      <c r="L422" t="s">
        <v>48</v>
      </c>
      <c r="M422">
        <v>1</v>
      </c>
      <c r="N422" t="s">
        <v>468</v>
      </c>
      <c r="O422" t="s">
        <v>1957</v>
      </c>
      <c r="P422">
        <v>45.93</v>
      </c>
      <c r="Q422" s="49">
        <v>45420</v>
      </c>
      <c r="R422" s="49">
        <v>45426</v>
      </c>
      <c r="S422" t="s">
        <v>2925</v>
      </c>
    </row>
    <row r="423" spans="1:19" ht="15" customHeight="1" x14ac:dyDescent="0.35">
      <c r="A423" s="49">
        <v>45356</v>
      </c>
      <c r="B423" t="s">
        <v>21</v>
      </c>
      <c r="C423" t="s">
        <v>27</v>
      </c>
      <c r="D423">
        <v>1</v>
      </c>
      <c r="E423">
        <v>8.1999999999999993</v>
      </c>
      <c r="F423" t="s">
        <v>32</v>
      </c>
      <c r="G423" t="s">
        <v>34</v>
      </c>
      <c r="H423">
        <v>0.15</v>
      </c>
      <c r="I423" t="s">
        <v>38</v>
      </c>
      <c r="J423">
        <v>6.9699999999999989</v>
      </c>
      <c r="K423" t="s">
        <v>45</v>
      </c>
      <c r="M423">
        <v>0</v>
      </c>
      <c r="N423" t="s">
        <v>469</v>
      </c>
      <c r="O423" t="s">
        <v>1958</v>
      </c>
      <c r="P423">
        <v>30.35</v>
      </c>
      <c r="Q423" s="49">
        <v>45356</v>
      </c>
      <c r="R423" s="49">
        <v>45366</v>
      </c>
      <c r="S423" t="s">
        <v>2924</v>
      </c>
    </row>
    <row r="424" spans="1:19" ht="15" customHeight="1" x14ac:dyDescent="0.35">
      <c r="A424" s="49">
        <v>45125</v>
      </c>
      <c r="B424" t="s">
        <v>20</v>
      </c>
      <c r="C424" t="s">
        <v>23</v>
      </c>
      <c r="D424">
        <v>12</v>
      </c>
      <c r="E424">
        <v>425.78</v>
      </c>
      <c r="F424" t="s">
        <v>31</v>
      </c>
      <c r="G424" t="s">
        <v>35</v>
      </c>
      <c r="H424">
        <v>0.1</v>
      </c>
      <c r="I424" t="s">
        <v>41</v>
      </c>
      <c r="J424">
        <v>4598.424</v>
      </c>
      <c r="K424" t="s">
        <v>42</v>
      </c>
      <c r="M424">
        <v>1</v>
      </c>
      <c r="N424" t="s">
        <v>470</v>
      </c>
      <c r="O424" t="s">
        <v>1959</v>
      </c>
      <c r="P424">
        <v>25.48</v>
      </c>
      <c r="Q424" s="49">
        <v>45125</v>
      </c>
      <c r="R424" s="49">
        <v>45129</v>
      </c>
      <c r="S424" t="s">
        <v>2923</v>
      </c>
    </row>
    <row r="425" spans="1:19" ht="15" customHeight="1" x14ac:dyDescent="0.35">
      <c r="A425" s="49">
        <v>45143</v>
      </c>
      <c r="B425" t="s">
        <v>19</v>
      </c>
      <c r="C425" t="s">
        <v>29</v>
      </c>
      <c r="D425">
        <v>20</v>
      </c>
      <c r="E425">
        <v>121.14</v>
      </c>
      <c r="F425" t="s">
        <v>32</v>
      </c>
      <c r="G425" t="s">
        <v>35</v>
      </c>
      <c r="H425">
        <v>0.1</v>
      </c>
      <c r="I425" t="s">
        <v>41</v>
      </c>
      <c r="J425">
        <v>2180.52</v>
      </c>
      <c r="K425" t="s">
        <v>44</v>
      </c>
      <c r="L425" t="s">
        <v>47</v>
      </c>
      <c r="M425">
        <v>0</v>
      </c>
      <c r="N425" t="s">
        <v>471</v>
      </c>
      <c r="O425" t="s">
        <v>1960</v>
      </c>
      <c r="P425">
        <v>21.47</v>
      </c>
      <c r="Q425" s="49">
        <v>45143</v>
      </c>
      <c r="R425" s="49">
        <v>45152</v>
      </c>
      <c r="S425" t="s">
        <v>2922</v>
      </c>
    </row>
    <row r="426" spans="1:19" ht="15" customHeight="1" x14ac:dyDescent="0.35">
      <c r="A426" s="49">
        <v>45187</v>
      </c>
      <c r="B426" t="s">
        <v>22</v>
      </c>
      <c r="C426" t="s">
        <v>28</v>
      </c>
      <c r="D426">
        <v>19</v>
      </c>
      <c r="E426">
        <v>448.13</v>
      </c>
      <c r="F426" t="s">
        <v>33</v>
      </c>
      <c r="G426" t="s">
        <v>34</v>
      </c>
      <c r="H426">
        <v>0</v>
      </c>
      <c r="I426" t="s">
        <v>37</v>
      </c>
      <c r="J426">
        <v>8514.4699999999993</v>
      </c>
      <c r="K426" t="s">
        <v>45</v>
      </c>
      <c r="L426" t="s">
        <v>47</v>
      </c>
      <c r="M426">
        <v>0</v>
      </c>
      <c r="N426" t="s">
        <v>472</v>
      </c>
      <c r="O426" t="s">
        <v>1961</v>
      </c>
      <c r="P426">
        <v>28.29</v>
      </c>
      <c r="Q426" s="49">
        <v>45187</v>
      </c>
      <c r="R426" s="49">
        <v>45189</v>
      </c>
      <c r="S426" t="s">
        <v>2925</v>
      </c>
    </row>
    <row r="427" spans="1:19" ht="15" customHeight="1" x14ac:dyDescent="0.35">
      <c r="A427" s="49">
        <v>45012</v>
      </c>
      <c r="B427" t="s">
        <v>19</v>
      </c>
      <c r="C427" t="s">
        <v>23</v>
      </c>
      <c r="D427">
        <v>8</v>
      </c>
      <c r="E427">
        <v>7.81</v>
      </c>
      <c r="F427" t="s">
        <v>33</v>
      </c>
      <c r="G427" t="s">
        <v>34</v>
      </c>
      <c r="H427">
        <v>0.1</v>
      </c>
      <c r="I427" t="s">
        <v>38</v>
      </c>
      <c r="J427">
        <v>56.231999999999999</v>
      </c>
      <c r="K427" t="s">
        <v>42</v>
      </c>
      <c r="L427" t="s">
        <v>48</v>
      </c>
      <c r="M427">
        <v>0</v>
      </c>
      <c r="N427" t="s">
        <v>473</v>
      </c>
      <c r="O427" t="s">
        <v>1962</v>
      </c>
      <c r="P427">
        <v>25.03</v>
      </c>
      <c r="Q427" s="49">
        <v>45012</v>
      </c>
      <c r="R427" s="49">
        <v>45014</v>
      </c>
      <c r="S427" t="s">
        <v>2922</v>
      </c>
    </row>
    <row r="428" spans="1:19" ht="15" customHeight="1" x14ac:dyDescent="0.35">
      <c r="A428" s="49">
        <v>44993</v>
      </c>
      <c r="B428" t="s">
        <v>18</v>
      </c>
      <c r="C428" t="s">
        <v>26</v>
      </c>
      <c r="D428">
        <v>19</v>
      </c>
      <c r="E428">
        <v>191.44</v>
      </c>
      <c r="F428" t="s">
        <v>32</v>
      </c>
      <c r="G428" t="s">
        <v>34</v>
      </c>
      <c r="H428">
        <v>0.15</v>
      </c>
      <c r="I428" t="s">
        <v>39</v>
      </c>
      <c r="J428">
        <v>3091.7559999999999</v>
      </c>
      <c r="K428" t="s">
        <v>46</v>
      </c>
      <c r="L428" t="s">
        <v>49</v>
      </c>
      <c r="M428">
        <v>1</v>
      </c>
      <c r="N428" t="s">
        <v>474</v>
      </c>
      <c r="O428" t="s">
        <v>1963</v>
      </c>
      <c r="P428">
        <v>35.54</v>
      </c>
      <c r="Q428" s="49">
        <v>44993</v>
      </c>
      <c r="R428" s="49">
        <v>45002</v>
      </c>
      <c r="S428" t="s">
        <v>2921</v>
      </c>
    </row>
    <row r="429" spans="1:19" ht="15" customHeight="1" x14ac:dyDescent="0.35">
      <c r="A429" s="49">
        <v>45414</v>
      </c>
      <c r="B429" t="s">
        <v>22</v>
      </c>
      <c r="C429" t="s">
        <v>25</v>
      </c>
      <c r="D429">
        <v>5</v>
      </c>
      <c r="E429">
        <v>245.2</v>
      </c>
      <c r="F429" t="s">
        <v>30</v>
      </c>
      <c r="G429" t="s">
        <v>35</v>
      </c>
      <c r="H429">
        <v>0.15</v>
      </c>
      <c r="I429" t="s">
        <v>36</v>
      </c>
      <c r="J429">
        <v>1042.0999999999999</v>
      </c>
      <c r="K429" t="s">
        <v>42</v>
      </c>
      <c r="M429">
        <v>0</v>
      </c>
      <c r="N429" t="s">
        <v>475</v>
      </c>
      <c r="O429" t="s">
        <v>1964</v>
      </c>
      <c r="P429">
        <v>46.37</v>
      </c>
      <c r="Q429" s="49">
        <v>45414</v>
      </c>
      <c r="R429" s="49">
        <v>45418</v>
      </c>
      <c r="S429" t="s">
        <v>2925</v>
      </c>
    </row>
    <row r="430" spans="1:19" ht="15" customHeight="1" x14ac:dyDescent="0.35">
      <c r="A430" s="49">
        <v>45185</v>
      </c>
      <c r="B430" t="s">
        <v>20</v>
      </c>
      <c r="C430" t="s">
        <v>25</v>
      </c>
      <c r="D430">
        <v>17</v>
      </c>
      <c r="E430">
        <v>163.37</v>
      </c>
      <c r="F430" t="s">
        <v>30</v>
      </c>
      <c r="G430" t="s">
        <v>34</v>
      </c>
      <c r="H430">
        <v>0.15</v>
      </c>
      <c r="I430" t="s">
        <v>36</v>
      </c>
      <c r="J430">
        <v>2360.6965</v>
      </c>
      <c r="K430" t="s">
        <v>43</v>
      </c>
      <c r="L430" t="s">
        <v>48</v>
      </c>
      <c r="M430">
        <v>0</v>
      </c>
      <c r="N430" t="s">
        <v>476</v>
      </c>
      <c r="O430" t="s">
        <v>1965</v>
      </c>
      <c r="P430">
        <v>5.36</v>
      </c>
      <c r="Q430" s="49">
        <v>45185</v>
      </c>
      <c r="R430" s="49">
        <v>45195</v>
      </c>
      <c r="S430" t="s">
        <v>2923</v>
      </c>
    </row>
    <row r="431" spans="1:19" ht="15" customHeight="1" x14ac:dyDescent="0.35">
      <c r="A431" s="49">
        <v>45090</v>
      </c>
      <c r="B431" t="s">
        <v>19</v>
      </c>
      <c r="C431" t="s">
        <v>28</v>
      </c>
      <c r="D431">
        <v>14</v>
      </c>
      <c r="E431">
        <v>583.96</v>
      </c>
      <c r="F431" t="s">
        <v>32</v>
      </c>
      <c r="G431" t="s">
        <v>35</v>
      </c>
      <c r="H431">
        <v>0</v>
      </c>
      <c r="I431" t="s">
        <v>40</v>
      </c>
      <c r="J431">
        <v>8175.4400000000014</v>
      </c>
      <c r="K431" t="s">
        <v>45</v>
      </c>
      <c r="L431" t="s">
        <v>49</v>
      </c>
      <c r="M431">
        <v>0</v>
      </c>
      <c r="N431" t="s">
        <v>477</v>
      </c>
      <c r="O431" t="s">
        <v>1966</v>
      </c>
      <c r="P431">
        <v>23.03</v>
      </c>
      <c r="Q431" s="49">
        <v>45090</v>
      </c>
      <c r="R431" s="49">
        <v>45099</v>
      </c>
      <c r="S431" t="s">
        <v>2922</v>
      </c>
    </row>
    <row r="432" spans="1:19" ht="15" customHeight="1" x14ac:dyDescent="0.35">
      <c r="A432" s="49">
        <v>45235</v>
      </c>
      <c r="B432" t="s">
        <v>20</v>
      </c>
      <c r="C432" t="s">
        <v>25</v>
      </c>
      <c r="D432">
        <v>16</v>
      </c>
      <c r="E432">
        <v>181.08</v>
      </c>
      <c r="F432" t="s">
        <v>32</v>
      </c>
      <c r="G432" t="s">
        <v>35</v>
      </c>
      <c r="H432">
        <v>0.1</v>
      </c>
      <c r="I432" t="s">
        <v>39</v>
      </c>
      <c r="J432">
        <v>2607.5520000000001</v>
      </c>
      <c r="K432" t="s">
        <v>42</v>
      </c>
      <c r="L432" t="s">
        <v>49</v>
      </c>
      <c r="M432">
        <v>0</v>
      </c>
      <c r="N432" t="s">
        <v>478</v>
      </c>
      <c r="O432" t="s">
        <v>1967</v>
      </c>
      <c r="P432">
        <v>39.840000000000003</v>
      </c>
      <c r="Q432" s="49">
        <v>45235</v>
      </c>
      <c r="R432" s="49">
        <v>45238</v>
      </c>
      <c r="S432" t="s">
        <v>2923</v>
      </c>
    </row>
    <row r="433" spans="1:19" ht="15" customHeight="1" x14ac:dyDescent="0.35">
      <c r="A433" s="49">
        <v>45619</v>
      </c>
      <c r="B433" t="s">
        <v>19</v>
      </c>
      <c r="C433" t="s">
        <v>28</v>
      </c>
      <c r="D433">
        <v>8</v>
      </c>
      <c r="E433">
        <v>414.94</v>
      </c>
      <c r="F433" t="s">
        <v>31</v>
      </c>
      <c r="G433" t="s">
        <v>34</v>
      </c>
      <c r="H433">
        <v>0</v>
      </c>
      <c r="I433" t="s">
        <v>37</v>
      </c>
      <c r="J433">
        <v>3319.52</v>
      </c>
      <c r="K433" t="s">
        <v>45</v>
      </c>
      <c r="L433" t="s">
        <v>48</v>
      </c>
      <c r="M433">
        <v>0</v>
      </c>
      <c r="N433" t="s">
        <v>479</v>
      </c>
      <c r="O433" t="s">
        <v>1968</v>
      </c>
      <c r="P433">
        <v>46.58</v>
      </c>
      <c r="Q433" s="49">
        <v>45619</v>
      </c>
      <c r="R433" s="49">
        <v>45622</v>
      </c>
      <c r="S433" t="s">
        <v>2922</v>
      </c>
    </row>
    <row r="434" spans="1:19" ht="15" customHeight="1" x14ac:dyDescent="0.35">
      <c r="A434" s="49">
        <v>45331</v>
      </c>
      <c r="B434" t="s">
        <v>21</v>
      </c>
      <c r="C434" t="s">
        <v>24</v>
      </c>
      <c r="D434">
        <v>16</v>
      </c>
      <c r="E434">
        <v>442.22</v>
      </c>
      <c r="F434" t="s">
        <v>30</v>
      </c>
      <c r="G434" t="s">
        <v>35</v>
      </c>
      <c r="H434">
        <v>0</v>
      </c>
      <c r="I434" t="s">
        <v>37</v>
      </c>
      <c r="J434">
        <v>7075.52</v>
      </c>
      <c r="K434" t="s">
        <v>46</v>
      </c>
      <c r="L434" t="s">
        <v>47</v>
      </c>
      <c r="M434">
        <v>0</v>
      </c>
      <c r="N434" t="s">
        <v>480</v>
      </c>
      <c r="O434" t="s">
        <v>1969</v>
      </c>
      <c r="P434">
        <v>27.36</v>
      </c>
      <c r="Q434" s="49">
        <v>45331</v>
      </c>
      <c r="R434" s="49">
        <v>45340</v>
      </c>
      <c r="S434" t="s">
        <v>2924</v>
      </c>
    </row>
    <row r="435" spans="1:19" ht="15" customHeight="1" x14ac:dyDescent="0.35">
      <c r="A435" s="49">
        <v>45246</v>
      </c>
      <c r="B435" t="s">
        <v>21</v>
      </c>
      <c r="C435" t="s">
        <v>29</v>
      </c>
      <c r="D435">
        <v>14</v>
      </c>
      <c r="E435">
        <v>595.39</v>
      </c>
      <c r="F435" t="s">
        <v>31</v>
      </c>
      <c r="G435" t="s">
        <v>34</v>
      </c>
      <c r="H435">
        <v>0.1</v>
      </c>
      <c r="I435" t="s">
        <v>41</v>
      </c>
      <c r="J435">
        <v>7501.9139999999998</v>
      </c>
      <c r="K435" t="s">
        <v>44</v>
      </c>
      <c r="L435" t="s">
        <v>48</v>
      </c>
      <c r="M435">
        <v>0</v>
      </c>
      <c r="N435" t="s">
        <v>481</v>
      </c>
      <c r="O435" t="s">
        <v>1970</v>
      </c>
      <c r="P435">
        <v>9.51</v>
      </c>
      <c r="Q435" s="49">
        <v>45246</v>
      </c>
      <c r="R435" s="49">
        <v>45252</v>
      </c>
      <c r="S435" t="s">
        <v>2924</v>
      </c>
    </row>
    <row r="436" spans="1:19" ht="15" customHeight="1" x14ac:dyDescent="0.35">
      <c r="A436" s="49">
        <v>45681</v>
      </c>
      <c r="B436" t="s">
        <v>21</v>
      </c>
      <c r="C436" t="s">
        <v>27</v>
      </c>
      <c r="D436">
        <v>6</v>
      </c>
      <c r="E436">
        <v>175.3</v>
      </c>
      <c r="F436" t="s">
        <v>31</v>
      </c>
      <c r="G436" t="s">
        <v>34</v>
      </c>
      <c r="H436">
        <v>0.15</v>
      </c>
      <c r="I436" t="s">
        <v>37</v>
      </c>
      <c r="J436">
        <v>894.03000000000009</v>
      </c>
      <c r="K436" t="s">
        <v>46</v>
      </c>
      <c r="L436" t="s">
        <v>48</v>
      </c>
      <c r="M436">
        <v>1</v>
      </c>
      <c r="N436" t="s">
        <v>482</v>
      </c>
      <c r="O436" t="s">
        <v>1971</v>
      </c>
      <c r="P436">
        <v>17.920000000000002</v>
      </c>
      <c r="Q436" s="49">
        <v>45681</v>
      </c>
      <c r="R436" s="49">
        <v>45686</v>
      </c>
      <c r="S436" t="s">
        <v>2924</v>
      </c>
    </row>
    <row r="437" spans="1:19" ht="15" customHeight="1" x14ac:dyDescent="0.35">
      <c r="A437" s="49">
        <v>45783</v>
      </c>
      <c r="B437" t="s">
        <v>21</v>
      </c>
      <c r="C437" t="s">
        <v>28</v>
      </c>
      <c r="D437">
        <v>7</v>
      </c>
      <c r="E437">
        <v>319.58999999999997</v>
      </c>
      <c r="F437" t="s">
        <v>32</v>
      </c>
      <c r="G437" t="s">
        <v>34</v>
      </c>
      <c r="H437">
        <v>0.15</v>
      </c>
      <c r="I437" t="s">
        <v>39</v>
      </c>
      <c r="J437">
        <v>1901.5605</v>
      </c>
      <c r="K437" t="s">
        <v>43</v>
      </c>
      <c r="L437" t="s">
        <v>49</v>
      </c>
      <c r="M437">
        <v>1</v>
      </c>
      <c r="N437" t="s">
        <v>483</v>
      </c>
      <c r="O437" t="s">
        <v>1972</v>
      </c>
      <c r="P437">
        <v>8.4700000000000006</v>
      </c>
      <c r="Q437" s="49">
        <v>45783</v>
      </c>
      <c r="R437" s="49">
        <v>45786</v>
      </c>
      <c r="S437" t="s">
        <v>2924</v>
      </c>
    </row>
    <row r="438" spans="1:19" ht="15" customHeight="1" x14ac:dyDescent="0.35">
      <c r="A438" s="49">
        <v>45794</v>
      </c>
      <c r="B438" t="s">
        <v>18</v>
      </c>
      <c r="C438" t="s">
        <v>29</v>
      </c>
      <c r="D438">
        <v>15</v>
      </c>
      <c r="E438">
        <v>506.81</v>
      </c>
      <c r="F438" t="s">
        <v>31</v>
      </c>
      <c r="G438" t="s">
        <v>35</v>
      </c>
      <c r="H438">
        <v>0.15</v>
      </c>
      <c r="I438" t="s">
        <v>41</v>
      </c>
      <c r="J438">
        <v>6461.8274999999994</v>
      </c>
      <c r="K438" t="s">
        <v>46</v>
      </c>
      <c r="L438" t="s">
        <v>47</v>
      </c>
      <c r="M438">
        <v>1</v>
      </c>
      <c r="N438" t="s">
        <v>484</v>
      </c>
      <c r="O438" t="s">
        <v>1973</v>
      </c>
      <c r="P438">
        <v>41.03</v>
      </c>
      <c r="Q438" s="49">
        <v>45794</v>
      </c>
      <c r="R438" s="49">
        <v>45804</v>
      </c>
      <c r="S438" t="s">
        <v>2921</v>
      </c>
    </row>
    <row r="439" spans="1:19" ht="15" customHeight="1" x14ac:dyDescent="0.35">
      <c r="A439" s="49">
        <v>45259</v>
      </c>
      <c r="B439" t="s">
        <v>21</v>
      </c>
      <c r="C439" t="s">
        <v>23</v>
      </c>
      <c r="D439">
        <v>17</v>
      </c>
      <c r="E439">
        <v>538.08000000000004</v>
      </c>
      <c r="F439" t="s">
        <v>31</v>
      </c>
      <c r="G439" t="s">
        <v>35</v>
      </c>
      <c r="H439">
        <v>0.05</v>
      </c>
      <c r="I439" t="s">
        <v>36</v>
      </c>
      <c r="J439">
        <v>8689.9920000000002</v>
      </c>
      <c r="K439" t="s">
        <v>45</v>
      </c>
      <c r="L439" t="s">
        <v>47</v>
      </c>
      <c r="M439">
        <v>0</v>
      </c>
      <c r="N439" t="s">
        <v>485</v>
      </c>
      <c r="O439" t="s">
        <v>1974</v>
      </c>
      <c r="P439">
        <v>19.61</v>
      </c>
      <c r="Q439" s="49">
        <v>45259</v>
      </c>
      <c r="R439" s="49">
        <v>45261</v>
      </c>
      <c r="S439" t="s">
        <v>2924</v>
      </c>
    </row>
    <row r="440" spans="1:19" ht="15" customHeight="1" x14ac:dyDescent="0.35">
      <c r="A440" s="49">
        <v>44981</v>
      </c>
      <c r="B440" t="s">
        <v>19</v>
      </c>
      <c r="C440" t="s">
        <v>26</v>
      </c>
      <c r="D440">
        <v>16</v>
      </c>
      <c r="E440">
        <v>187.84</v>
      </c>
      <c r="F440" t="s">
        <v>31</v>
      </c>
      <c r="G440" t="s">
        <v>35</v>
      </c>
      <c r="H440">
        <v>0</v>
      </c>
      <c r="I440" t="s">
        <v>37</v>
      </c>
      <c r="J440">
        <v>3005.44</v>
      </c>
      <c r="K440" t="s">
        <v>44</v>
      </c>
      <c r="L440" t="s">
        <v>48</v>
      </c>
      <c r="M440">
        <v>0</v>
      </c>
      <c r="N440" t="s">
        <v>486</v>
      </c>
      <c r="O440" t="s">
        <v>1975</v>
      </c>
      <c r="P440">
        <v>18.649999999999999</v>
      </c>
      <c r="Q440" s="49">
        <v>44981</v>
      </c>
      <c r="R440" s="49">
        <v>44983</v>
      </c>
      <c r="S440" t="s">
        <v>2922</v>
      </c>
    </row>
    <row r="441" spans="1:19" ht="15" customHeight="1" x14ac:dyDescent="0.35">
      <c r="A441" s="49">
        <v>45234</v>
      </c>
      <c r="B441" t="s">
        <v>19</v>
      </c>
      <c r="C441" t="s">
        <v>23</v>
      </c>
      <c r="D441">
        <v>18</v>
      </c>
      <c r="E441">
        <v>426.3</v>
      </c>
      <c r="F441" t="s">
        <v>31</v>
      </c>
      <c r="G441" t="s">
        <v>34</v>
      </c>
      <c r="H441">
        <v>0.15</v>
      </c>
      <c r="I441" t="s">
        <v>39</v>
      </c>
      <c r="J441">
        <v>6522.39</v>
      </c>
      <c r="K441" t="s">
        <v>44</v>
      </c>
      <c r="M441">
        <v>1</v>
      </c>
      <c r="N441" t="s">
        <v>487</v>
      </c>
      <c r="O441" t="s">
        <v>1976</v>
      </c>
      <c r="P441">
        <v>29.81</v>
      </c>
      <c r="Q441" s="49">
        <v>45234</v>
      </c>
      <c r="R441" s="49">
        <v>45240</v>
      </c>
      <c r="S441" t="s">
        <v>2922</v>
      </c>
    </row>
    <row r="442" spans="1:19" ht="15" customHeight="1" x14ac:dyDescent="0.35">
      <c r="A442" s="49">
        <v>45458</v>
      </c>
      <c r="B442" t="s">
        <v>18</v>
      </c>
      <c r="C442" t="s">
        <v>25</v>
      </c>
      <c r="D442">
        <v>1</v>
      </c>
      <c r="E442">
        <v>498.35</v>
      </c>
      <c r="F442" t="s">
        <v>30</v>
      </c>
      <c r="G442" t="s">
        <v>35</v>
      </c>
      <c r="H442">
        <v>0.1</v>
      </c>
      <c r="I442" t="s">
        <v>37</v>
      </c>
      <c r="J442">
        <v>448.51499999999999</v>
      </c>
      <c r="K442" t="s">
        <v>42</v>
      </c>
      <c r="L442" t="s">
        <v>47</v>
      </c>
      <c r="M442">
        <v>0</v>
      </c>
      <c r="N442" t="s">
        <v>488</v>
      </c>
      <c r="O442" t="s">
        <v>1977</v>
      </c>
      <c r="P442">
        <v>34.700000000000003</v>
      </c>
      <c r="Q442" s="49">
        <v>45458</v>
      </c>
      <c r="R442" s="49">
        <v>45465</v>
      </c>
      <c r="S442" t="s">
        <v>2921</v>
      </c>
    </row>
    <row r="443" spans="1:19" ht="15" customHeight="1" x14ac:dyDescent="0.35">
      <c r="A443" s="49">
        <v>45567</v>
      </c>
      <c r="B443" t="s">
        <v>20</v>
      </c>
      <c r="C443" t="s">
        <v>28</v>
      </c>
      <c r="D443">
        <v>19</v>
      </c>
      <c r="E443">
        <v>385.72</v>
      </c>
      <c r="F443" t="s">
        <v>31</v>
      </c>
      <c r="G443" t="s">
        <v>35</v>
      </c>
      <c r="H443">
        <v>0.05</v>
      </c>
      <c r="I443" t="s">
        <v>39</v>
      </c>
      <c r="J443">
        <v>6962.2460000000001</v>
      </c>
      <c r="K443" t="s">
        <v>46</v>
      </c>
      <c r="L443" t="s">
        <v>48</v>
      </c>
      <c r="M443">
        <v>1</v>
      </c>
      <c r="N443" t="s">
        <v>489</v>
      </c>
      <c r="O443" t="s">
        <v>1978</v>
      </c>
      <c r="P443">
        <v>12.46</v>
      </c>
      <c r="Q443" s="49">
        <v>45567</v>
      </c>
      <c r="R443" s="49">
        <v>45571</v>
      </c>
      <c r="S443" t="s">
        <v>2923</v>
      </c>
    </row>
    <row r="444" spans="1:19" ht="15" customHeight="1" x14ac:dyDescent="0.35">
      <c r="A444" s="49">
        <v>45080</v>
      </c>
      <c r="B444" t="s">
        <v>22</v>
      </c>
      <c r="C444" t="s">
        <v>28</v>
      </c>
      <c r="D444">
        <v>3</v>
      </c>
      <c r="E444">
        <v>54.37</v>
      </c>
      <c r="F444" t="s">
        <v>30</v>
      </c>
      <c r="G444" t="s">
        <v>34</v>
      </c>
      <c r="H444">
        <v>0.1</v>
      </c>
      <c r="I444" t="s">
        <v>38</v>
      </c>
      <c r="J444">
        <v>146.79900000000001</v>
      </c>
      <c r="K444" t="s">
        <v>44</v>
      </c>
      <c r="L444" t="s">
        <v>49</v>
      </c>
      <c r="M444">
        <v>0</v>
      </c>
      <c r="N444" t="s">
        <v>490</v>
      </c>
      <c r="O444" t="s">
        <v>1979</v>
      </c>
      <c r="P444">
        <v>48.71</v>
      </c>
      <c r="Q444" s="49">
        <v>45080</v>
      </c>
      <c r="R444" s="49">
        <v>45090</v>
      </c>
      <c r="S444" t="s">
        <v>2925</v>
      </c>
    </row>
    <row r="445" spans="1:19" ht="15" customHeight="1" x14ac:dyDescent="0.35">
      <c r="A445" s="49">
        <v>45179</v>
      </c>
      <c r="B445" t="s">
        <v>18</v>
      </c>
      <c r="C445" t="s">
        <v>24</v>
      </c>
      <c r="D445">
        <v>6</v>
      </c>
      <c r="E445">
        <v>471.74</v>
      </c>
      <c r="F445" t="s">
        <v>32</v>
      </c>
      <c r="G445" t="s">
        <v>35</v>
      </c>
      <c r="H445">
        <v>0.15</v>
      </c>
      <c r="I445" t="s">
        <v>39</v>
      </c>
      <c r="J445">
        <v>2405.8739999999998</v>
      </c>
      <c r="K445" t="s">
        <v>42</v>
      </c>
      <c r="M445">
        <v>0</v>
      </c>
      <c r="N445" t="s">
        <v>491</v>
      </c>
      <c r="O445" t="s">
        <v>1980</v>
      </c>
      <c r="P445">
        <v>36.79</v>
      </c>
      <c r="Q445" s="49">
        <v>45179</v>
      </c>
      <c r="R445" s="49">
        <v>45187</v>
      </c>
      <c r="S445" t="s">
        <v>2921</v>
      </c>
    </row>
    <row r="446" spans="1:19" ht="15" customHeight="1" x14ac:dyDescent="0.35">
      <c r="A446" s="49">
        <v>45797</v>
      </c>
      <c r="B446" t="s">
        <v>21</v>
      </c>
      <c r="C446" t="s">
        <v>29</v>
      </c>
      <c r="D446">
        <v>19</v>
      </c>
      <c r="E446">
        <v>322.31</v>
      </c>
      <c r="F446" t="s">
        <v>30</v>
      </c>
      <c r="G446" t="s">
        <v>35</v>
      </c>
      <c r="H446">
        <v>0.15</v>
      </c>
      <c r="I446" t="s">
        <v>41</v>
      </c>
      <c r="J446">
        <v>5205.3065000000006</v>
      </c>
      <c r="K446" t="s">
        <v>46</v>
      </c>
      <c r="L446" t="s">
        <v>47</v>
      </c>
      <c r="M446">
        <v>0</v>
      </c>
      <c r="N446" t="s">
        <v>492</v>
      </c>
      <c r="O446" t="s">
        <v>1981</v>
      </c>
      <c r="P446">
        <v>33.950000000000003</v>
      </c>
      <c r="Q446" s="49">
        <v>45797</v>
      </c>
      <c r="R446" s="49">
        <v>45799</v>
      </c>
      <c r="S446" t="s">
        <v>2924</v>
      </c>
    </row>
    <row r="447" spans="1:19" ht="15" customHeight="1" x14ac:dyDescent="0.35">
      <c r="A447" s="49">
        <v>45193</v>
      </c>
      <c r="B447" t="s">
        <v>20</v>
      </c>
      <c r="C447" t="s">
        <v>28</v>
      </c>
      <c r="D447">
        <v>13</v>
      </c>
      <c r="E447">
        <v>115.86</v>
      </c>
      <c r="F447" t="s">
        <v>31</v>
      </c>
      <c r="G447" t="s">
        <v>34</v>
      </c>
      <c r="H447">
        <v>0.1</v>
      </c>
      <c r="I447" t="s">
        <v>40</v>
      </c>
      <c r="J447">
        <v>1355.5619999999999</v>
      </c>
      <c r="K447" t="s">
        <v>46</v>
      </c>
      <c r="M447">
        <v>1</v>
      </c>
      <c r="N447" t="s">
        <v>493</v>
      </c>
      <c r="O447" t="s">
        <v>1982</v>
      </c>
      <c r="P447">
        <v>28.52</v>
      </c>
      <c r="Q447" s="49">
        <v>45193</v>
      </c>
      <c r="R447" s="49">
        <v>45202</v>
      </c>
      <c r="S447" t="s">
        <v>2923</v>
      </c>
    </row>
    <row r="448" spans="1:19" ht="15" customHeight="1" x14ac:dyDescent="0.35">
      <c r="A448" s="49">
        <v>45745</v>
      </c>
      <c r="B448" t="s">
        <v>18</v>
      </c>
      <c r="C448" t="s">
        <v>28</v>
      </c>
      <c r="D448">
        <v>18</v>
      </c>
      <c r="E448">
        <v>398.26</v>
      </c>
      <c r="F448" t="s">
        <v>30</v>
      </c>
      <c r="G448" t="s">
        <v>35</v>
      </c>
      <c r="H448">
        <v>0.1</v>
      </c>
      <c r="I448" t="s">
        <v>41</v>
      </c>
      <c r="J448">
        <v>6451.8120000000008</v>
      </c>
      <c r="K448" t="s">
        <v>45</v>
      </c>
      <c r="M448">
        <v>0</v>
      </c>
      <c r="N448" t="s">
        <v>494</v>
      </c>
      <c r="O448" t="s">
        <v>1983</v>
      </c>
      <c r="P448">
        <v>16.8</v>
      </c>
      <c r="Q448" s="49">
        <v>45745</v>
      </c>
      <c r="R448" s="49">
        <v>45751</v>
      </c>
      <c r="S448" t="s">
        <v>2921</v>
      </c>
    </row>
    <row r="449" spans="1:19" ht="15" customHeight="1" x14ac:dyDescent="0.35">
      <c r="A449" s="49">
        <v>45094</v>
      </c>
      <c r="B449" t="s">
        <v>18</v>
      </c>
      <c r="C449" t="s">
        <v>26</v>
      </c>
      <c r="D449">
        <v>4</v>
      </c>
      <c r="E449">
        <v>584.79999999999995</v>
      </c>
      <c r="F449" t="s">
        <v>30</v>
      </c>
      <c r="G449" t="s">
        <v>35</v>
      </c>
      <c r="H449">
        <v>0.1</v>
      </c>
      <c r="I449" t="s">
        <v>36</v>
      </c>
      <c r="J449">
        <v>2105.2800000000002</v>
      </c>
      <c r="K449" t="s">
        <v>42</v>
      </c>
      <c r="L449" t="s">
        <v>47</v>
      </c>
      <c r="M449">
        <v>0</v>
      </c>
      <c r="N449" t="s">
        <v>495</v>
      </c>
      <c r="O449" t="s">
        <v>1984</v>
      </c>
      <c r="P449">
        <v>16.440000000000001</v>
      </c>
      <c r="Q449" s="49">
        <v>45094</v>
      </c>
      <c r="R449" s="49">
        <v>45102</v>
      </c>
      <c r="S449" t="s">
        <v>2921</v>
      </c>
    </row>
    <row r="450" spans="1:19" ht="15" customHeight="1" x14ac:dyDescent="0.35">
      <c r="A450" s="49">
        <v>45319</v>
      </c>
      <c r="B450" t="s">
        <v>22</v>
      </c>
      <c r="C450" t="s">
        <v>29</v>
      </c>
      <c r="D450">
        <v>20</v>
      </c>
      <c r="E450">
        <v>424.7</v>
      </c>
      <c r="F450" t="s">
        <v>30</v>
      </c>
      <c r="G450" t="s">
        <v>34</v>
      </c>
      <c r="H450">
        <v>0.15</v>
      </c>
      <c r="I450" t="s">
        <v>41</v>
      </c>
      <c r="J450">
        <v>7219.9</v>
      </c>
      <c r="K450" t="s">
        <v>42</v>
      </c>
      <c r="L450" t="s">
        <v>47</v>
      </c>
      <c r="M450">
        <v>0</v>
      </c>
      <c r="N450" t="s">
        <v>496</v>
      </c>
      <c r="O450" t="s">
        <v>1985</v>
      </c>
      <c r="P450">
        <v>42.03</v>
      </c>
      <c r="Q450" s="49">
        <v>45319</v>
      </c>
      <c r="R450" s="49">
        <v>45327</v>
      </c>
      <c r="S450" t="s">
        <v>2925</v>
      </c>
    </row>
    <row r="451" spans="1:19" ht="15" customHeight="1" x14ac:dyDescent="0.35">
      <c r="A451" s="49">
        <v>44999</v>
      </c>
      <c r="B451" t="s">
        <v>21</v>
      </c>
      <c r="C451" t="s">
        <v>26</v>
      </c>
      <c r="D451">
        <v>16</v>
      </c>
      <c r="E451">
        <v>179.22</v>
      </c>
      <c r="F451" t="s">
        <v>33</v>
      </c>
      <c r="G451" t="s">
        <v>35</v>
      </c>
      <c r="H451">
        <v>0.1</v>
      </c>
      <c r="I451" t="s">
        <v>37</v>
      </c>
      <c r="J451">
        <v>2580.768</v>
      </c>
      <c r="K451" t="s">
        <v>42</v>
      </c>
      <c r="L451" t="s">
        <v>49</v>
      </c>
      <c r="M451">
        <v>0</v>
      </c>
      <c r="N451" t="s">
        <v>497</v>
      </c>
      <c r="O451" t="s">
        <v>1986</v>
      </c>
      <c r="P451">
        <v>45.99</v>
      </c>
      <c r="Q451" s="49">
        <v>44999</v>
      </c>
      <c r="R451" s="49">
        <v>45002</v>
      </c>
      <c r="S451" t="s">
        <v>2924</v>
      </c>
    </row>
    <row r="452" spans="1:19" ht="15" customHeight="1" x14ac:dyDescent="0.35">
      <c r="A452" s="49">
        <v>45666</v>
      </c>
      <c r="B452" t="s">
        <v>18</v>
      </c>
      <c r="C452" t="s">
        <v>23</v>
      </c>
      <c r="D452">
        <v>12</v>
      </c>
      <c r="E452">
        <v>148.66</v>
      </c>
      <c r="F452" t="s">
        <v>31</v>
      </c>
      <c r="G452" t="s">
        <v>34</v>
      </c>
      <c r="H452">
        <v>0</v>
      </c>
      <c r="I452" t="s">
        <v>40</v>
      </c>
      <c r="J452">
        <v>1783.92</v>
      </c>
      <c r="K452" t="s">
        <v>42</v>
      </c>
      <c r="M452">
        <v>1</v>
      </c>
      <c r="N452" t="s">
        <v>498</v>
      </c>
      <c r="O452" t="s">
        <v>1987</v>
      </c>
      <c r="P452">
        <v>27.16</v>
      </c>
      <c r="Q452" s="49">
        <v>45666</v>
      </c>
      <c r="R452" s="49">
        <v>45674</v>
      </c>
      <c r="S452" t="s">
        <v>2921</v>
      </c>
    </row>
    <row r="453" spans="1:19" ht="15" customHeight="1" x14ac:dyDescent="0.35">
      <c r="A453" s="49">
        <v>45746</v>
      </c>
      <c r="B453" t="s">
        <v>21</v>
      </c>
      <c r="C453" t="s">
        <v>24</v>
      </c>
      <c r="D453">
        <v>16</v>
      </c>
      <c r="E453">
        <v>460.43</v>
      </c>
      <c r="F453" t="s">
        <v>30</v>
      </c>
      <c r="G453" t="s">
        <v>34</v>
      </c>
      <c r="H453">
        <v>0.15</v>
      </c>
      <c r="I453" t="s">
        <v>41</v>
      </c>
      <c r="J453">
        <v>6261.848</v>
      </c>
      <c r="K453" t="s">
        <v>42</v>
      </c>
      <c r="L453" t="s">
        <v>49</v>
      </c>
      <c r="M453">
        <v>0</v>
      </c>
      <c r="N453" t="s">
        <v>499</v>
      </c>
      <c r="O453" t="s">
        <v>1988</v>
      </c>
      <c r="P453">
        <v>20.38</v>
      </c>
      <c r="Q453" s="49">
        <v>45746</v>
      </c>
      <c r="R453" s="49">
        <v>45753</v>
      </c>
      <c r="S453" t="s">
        <v>2924</v>
      </c>
    </row>
    <row r="454" spans="1:19" ht="15" customHeight="1" x14ac:dyDescent="0.35">
      <c r="A454" s="49">
        <v>45222</v>
      </c>
      <c r="B454" t="s">
        <v>18</v>
      </c>
      <c r="C454" t="s">
        <v>28</v>
      </c>
      <c r="D454">
        <v>5</v>
      </c>
      <c r="E454">
        <v>334.37</v>
      </c>
      <c r="F454" t="s">
        <v>30</v>
      </c>
      <c r="G454" t="s">
        <v>35</v>
      </c>
      <c r="H454">
        <v>0.05</v>
      </c>
      <c r="I454" t="s">
        <v>39</v>
      </c>
      <c r="J454">
        <v>1588.2574999999999</v>
      </c>
      <c r="K454" t="s">
        <v>44</v>
      </c>
      <c r="M454">
        <v>0</v>
      </c>
      <c r="N454" t="s">
        <v>500</v>
      </c>
      <c r="O454" t="s">
        <v>1775</v>
      </c>
      <c r="P454">
        <v>32.130000000000003</v>
      </c>
      <c r="Q454" s="49">
        <v>45222</v>
      </c>
      <c r="R454" s="49">
        <v>45227</v>
      </c>
      <c r="S454" t="s">
        <v>2921</v>
      </c>
    </row>
    <row r="455" spans="1:19" ht="15" customHeight="1" x14ac:dyDescent="0.35">
      <c r="A455" s="49">
        <v>45816</v>
      </c>
      <c r="B455" t="s">
        <v>22</v>
      </c>
      <c r="C455" t="s">
        <v>27</v>
      </c>
      <c r="D455">
        <v>3</v>
      </c>
      <c r="E455">
        <v>599.72</v>
      </c>
      <c r="F455" t="s">
        <v>33</v>
      </c>
      <c r="G455" t="s">
        <v>35</v>
      </c>
      <c r="H455">
        <v>0.15</v>
      </c>
      <c r="I455" t="s">
        <v>37</v>
      </c>
      <c r="J455">
        <v>1529.2860000000001</v>
      </c>
      <c r="K455" t="s">
        <v>42</v>
      </c>
      <c r="L455" t="s">
        <v>49</v>
      </c>
      <c r="M455">
        <v>1</v>
      </c>
      <c r="N455" t="s">
        <v>501</v>
      </c>
      <c r="O455" t="s">
        <v>1989</v>
      </c>
      <c r="P455">
        <v>14.93</v>
      </c>
      <c r="Q455" s="49">
        <v>45816</v>
      </c>
      <c r="R455" s="49">
        <v>45822</v>
      </c>
      <c r="S455" t="s">
        <v>2925</v>
      </c>
    </row>
    <row r="456" spans="1:19" ht="15" customHeight="1" x14ac:dyDescent="0.35">
      <c r="A456" s="49">
        <v>45348</v>
      </c>
      <c r="B456" t="s">
        <v>22</v>
      </c>
      <c r="C456" t="s">
        <v>27</v>
      </c>
      <c r="D456">
        <v>11</v>
      </c>
      <c r="E456">
        <v>389.84</v>
      </c>
      <c r="F456" t="s">
        <v>33</v>
      </c>
      <c r="G456" t="s">
        <v>34</v>
      </c>
      <c r="H456">
        <v>0</v>
      </c>
      <c r="I456" t="s">
        <v>37</v>
      </c>
      <c r="J456">
        <v>4288.24</v>
      </c>
      <c r="K456" t="s">
        <v>43</v>
      </c>
      <c r="L456" t="s">
        <v>48</v>
      </c>
      <c r="M456">
        <v>1</v>
      </c>
      <c r="N456" t="s">
        <v>502</v>
      </c>
      <c r="O456" t="s">
        <v>1990</v>
      </c>
      <c r="P456">
        <v>10.24</v>
      </c>
      <c r="Q456" s="49">
        <v>45348</v>
      </c>
      <c r="R456" s="49">
        <v>45351</v>
      </c>
      <c r="S456" t="s">
        <v>2925</v>
      </c>
    </row>
    <row r="457" spans="1:19" ht="15" customHeight="1" x14ac:dyDescent="0.35">
      <c r="A457" s="49">
        <v>45595</v>
      </c>
      <c r="B457" t="s">
        <v>18</v>
      </c>
      <c r="C457" t="s">
        <v>26</v>
      </c>
      <c r="D457">
        <v>11</v>
      </c>
      <c r="E457">
        <v>445.75</v>
      </c>
      <c r="F457" t="s">
        <v>31</v>
      </c>
      <c r="G457" t="s">
        <v>34</v>
      </c>
      <c r="H457">
        <v>0.1</v>
      </c>
      <c r="I457" t="s">
        <v>38</v>
      </c>
      <c r="J457">
        <v>4412.9250000000002</v>
      </c>
      <c r="K457" t="s">
        <v>42</v>
      </c>
      <c r="L457" t="s">
        <v>48</v>
      </c>
      <c r="M457">
        <v>0</v>
      </c>
      <c r="N457" t="s">
        <v>503</v>
      </c>
      <c r="O457" t="s">
        <v>1991</v>
      </c>
      <c r="P457">
        <v>18.07</v>
      </c>
      <c r="Q457" s="49">
        <v>45595</v>
      </c>
      <c r="R457" s="49">
        <v>45603</v>
      </c>
      <c r="S457" t="s">
        <v>2921</v>
      </c>
    </row>
    <row r="458" spans="1:19" ht="15" customHeight="1" x14ac:dyDescent="0.35">
      <c r="A458" s="49">
        <v>45523</v>
      </c>
      <c r="B458" t="s">
        <v>19</v>
      </c>
      <c r="C458" t="s">
        <v>23</v>
      </c>
      <c r="D458">
        <v>18</v>
      </c>
      <c r="E458">
        <v>96.84</v>
      </c>
      <c r="F458" t="s">
        <v>31</v>
      </c>
      <c r="G458" t="s">
        <v>34</v>
      </c>
      <c r="H458">
        <v>0.15</v>
      </c>
      <c r="I458" t="s">
        <v>38</v>
      </c>
      <c r="J458">
        <v>1481.652</v>
      </c>
      <c r="K458" t="s">
        <v>46</v>
      </c>
      <c r="L458" t="s">
        <v>48</v>
      </c>
      <c r="M458">
        <v>1</v>
      </c>
      <c r="N458" t="s">
        <v>504</v>
      </c>
      <c r="O458" t="s">
        <v>1992</v>
      </c>
      <c r="P458">
        <v>8.1</v>
      </c>
      <c r="Q458" s="49">
        <v>45523</v>
      </c>
      <c r="R458" s="49">
        <v>45527</v>
      </c>
      <c r="S458" t="s">
        <v>2922</v>
      </c>
    </row>
    <row r="459" spans="1:19" ht="15" customHeight="1" x14ac:dyDescent="0.35">
      <c r="A459" s="49">
        <v>45137</v>
      </c>
      <c r="B459" t="s">
        <v>21</v>
      </c>
      <c r="C459" t="s">
        <v>26</v>
      </c>
      <c r="D459">
        <v>1</v>
      </c>
      <c r="E459">
        <v>528.30999999999995</v>
      </c>
      <c r="F459" t="s">
        <v>32</v>
      </c>
      <c r="G459" t="s">
        <v>34</v>
      </c>
      <c r="H459">
        <v>0.1</v>
      </c>
      <c r="I459" t="s">
        <v>37</v>
      </c>
      <c r="J459">
        <v>475.47899999999998</v>
      </c>
      <c r="K459" t="s">
        <v>42</v>
      </c>
      <c r="L459" t="s">
        <v>47</v>
      </c>
      <c r="M459">
        <v>0</v>
      </c>
      <c r="N459" t="s">
        <v>505</v>
      </c>
      <c r="O459" t="s">
        <v>1571</v>
      </c>
      <c r="P459">
        <v>24.55</v>
      </c>
      <c r="Q459" s="49">
        <v>45137</v>
      </c>
      <c r="R459" s="49">
        <v>45147</v>
      </c>
      <c r="S459" t="s">
        <v>2924</v>
      </c>
    </row>
    <row r="460" spans="1:19" ht="15" customHeight="1" x14ac:dyDescent="0.35">
      <c r="A460" s="49">
        <v>45517</v>
      </c>
      <c r="B460" t="s">
        <v>20</v>
      </c>
      <c r="C460" t="s">
        <v>27</v>
      </c>
      <c r="D460">
        <v>16</v>
      </c>
      <c r="E460">
        <v>64.03</v>
      </c>
      <c r="F460" t="s">
        <v>31</v>
      </c>
      <c r="G460" t="s">
        <v>34</v>
      </c>
      <c r="H460">
        <v>0</v>
      </c>
      <c r="I460" t="s">
        <v>39</v>
      </c>
      <c r="J460">
        <v>1024.48</v>
      </c>
      <c r="K460" t="s">
        <v>43</v>
      </c>
      <c r="L460" t="s">
        <v>49</v>
      </c>
      <c r="M460">
        <v>1</v>
      </c>
      <c r="N460" t="s">
        <v>506</v>
      </c>
      <c r="O460" t="s">
        <v>1993</v>
      </c>
      <c r="P460">
        <v>16.71</v>
      </c>
      <c r="Q460" s="49">
        <v>45517</v>
      </c>
      <c r="R460" s="49">
        <v>45527</v>
      </c>
      <c r="S460" t="s">
        <v>2923</v>
      </c>
    </row>
    <row r="461" spans="1:19" ht="15" customHeight="1" x14ac:dyDescent="0.35">
      <c r="A461" s="49">
        <v>45234</v>
      </c>
      <c r="B461" t="s">
        <v>20</v>
      </c>
      <c r="C461" t="s">
        <v>29</v>
      </c>
      <c r="D461">
        <v>13</v>
      </c>
      <c r="E461">
        <v>179.37</v>
      </c>
      <c r="F461" t="s">
        <v>31</v>
      </c>
      <c r="G461" t="s">
        <v>35</v>
      </c>
      <c r="H461">
        <v>0.05</v>
      </c>
      <c r="I461" t="s">
        <v>36</v>
      </c>
      <c r="J461">
        <v>2215.2195000000002</v>
      </c>
      <c r="K461" t="s">
        <v>42</v>
      </c>
      <c r="L461" t="s">
        <v>47</v>
      </c>
      <c r="M461">
        <v>0</v>
      </c>
      <c r="N461" t="s">
        <v>507</v>
      </c>
      <c r="O461" t="s">
        <v>1994</v>
      </c>
      <c r="P461">
        <v>35.28</v>
      </c>
      <c r="Q461" s="49">
        <v>45234</v>
      </c>
      <c r="R461" s="49">
        <v>45242</v>
      </c>
      <c r="S461" t="s">
        <v>2923</v>
      </c>
    </row>
    <row r="462" spans="1:19" ht="15" customHeight="1" x14ac:dyDescent="0.35">
      <c r="A462" s="49">
        <v>45813</v>
      </c>
      <c r="B462" t="s">
        <v>18</v>
      </c>
      <c r="C462" t="s">
        <v>29</v>
      </c>
      <c r="D462">
        <v>19</v>
      </c>
      <c r="E462">
        <v>491.15</v>
      </c>
      <c r="F462" t="s">
        <v>32</v>
      </c>
      <c r="G462" t="s">
        <v>35</v>
      </c>
      <c r="H462">
        <v>0</v>
      </c>
      <c r="I462" t="s">
        <v>38</v>
      </c>
      <c r="J462">
        <v>9331.85</v>
      </c>
      <c r="K462" t="s">
        <v>42</v>
      </c>
      <c r="M462">
        <v>0</v>
      </c>
      <c r="N462" t="s">
        <v>508</v>
      </c>
      <c r="O462" t="s">
        <v>1995</v>
      </c>
      <c r="P462">
        <v>48.68</v>
      </c>
      <c r="Q462" s="49">
        <v>45813</v>
      </c>
      <c r="R462" s="49">
        <v>45823</v>
      </c>
      <c r="S462" t="s">
        <v>2921</v>
      </c>
    </row>
    <row r="463" spans="1:19" ht="15" customHeight="1" x14ac:dyDescent="0.35">
      <c r="A463" s="49">
        <v>45100</v>
      </c>
      <c r="B463" t="s">
        <v>20</v>
      </c>
      <c r="C463" t="s">
        <v>29</v>
      </c>
      <c r="D463">
        <v>5</v>
      </c>
      <c r="E463">
        <v>360.34</v>
      </c>
      <c r="F463" t="s">
        <v>32</v>
      </c>
      <c r="G463" t="s">
        <v>34</v>
      </c>
      <c r="H463">
        <v>0</v>
      </c>
      <c r="I463" t="s">
        <v>39</v>
      </c>
      <c r="J463">
        <v>1801.7</v>
      </c>
      <c r="K463" t="s">
        <v>43</v>
      </c>
      <c r="M463">
        <v>0</v>
      </c>
      <c r="N463" t="s">
        <v>509</v>
      </c>
      <c r="O463" t="s">
        <v>1996</v>
      </c>
      <c r="P463">
        <v>33.76</v>
      </c>
      <c r="Q463" s="49">
        <v>45100</v>
      </c>
      <c r="R463" s="49">
        <v>45105</v>
      </c>
      <c r="S463" t="s">
        <v>2923</v>
      </c>
    </row>
    <row r="464" spans="1:19" ht="15" customHeight="1" x14ac:dyDescent="0.35">
      <c r="A464" s="49">
        <v>45556</v>
      </c>
      <c r="B464" t="s">
        <v>19</v>
      </c>
      <c r="C464" t="s">
        <v>23</v>
      </c>
      <c r="D464">
        <v>20</v>
      </c>
      <c r="E464">
        <v>296.8</v>
      </c>
      <c r="F464" t="s">
        <v>31</v>
      </c>
      <c r="G464" t="s">
        <v>35</v>
      </c>
      <c r="H464">
        <v>0.1</v>
      </c>
      <c r="I464" t="s">
        <v>38</v>
      </c>
      <c r="J464">
        <v>5342.4000000000005</v>
      </c>
      <c r="K464" t="s">
        <v>43</v>
      </c>
      <c r="M464">
        <v>0</v>
      </c>
      <c r="N464" t="s">
        <v>510</v>
      </c>
      <c r="O464" t="s">
        <v>1997</v>
      </c>
      <c r="P464">
        <v>19.57</v>
      </c>
      <c r="Q464" s="49">
        <v>45556</v>
      </c>
      <c r="R464" s="49">
        <v>45563</v>
      </c>
      <c r="S464" t="s">
        <v>2922</v>
      </c>
    </row>
    <row r="465" spans="1:19" ht="15" customHeight="1" x14ac:dyDescent="0.35">
      <c r="A465" s="49">
        <v>45292</v>
      </c>
      <c r="B465" t="s">
        <v>19</v>
      </c>
      <c r="C465" t="s">
        <v>25</v>
      </c>
      <c r="D465">
        <v>3</v>
      </c>
      <c r="E465">
        <v>599.41999999999996</v>
      </c>
      <c r="F465" t="s">
        <v>31</v>
      </c>
      <c r="G465" t="s">
        <v>34</v>
      </c>
      <c r="H465">
        <v>0.1</v>
      </c>
      <c r="I465" t="s">
        <v>41</v>
      </c>
      <c r="J465">
        <v>1618.434</v>
      </c>
      <c r="K465" t="s">
        <v>42</v>
      </c>
      <c r="L465" t="s">
        <v>48</v>
      </c>
      <c r="M465">
        <v>0</v>
      </c>
      <c r="N465" t="s">
        <v>511</v>
      </c>
      <c r="O465" t="s">
        <v>1998</v>
      </c>
      <c r="P465">
        <v>48.02</v>
      </c>
      <c r="Q465" s="49">
        <v>45292</v>
      </c>
      <c r="R465" s="49">
        <v>45294</v>
      </c>
      <c r="S465" t="s">
        <v>2922</v>
      </c>
    </row>
    <row r="466" spans="1:19" ht="15" customHeight="1" x14ac:dyDescent="0.35">
      <c r="A466" s="49">
        <v>45659</v>
      </c>
      <c r="B466" t="s">
        <v>22</v>
      </c>
      <c r="C466" t="s">
        <v>23</v>
      </c>
      <c r="D466">
        <v>1</v>
      </c>
      <c r="E466">
        <v>374.33</v>
      </c>
      <c r="F466" t="s">
        <v>30</v>
      </c>
      <c r="G466" t="s">
        <v>34</v>
      </c>
      <c r="H466">
        <v>0</v>
      </c>
      <c r="I466" t="s">
        <v>39</v>
      </c>
      <c r="J466">
        <v>374.33</v>
      </c>
      <c r="K466" t="s">
        <v>44</v>
      </c>
      <c r="L466" t="s">
        <v>47</v>
      </c>
      <c r="M466">
        <v>0</v>
      </c>
      <c r="N466" t="s">
        <v>512</v>
      </c>
      <c r="O466" t="s">
        <v>1999</v>
      </c>
      <c r="P466">
        <v>33.31</v>
      </c>
      <c r="Q466" s="49">
        <v>45659</v>
      </c>
      <c r="R466" s="49">
        <v>45669</v>
      </c>
      <c r="S466" t="s">
        <v>2925</v>
      </c>
    </row>
    <row r="467" spans="1:19" ht="15" customHeight="1" x14ac:dyDescent="0.35">
      <c r="A467" s="49">
        <v>45365</v>
      </c>
      <c r="B467" t="s">
        <v>20</v>
      </c>
      <c r="C467" t="s">
        <v>25</v>
      </c>
      <c r="D467">
        <v>13</v>
      </c>
      <c r="E467">
        <v>588.79999999999995</v>
      </c>
      <c r="F467" t="s">
        <v>33</v>
      </c>
      <c r="G467" t="s">
        <v>34</v>
      </c>
      <c r="H467">
        <v>0.15</v>
      </c>
      <c r="I467" t="s">
        <v>38</v>
      </c>
      <c r="J467">
        <v>6506.24</v>
      </c>
      <c r="K467" t="s">
        <v>46</v>
      </c>
      <c r="L467" t="s">
        <v>48</v>
      </c>
      <c r="M467">
        <v>0</v>
      </c>
      <c r="N467" t="s">
        <v>513</v>
      </c>
      <c r="O467" t="s">
        <v>2000</v>
      </c>
      <c r="P467">
        <v>45.03</v>
      </c>
      <c r="Q467" s="49">
        <v>45365</v>
      </c>
      <c r="R467" s="49">
        <v>45372</v>
      </c>
      <c r="S467" t="s">
        <v>2923</v>
      </c>
    </row>
    <row r="468" spans="1:19" ht="15" customHeight="1" x14ac:dyDescent="0.35">
      <c r="A468" s="49">
        <v>45416</v>
      </c>
      <c r="B468" t="s">
        <v>22</v>
      </c>
      <c r="C468" t="s">
        <v>27</v>
      </c>
      <c r="D468">
        <v>13</v>
      </c>
      <c r="E468">
        <v>198.44</v>
      </c>
      <c r="F468" t="s">
        <v>33</v>
      </c>
      <c r="G468" t="s">
        <v>34</v>
      </c>
      <c r="H468">
        <v>0</v>
      </c>
      <c r="I468" t="s">
        <v>39</v>
      </c>
      <c r="J468">
        <v>2579.7199999999998</v>
      </c>
      <c r="K468" t="s">
        <v>46</v>
      </c>
      <c r="L468" t="s">
        <v>48</v>
      </c>
      <c r="M468">
        <v>1</v>
      </c>
      <c r="N468" t="s">
        <v>514</v>
      </c>
      <c r="O468" t="s">
        <v>2001</v>
      </c>
      <c r="P468">
        <v>31.51</v>
      </c>
      <c r="Q468" s="49">
        <v>45416</v>
      </c>
      <c r="R468" s="49">
        <v>45421</v>
      </c>
      <c r="S468" t="s">
        <v>2925</v>
      </c>
    </row>
    <row r="469" spans="1:19" ht="15" customHeight="1" x14ac:dyDescent="0.35">
      <c r="A469" s="49">
        <v>45715</v>
      </c>
      <c r="B469" t="s">
        <v>19</v>
      </c>
      <c r="C469" t="s">
        <v>29</v>
      </c>
      <c r="D469">
        <v>12</v>
      </c>
      <c r="E469">
        <v>384.2</v>
      </c>
      <c r="F469" t="s">
        <v>31</v>
      </c>
      <c r="G469" t="s">
        <v>35</v>
      </c>
      <c r="H469">
        <v>0</v>
      </c>
      <c r="I469" t="s">
        <v>36</v>
      </c>
      <c r="J469">
        <v>4610.3999999999996</v>
      </c>
      <c r="K469" t="s">
        <v>46</v>
      </c>
      <c r="L469" t="s">
        <v>47</v>
      </c>
      <c r="M469">
        <v>0</v>
      </c>
      <c r="N469" t="s">
        <v>515</v>
      </c>
      <c r="O469" t="s">
        <v>1852</v>
      </c>
      <c r="P469">
        <v>38.99</v>
      </c>
      <c r="Q469" s="49">
        <v>45715</v>
      </c>
      <c r="R469" s="49">
        <v>45718</v>
      </c>
      <c r="S469" t="s">
        <v>2922</v>
      </c>
    </row>
    <row r="470" spans="1:19" ht="15" customHeight="1" x14ac:dyDescent="0.35">
      <c r="A470" s="49">
        <v>45609</v>
      </c>
      <c r="B470" t="s">
        <v>21</v>
      </c>
      <c r="C470" t="s">
        <v>24</v>
      </c>
      <c r="D470">
        <v>4</v>
      </c>
      <c r="E470">
        <v>475.49</v>
      </c>
      <c r="F470" t="s">
        <v>30</v>
      </c>
      <c r="G470" t="s">
        <v>34</v>
      </c>
      <c r="H470">
        <v>0.15</v>
      </c>
      <c r="I470" t="s">
        <v>38</v>
      </c>
      <c r="J470">
        <v>1616.6659999999999</v>
      </c>
      <c r="K470" t="s">
        <v>46</v>
      </c>
      <c r="L470" t="s">
        <v>49</v>
      </c>
      <c r="M470">
        <v>0</v>
      </c>
      <c r="N470" t="s">
        <v>516</v>
      </c>
      <c r="O470" t="s">
        <v>2002</v>
      </c>
      <c r="P470">
        <v>11.6</v>
      </c>
      <c r="Q470" s="49">
        <v>45609</v>
      </c>
      <c r="R470" s="49">
        <v>45613</v>
      </c>
      <c r="S470" t="s">
        <v>2924</v>
      </c>
    </row>
    <row r="471" spans="1:19" ht="15" customHeight="1" x14ac:dyDescent="0.35">
      <c r="A471" s="49">
        <v>45230</v>
      </c>
      <c r="B471" t="s">
        <v>22</v>
      </c>
      <c r="C471" t="s">
        <v>29</v>
      </c>
      <c r="D471">
        <v>6</v>
      </c>
      <c r="E471">
        <v>202.97</v>
      </c>
      <c r="F471" t="s">
        <v>32</v>
      </c>
      <c r="G471" t="s">
        <v>35</v>
      </c>
      <c r="H471">
        <v>0.1</v>
      </c>
      <c r="I471" t="s">
        <v>36</v>
      </c>
      <c r="J471">
        <v>1096.038</v>
      </c>
      <c r="K471" t="s">
        <v>43</v>
      </c>
      <c r="L471" t="s">
        <v>49</v>
      </c>
      <c r="M471">
        <v>0</v>
      </c>
      <c r="N471" t="s">
        <v>517</v>
      </c>
      <c r="O471" t="s">
        <v>2003</v>
      </c>
      <c r="P471">
        <v>43.55</v>
      </c>
      <c r="Q471" s="49">
        <v>45230</v>
      </c>
      <c r="R471" s="49">
        <v>45240</v>
      </c>
      <c r="S471" t="s">
        <v>2925</v>
      </c>
    </row>
    <row r="472" spans="1:19" ht="15" customHeight="1" x14ac:dyDescent="0.35">
      <c r="A472" s="49">
        <v>45279</v>
      </c>
      <c r="B472" t="s">
        <v>21</v>
      </c>
      <c r="C472" t="s">
        <v>28</v>
      </c>
      <c r="D472">
        <v>18</v>
      </c>
      <c r="E472">
        <v>135.22999999999999</v>
      </c>
      <c r="F472" t="s">
        <v>32</v>
      </c>
      <c r="G472" t="s">
        <v>34</v>
      </c>
      <c r="H472">
        <v>0</v>
      </c>
      <c r="I472" t="s">
        <v>40</v>
      </c>
      <c r="J472">
        <v>2434.14</v>
      </c>
      <c r="K472" t="s">
        <v>42</v>
      </c>
      <c r="L472" t="s">
        <v>49</v>
      </c>
      <c r="M472">
        <v>1</v>
      </c>
      <c r="N472" t="s">
        <v>518</v>
      </c>
      <c r="O472" t="s">
        <v>2004</v>
      </c>
      <c r="P472">
        <v>46.1</v>
      </c>
      <c r="Q472" s="49">
        <v>45279</v>
      </c>
      <c r="R472" s="49">
        <v>45284</v>
      </c>
      <c r="S472" t="s">
        <v>2924</v>
      </c>
    </row>
    <row r="473" spans="1:19" ht="15" customHeight="1" x14ac:dyDescent="0.35">
      <c r="A473" s="49">
        <v>45257</v>
      </c>
      <c r="B473" t="s">
        <v>19</v>
      </c>
      <c r="C473" t="s">
        <v>28</v>
      </c>
      <c r="D473">
        <v>20</v>
      </c>
      <c r="E473">
        <v>356.4</v>
      </c>
      <c r="F473" t="s">
        <v>32</v>
      </c>
      <c r="G473" t="s">
        <v>34</v>
      </c>
      <c r="H473">
        <v>0.05</v>
      </c>
      <c r="I473" t="s">
        <v>40</v>
      </c>
      <c r="J473">
        <v>6771.5999999999995</v>
      </c>
      <c r="K473" t="s">
        <v>46</v>
      </c>
      <c r="L473" t="s">
        <v>47</v>
      </c>
      <c r="M473">
        <v>1</v>
      </c>
      <c r="N473" t="s">
        <v>519</v>
      </c>
      <c r="O473" t="s">
        <v>2005</v>
      </c>
      <c r="P473">
        <v>26.7</v>
      </c>
      <c r="Q473" s="49">
        <v>45257</v>
      </c>
      <c r="R473" s="49">
        <v>45263</v>
      </c>
      <c r="S473" t="s">
        <v>2922</v>
      </c>
    </row>
    <row r="474" spans="1:19" ht="15" customHeight="1" x14ac:dyDescent="0.35">
      <c r="A474" s="49">
        <v>45153</v>
      </c>
      <c r="B474" t="s">
        <v>18</v>
      </c>
      <c r="C474" t="s">
        <v>23</v>
      </c>
      <c r="D474">
        <v>3</v>
      </c>
      <c r="E474">
        <v>294.72000000000003</v>
      </c>
      <c r="F474" t="s">
        <v>32</v>
      </c>
      <c r="G474" t="s">
        <v>34</v>
      </c>
      <c r="H474">
        <v>0.05</v>
      </c>
      <c r="I474" t="s">
        <v>37</v>
      </c>
      <c r="J474">
        <v>839.952</v>
      </c>
      <c r="K474" t="s">
        <v>46</v>
      </c>
      <c r="L474" t="s">
        <v>48</v>
      </c>
      <c r="M474">
        <v>0</v>
      </c>
      <c r="N474" t="s">
        <v>520</v>
      </c>
      <c r="O474" t="s">
        <v>2006</v>
      </c>
      <c r="P474">
        <v>45.33</v>
      </c>
      <c r="Q474" s="49">
        <v>45153</v>
      </c>
      <c r="R474" s="49">
        <v>45156</v>
      </c>
      <c r="S474" t="s">
        <v>2921</v>
      </c>
    </row>
    <row r="475" spans="1:19" ht="15" customHeight="1" x14ac:dyDescent="0.35">
      <c r="A475" s="49">
        <v>44942</v>
      </c>
      <c r="B475" t="s">
        <v>22</v>
      </c>
      <c r="C475" t="s">
        <v>24</v>
      </c>
      <c r="D475">
        <v>20</v>
      </c>
      <c r="E475">
        <v>553.85</v>
      </c>
      <c r="F475" t="s">
        <v>31</v>
      </c>
      <c r="G475" t="s">
        <v>35</v>
      </c>
      <c r="H475">
        <v>0</v>
      </c>
      <c r="I475" t="s">
        <v>38</v>
      </c>
      <c r="J475">
        <v>11077</v>
      </c>
      <c r="K475" t="s">
        <v>46</v>
      </c>
      <c r="L475" t="s">
        <v>49</v>
      </c>
      <c r="M475">
        <v>0</v>
      </c>
      <c r="N475" t="s">
        <v>521</v>
      </c>
      <c r="O475" t="s">
        <v>2007</v>
      </c>
      <c r="P475">
        <v>33.21</v>
      </c>
      <c r="Q475" s="49">
        <v>44942</v>
      </c>
      <c r="R475" s="49">
        <v>44950</v>
      </c>
      <c r="S475" t="s">
        <v>2925</v>
      </c>
    </row>
    <row r="476" spans="1:19" ht="15" customHeight="1" x14ac:dyDescent="0.35">
      <c r="A476" s="49">
        <v>45716</v>
      </c>
      <c r="B476" t="s">
        <v>21</v>
      </c>
      <c r="C476" t="s">
        <v>28</v>
      </c>
      <c r="D476">
        <v>13</v>
      </c>
      <c r="E476">
        <v>81.17</v>
      </c>
      <c r="F476" t="s">
        <v>33</v>
      </c>
      <c r="G476" t="s">
        <v>35</v>
      </c>
      <c r="H476">
        <v>0.1</v>
      </c>
      <c r="I476" t="s">
        <v>38</v>
      </c>
      <c r="J476">
        <v>949.68900000000008</v>
      </c>
      <c r="K476" t="s">
        <v>46</v>
      </c>
      <c r="L476" t="s">
        <v>48</v>
      </c>
      <c r="M476">
        <v>1</v>
      </c>
      <c r="N476" t="s">
        <v>522</v>
      </c>
      <c r="O476" t="s">
        <v>2008</v>
      </c>
      <c r="P476">
        <v>48.21</v>
      </c>
      <c r="Q476" s="49">
        <v>45716</v>
      </c>
      <c r="R476" s="49">
        <v>45724</v>
      </c>
      <c r="S476" t="s">
        <v>2924</v>
      </c>
    </row>
    <row r="477" spans="1:19" ht="15" customHeight="1" x14ac:dyDescent="0.35">
      <c r="A477" s="49">
        <v>45258</v>
      </c>
      <c r="B477" t="s">
        <v>22</v>
      </c>
      <c r="C477" t="s">
        <v>24</v>
      </c>
      <c r="D477">
        <v>2</v>
      </c>
      <c r="E477">
        <v>532.51</v>
      </c>
      <c r="F477" t="s">
        <v>30</v>
      </c>
      <c r="G477" t="s">
        <v>34</v>
      </c>
      <c r="H477">
        <v>0</v>
      </c>
      <c r="I477" t="s">
        <v>39</v>
      </c>
      <c r="J477">
        <v>1065.02</v>
      </c>
      <c r="K477" t="s">
        <v>44</v>
      </c>
      <c r="L477" t="s">
        <v>49</v>
      </c>
      <c r="M477">
        <v>1</v>
      </c>
      <c r="N477" t="s">
        <v>523</v>
      </c>
      <c r="O477" t="s">
        <v>2009</v>
      </c>
      <c r="P477">
        <v>49.67</v>
      </c>
      <c r="Q477" s="49">
        <v>45258</v>
      </c>
      <c r="R477" s="49">
        <v>45261</v>
      </c>
      <c r="S477" t="s">
        <v>2925</v>
      </c>
    </row>
    <row r="478" spans="1:19" ht="15" customHeight="1" x14ac:dyDescent="0.35">
      <c r="A478" s="49">
        <v>45264</v>
      </c>
      <c r="B478" t="s">
        <v>22</v>
      </c>
      <c r="C478" t="s">
        <v>29</v>
      </c>
      <c r="D478">
        <v>1</v>
      </c>
      <c r="E478">
        <v>268.19</v>
      </c>
      <c r="F478" t="s">
        <v>30</v>
      </c>
      <c r="G478" t="s">
        <v>34</v>
      </c>
      <c r="H478">
        <v>0.1</v>
      </c>
      <c r="I478" t="s">
        <v>39</v>
      </c>
      <c r="J478">
        <v>241.37100000000001</v>
      </c>
      <c r="K478" t="s">
        <v>43</v>
      </c>
      <c r="L478" t="s">
        <v>49</v>
      </c>
      <c r="M478">
        <v>0</v>
      </c>
      <c r="N478" t="s">
        <v>524</v>
      </c>
      <c r="O478" t="s">
        <v>2010</v>
      </c>
      <c r="P478">
        <v>9.48</v>
      </c>
      <c r="Q478" s="49">
        <v>45264</v>
      </c>
      <c r="R478" s="49">
        <v>45273</v>
      </c>
      <c r="S478" t="s">
        <v>2925</v>
      </c>
    </row>
    <row r="479" spans="1:19" ht="15" customHeight="1" x14ac:dyDescent="0.35">
      <c r="A479" s="49">
        <v>45464</v>
      </c>
      <c r="B479" t="s">
        <v>19</v>
      </c>
      <c r="C479" t="s">
        <v>29</v>
      </c>
      <c r="D479">
        <v>17</v>
      </c>
      <c r="E479">
        <v>432.65</v>
      </c>
      <c r="F479" t="s">
        <v>31</v>
      </c>
      <c r="G479" t="s">
        <v>35</v>
      </c>
      <c r="H479">
        <v>0.15</v>
      </c>
      <c r="I479" t="s">
        <v>38</v>
      </c>
      <c r="J479">
        <v>6251.7924999999996</v>
      </c>
      <c r="K479" t="s">
        <v>46</v>
      </c>
      <c r="L479" t="s">
        <v>47</v>
      </c>
      <c r="M479">
        <v>0</v>
      </c>
      <c r="N479" t="s">
        <v>525</v>
      </c>
      <c r="O479" t="s">
        <v>2011</v>
      </c>
      <c r="P479">
        <v>18.850000000000001</v>
      </c>
      <c r="Q479" s="49">
        <v>45464</v>
      </c>
      <c r="R479" s="49">
        <v>45472</v>
      </c>
      <c r="S479" t="s">
        <v>2922</v>
      </c>
    </row>
    <row r="480" spans="1:19" ht="15" customHeight="1" x14ac:dyDescent="0.35">
      <c r="A480" s="49">
        <v>45733</v>
      </c>
      <c r="B480" t="s">
        <v>18</v>
      </c>
      <c r="C480" t="s">
        <v>25</v>
      </c>
      <c r="D480">
        <v>14</v>
      </c>
      <c r="E480">
        <v>123.04</v>
      </c>
      <c r="F480" t="s">
        <v>31</v>
      </c>
      <c r="G480" t="s">
        <v>34</v>
      </c>
      <c r="H480">
        <v>0.1</v>
      </c>
      <c r="I480" t="s">
        <v>40</v>
      </c>
      <c r="J480">
        <v>1550.3040000000001</v>
      </c>
      <c r="K480" t="s">
        <v>46</v>
      </c>
      <c r="L480" t="s">
        <v>49</v>
      </c>
      <c r="M480">
        <v>1</v>
      </c>
      <c r="N480" t="s">
        <v>526</v>
      </c>
      <c r="O480" t="s">
        <v>2012</v>
      </c>
      <c r="P480">
        <v>43.28</v>
      </c>
      <c r="Q480" s="49">
        <v>45733</v>
      </c>
      <c r="R480" s="49">
        <v>45742</v>
      </c>
      <c r="S480" t="s">
        <v>2921</v>
      </c>
    </row>
    <row r="481" spans="1:19" ht="15" customHeight="1" x14ac:dyDescent="0.35">
      <c r="A481" s="49">
        <v>45155</v>
      </c>
      <c r="B481" t="s">
        <v>21</v>
      </c>
      <c r="C481" t="s">
        <v>25</v>
      </c>
      <c r="D481">
        <v>16</v>
      </c>
      <c r="E481">
        <v>454.54</v>
      </c>
      <c r="F481" t="s">
        <v>30</v>
      </c>
      <c r="G481" t="s">
        <v>35</v>
      </c>
      <c r="H481">
        <v>0.1</v>
      </c>
      <c r="I481" t="s">
        <v>41</v>
      </c>
      <c r="J481">
        <v>6545.3760000000002</v>
      </c>
      <c r="K481" t="s">
        <v>42</v>
      </c>
      <c r="L481" t="s">
        <v>47</v>
      </c>
      <c r="M481">
        <v>0</v>
      </c>
      <c r="N481" t="s">
        <v>527</v>
      </c>
      <c r="O481" t="s">
        <v>2013</v>
      </c>
      <c r="P481">
        <v>20.55</v>
      </c>
      <c r="Q481" s="49">
        <v>45155</v>
      </c>
      <c r="R481" s="49">
        <v>45157</v>
      </c>
      <c r="S481" t="s">
        <v>2924</v>
      </c>
    </row>
    <row r="482" spans="1:19" ht="15" customHeight="1" x14ac:dyDescent="0.35">
      <c r="A482" s="49">
        <v>45168</v>
      </c>
      <c r="B482" t="s">
        <v>21</v>
      </c>
      <c r="C482" t="s">
        <v>27</v>
      </c>
      <c r="D482">
        <v>11</v>
      </c>
      <c r="E482">
        <v>414.58</v>
      </c>
      <c r="F482" t="s">
        <v>33</v>
      </c>
      <c r="G482" t="s">
        <v>34</v>
      </c>
      <c r="H482">
        <v>0.05</v>
      </c>
      <c r="I482" t="s">
        <v>40</v>
      </c>
      <c r="J482">
        <v>4332.3609999999999</v>
      </c>
      <c r="K482" t="s">
        <v>46</v>
      </c>
      <c r="L482" t="s">
        <v>49</v>
      </c>
      <c r="M482">
        <v>0</v>
      </c>
      <c r="N482" t="s">
        <v>528</v>
      </c>
      <c r="O482" t="s">
        <v>1701</v>
      </c>
      <c r="P482">
        <v>25.33</v>
      </c>
      <c r="Q482" s="49">
        <v>45168</v>
      </c>
      <c r="R482" s="49">
        <v>45174</v>
      </c>
      <c r="S482" t="s">
        <v>2924</v>
      </c>
    </row>
    <row r="483" spans="1:19" ht="15" customHeight="1" x14ac:dyDescent="0.35">
      <c r="A483" s="49">
        <v>45824</v>
      </c>
      <c r="B483" t="s">
        <v>18</v>
      </c>
      <c r="C483" t="s">
        <v>24</v>
      </c>
      <c r="D483">
        <v>9</v>
      </c>
      <c r="E483">
        <v>352.91</v>
      </c>
      <c r="F483" t="s">
        <v>30</v>
      </c>
      <c r="G483" t="s">
        <v>34</v>
      </c>
      <c r="H483">
        <v>0.1</v>
      </c>
      <c r="I483" t="s">
        <v>41</v>
      </c>
      <c r="J483">
        <v>2858.5709999999999</v>
      </c>
      <c r="K483" t="s">
        <v>46</v>
      </c>
      <c r="L483" t="s">
        <v>47</v>
      </c>
      <c r="M483">
        <v>0</v>
      </c>
      <c r="N483" t="s">
        <v>529</v>
      </c>
      <c r="O483" t="s">
        <v>2014</v>
      </c>
      <c r="P483">
        <v>30.57</v>
      </c>
      <c r="Q483" s="49">
        <v>45824</v>
      </c>
      <c r="R483" s="49">
        <v>45826</v>
      </c>
      <c r="S483" t="s">
        <v>2921</v>
      </c>
    </row>
    <row r="484" spans="1:19" ht="15" customHeight="1" x14ac:dyDescent="0.35">
      <c r="A484" s="49">
        <v>45106</v>
      </c>
      <c r="B484" t="s">
        <v>20</v>
      </c>
      <c r="C484" t="s">
        <v>26</v>
      </c>
      <c r="D484">
        <v>10</v>
      </c>
      <c r="E484">
        <v>126.46</v>
      </c>
      <c r="F484" t="s">
        <v>31</v>
      </c>
      <c r="G484" t="s">
        <v>35</v>
      </c>
      <c r="H484">
        <v>0.1</v>
      </c>
      <c r="I484" t="s">
        <v>36</v>
      </c>
      <c r="J484">
        <v>1138.1400000000001</v>
      </c>
      <c r="K484" t="s">
        <v>42</v>
      </c>
      <c r="L484" t="s">
        <v>49</v>
      </c>
      <c r="M484">
        <v>0</v>
      </c>
      <c r="N484" t="s">
        <v>530</v>
      </c>
      <c r="O484" t="s">
        <v>2015</v>
      </c>
      <c r="P484">
        <v>26.96</v>
      </c>
      <c r="Q484" s="49">
        <v>45106</v>
      </c>
      <c r="R484" s="49">
        <v>45116</v>
      </c>
      <c r="S484" t="s">
        <v>2923</v>
      </c>
    </row>
    <row r="485" spans="1:19" ht="15" customHeight="1" x14ac:dyDescent="0.35">
      <c r="A485" s="49">
        <v>45151</v>
      </c>
      <c r="B485" t="s">
        <v>20</v>
      </c>
      <c r="C485" t="s">
        <v>27</v>
      </c>
      <c r="D485">
        <v>7</v>
      </c>
      <c r="E485">
        <v>125.02</v>
      </c>
      <c r="F485" t="s">
        <v>33</v>
      </c>
      <c r="G485" t="s">
        <v>34</v>
      </c>
      <c r="H485">
        <v>0</v>
      </c>
      <c r="I485" t="s">
        <v>39</v>
      </c>
      <c r="J485">
        <v>875.14</v>
      </c>
      <c r="K485" t="s">
        <v>44</v>
      </c>
      <c r="L485" t="s">
        <v>47</v>
      </c>
      <c r="M485">
        <v>0</v>
      </c>
      <c r="N485" t="s">
        <v>531</v>
      </c>
      <c r="O485" t="s">
        <v>2016</v>
      </c>
      <c r="P485">
        <v>12.45</v>
      </c>
      <c r="Q485" s="49">
        <v>45151</v>
      </c>
      <c r="R485" s="49">
        <v>45158</v>
      </c>
      <c r="S485" t="s">
        <v>2923</v>
      </c>
    </row>
    <row r="486" spans="1:19" ht="15" customHeight="1" x14ac:dyDescent="0.35">
      <c r="A486" s="49">
        <v>45411</v>
      </c>
      <c r="B486" t="s">
        <v>22</v>
      </c>
      <c r="C486" t="s">
        <v>28</v>
      </c>
      <c r="D486">
        <v>20</v>
      </c>
      <c r="E486">
        <v>367.24</v>
      </c>
      <c r="F486" t="s">
        <v>31</v>
      </c>
      <c r="G486" t="s">
        <v>34</v>
      </c>
      <c r="H486">
        <v>0.05</v>
      </c>
      <c r="I486" t="s">
        <v>39</v>
      </c>
      <c r="J486">
        <v>6977.5599999999986</v>
      </c>
      <c r="K486" t="s">
        <v>43</v>
      </c>
      <c r="L486" t="s">
        <v>47</v>
      </c>
      <c r="M486">
        <v>0</v>
      </c>
      <c r="N486" t="s">
        <v>532</v>
      </c>
      <c r="O486" t="s">
        <v>2017</v>
      </c>
      <c r="P486">
        <v>45.67</v>
      </c>
      <c r="Q486" s="49">
        <v>45411</v>
      </c>
      <c r="R486" s="49">
        <v>45419</v>
      </c>
      <c r="S486" t="s">
        <v>2925</v>
      </c>
    </row>
    <row r="487" spans="1:19" ht="15" customHeight="1" x14ac:dyDescent="0.35">
      <c r="A487" s="49">
        <v>45122</v>
      </c>
      <c r="B487" t="s">
        <v>22</v>
      </c>
      <c r="C487" t="s">
        <v>27</v>
      </c>
      <c r="D487">
        <v>8</v>
      </c>
      <c r="E487">
        <v>432.12</v>
      </c>
      <c r="F487" t="s">
        <v>30</v>
      </c>
      <c r="G487" t="s">
        <v>35</v>
      </c>
      <c r="H487">
        <v>0</v>
      </c>
      <c r="I487" t="s">
        <v>40</v>
      </c>
      <c r="J487">
        <v>3456.96</v>
      </c>
      <c r="K487" t="s">
        <v>44</v>
      </c>
      <c r="L487" t="s">
        <v>49</v>
      </c>
      <c r="M487">
        <v>0</v>
      </c>
      <c r="N487" t="s">
        <v>533</v>
      </c>
      <c r="O487" t="s">
        <v>2018</v>
      </c>
      <c r="P487">
        <v>42.1</v>
      </c>
      <c r="Q487" s="49">
        <v>45122</v>
      </c>
      <c r="R487" s="49">
        <v>45132</v>
      </c>
      <c r="S487" t="s">
        <v>2925</v>
      </c>
    </row>
    <row r="488" spans="1:19" ht="15" customHeight="1" x14ac:dyDescent="0.35">
      <c r="A488" s="49">
        <v>45674</v>
      </c>
      <c r="B488" t="s">
        <v>20</v>
      </c>
      <c r="C488" t="s">
        <v>28</v>
      </c>
      <c r="D488">
        <v>3</v>
      </c>
      <c r="E488">
        <v>13.33</v>
      </c>
      <c r="F488" t="s">
        <v>33</v>
      </c>
      <c r="G488" t="s">
        <v>35</v>
      </c>
      <c r="H488">
        <v>0.1</v>
      </c>
      <c r="I488" t="s">
        <v>36</v>
      </c>
      <c r="J488">
        <v>35.991</v>
      </c>
      <c r="K488" t="s">
        <v>46</v>
      </c>
      <c r="L488" t="s">
        <v>48</v>
      </c>
      <c r="M488">
        <v>0</v>
      </c>
      <c r="N488" t="s">
        <v>534</v>
      </c>
      <c r="O488" t="s">
        <v>2019</v>
      </c>
      <c r="P488">
        <v>17.62</v>
      </c>
      <c r="Q488" s="49">
        <v>45674</v>
      </c>
      <c r="R488" s="49">
        <v>45680</v>
      </c>
      <c r="S488" t="s">
        <v>2923</v>
      </c>
    </row>
    <row r="489" spans="1:19" ht="15" customHeight="1" x14ac:dyDescent="0.35">
      <c r="A489" s="49">
        <v>45709</v>
      </c>
      <c r="B489" t="s">
        <v>18</v>
      </c>
      <c r="C489" t="s">
        <v>29</v>
      </c>
      <c r="D489">
        <v>13</v>
      </c>
      <c r="E489">
        <v>105.93</v>
      </c>
      <c r="F489" t="s">
        <v>32</v>
      </c>
      <c r="G489" t="s">
        <v>35</v>
      </c>
      <c r="H489">
        <v>0</v>
      </c>
      <c r="I489" t="s">
        <v>41</v>
      </c>
      <c r="J489">
        <v>1377.09</v>
      </c>
      <c r="K489" t="s">
        <v>45</v>
      </c>
      <c r="L489" t="s">
        <v>47</v>
      </c>
      <c r="M489">
        <v>0</v>
      </c>
      <c r="N489" t="s">
        <v>535</v>
      </c>
      <c r="O489" t="s">
        <v>2020</v>
      </c>
      <c r="P489">
        <v>38.96</v>
      </c>
      <c r="Q489" s="49">
        <v>45709</v>
      </c>
      <c r="R489" s="49">
        <v>45719</v>
      </c>
      <c r="S489" t="s">
        <v>2921</v>
      </c>
    </row>
    <row r="490" spans="1:19" ht="15" customHeight="1" x14ac:dyDescent="0.35">
      <c r="A490" s="49">
        <v>45126</v>
      </c>
      <c r="B490" t="s">
        <v>22</v>
      </c>
      <c r="C490" t="s">
        <v>27</v>
      </c>
      <c r="D490">
        <v>20</v>
      </c>
      <c r="E490">
        <v>526.54999999999995</v>
      </c>
      <c r="F490" t="s">
        <v>31</v>
      </c>
      <c r="G490" t="s">
        <v>34</v>
      </c>
      <c r="H490">
        <v>0</v>
      </c>
      <c r="I490" t="s">
        <v>37</v>
      </c>
      <c r="J490">
        <v>10531</v>
      </c>
      <c r="K490" t="s">
        <v>45</v>
      </c>
      <c r="L490" t="s">
        <v>47</v>
      </c>
      <c r="M490">
        <v>1</v>
      </c>
      <c r="N490" t="s">
        <v>536</v>
      </c>
      <c r="O490" t="s">
        <v>2021</v>
      </c>
      <c r="P490">
        <v>25.64</v>
      </c>
      <c r="Q490" s="49">
        <v>45126</v>
      </c>
      <c r="R490" s="49">
        <v>45133</v>
      </c>
      <c r="S490" t="s">
        <v>2925</v>
      </c>
    </row>
    <row r="491" spans="1:19" ht="15" customHeight="1" x14ac:dyDescent="0.35">
      <c r="A491" s="49">
        <v>45564</v>
      </c>
      <c r="B491" t="s">
        <v>22</v>
      </c>
      <c r="C491" t="s">
        <v>24</v>
      </c>
      <c r="D491">
        <v>11</v>
      </c>
      <c r="E491">
        <v>339.78</v>
      </c>
      <c r="F491" t="s">
        <v>31</v>
      </c>
      <c r="G491" t="s">
        <v>35</v>
      </c>
      <c r="H491">
        <v>0.05</v>
      </c>
      <c r="I491" t="s">
        <v>40</v>
      </c>
      <c r="J491">
        <v>3550.701</v>
      </c>
      <c r="K491" t="s">
        <v>45</v>
      </c>
      <c r="L491" t="s">
        <v>49</v>
      </c>
      <c r="M491">
        <v>1</v>
      </c>
      <c r="N491" t="s">
        <v>537</v>
      </c>
      <c r="O491" t="s">
        <v>2022</v>
      </c>
      <c r="P491">
        <v>11.56</v>
      </c>
      <c r="Q491" s="49">
        <v>45564</v>
      </c>
      <c r="R491" s="49">
        <v>45571</v>
      </c>
      <c r="S491" t="s">
        <v>2925</v>
      </c>
    </row>
    <row r="492" spans="1:19" ht="15" customHeight="1" x14ac:dyDescent="0.35">
      <c r="A492" s="49">
        <v>45582</v>
      </c>
      <c r="B492" t="s">
        <v>18</v>
      </c>
      <c r="C492" t="s">
        <v>23</v>
      </c>
      <c r="D492">
        <v>10</v>
      </c>
      <c r="E492">
        <v>91.75</v>
      </c>
      <c r="F492" t="s">
        <v>33</v>
      </c>
      <c r="G492" t="s">
        <v>34</v>
      </c>
      <c r="H492">
        <v>0.15</v>
      </c>
      <c r="I492" t="s">
        <v>38</v>
      </c>
      <c r="J492">
        <v>779.875</v>
      </c>
      <c r="K492" t="s">
        <v>46</v>
      </c>
      <c r="L492" t="s">
        <v>49</v>
      </c>
      <c r="M492">
        <v>0</v>
      </c>
      <c r="N492" t="s">
        <v>538</v>
      </c>
      <c r="O492" t="s">
        <v>2023</v>
      </c>
      <c r="P492">
        <v>37.270000000000003</v>
      </c>
      <c r="Q492" s="49">
        <v>45582</v>
      </c>
      <c r="R492" s="49">
        <v>45586</v>
      </c>
      <c r="S492" t="s">
        <v>2921</v>
      </c>
    </row>
    <row r="493" spans="1:19" ht="15" customHeight="1" x14ac:dyDescent="0.35">
      <c r="A493" s="49">
        <v>45819</v>
      </c>
      <c r="B493" t="s">
        <v>18</v>
      </c>
      <c r="C493" t="s">
        <v>24</v>
      </c>
      <c r="D493">
        <v>15</v>
      </c>
      <c r="E493">
        <v>13.66</v>
      </c>
      <c r="F493" t="s">
        <v>30</v>
      </c>
      <c r="G493" t="s">
        <v>35</v>
      </c>
      <c r="H493">
        <v>0.1</v>
      </c>
      <c r="I493" t="s">
        <v>37</v>
      </c>
      <c r="J493">
        <v>184.41</v>
      </c>
      <c r="K493" t="s">
        <v>45</v>
      </c>
      <c r="L493" t="s">
        <v>47</v>
      </c>
      <c r="M493">
        <v>0</v>
      </c>
      <c r="N493" t="s">
        <v>539</v>
      </c>
      <c r="O493" t="s">
        <v>2024</v>
      </c>
      <c r="P493">
        <v>38.04</v>
      </c>
      <c r="Q493" s="49">
        <v>45819</v>
      </c>
      <c r="R493" s="49">
        <v>45825</v>
      </c>
      <c r="S493" t="s">
        <v>2921</v>
      </c>
    </row>
    <row r="494" spans="1:19" ht="15" customHeight="1" x14ac:dyDescent="0.35">
      <c r="A494" s="49">
        <v>45310</v>
      </c>
      <c r="B494" t="s">
        <v>22</v>
      </c>
      <c r="C494" t="s">
        <v>25</v>
      </c>
      <c r="D494">
        <v>6</v>
      </c>
      <c r="E494">
        <v>148.22999999999999</v>
      </c>
      <c r="F494" t="s">
        <v>30</v>
      </c>
      <c r="G494" t="s">
        <v>35</v>
      </c>
      <c r="H494">
        <v>0.1</v>
      </c>
      <c r="I494" t="s">
        <v>36</v>
      </c>
      <c r="J494">
        <v>800.44199999999989</v>
      </c>
      <c r="K494" t="s">
        <v>44</v>
      </c>
      <c r="L494" t="s">
        <v>47</v>
      </c>
      <c r="M494">
        <v>0</v>
      </c>
      <c r="N494" t="s">
        <v>540</v>
      </c>
      <c r="O494" t="s">
        <v>2025</v>
      </c>
      <c r="P494">
        <v>19.579999999999998</v>
      </c>
      <c r="Q494" s="49">
        <v>45310</v>
      </c>
      <c r="R494" s="49">
        <v>45320</v>
      </c>
      <c r="S494" t="s">
        <v>2925</v>
      </c>
    </row>
    <row r="495" spans="1:19" ht="15" customHeight="1" x14ac:dyDescent="0.35">
      <c r="A495" s="49">
        <v>45263</v>
      </c>
      <c r="B495" t="s">
        <v>18</v>
      </c>
      <c r="C495" t="s">
        <v>26</v>
      </c>
      <c r="D495">
        <v>11</v>
      </c>
      <c r="E495">
        <v>495.03</v>
      </c>
      <c r="F495" t="s">
        <v>33</v>
      </c>
      <c r="G495" t="s">
        <v>34</v>
      </c>
      <c r="H495">
        <v>0.15</v>
      </c>
      <c r="I495" t="s">
        <v>38</v>
      </c>
      <c r="J495">
        <v>4628.5304999999998</v>
      </c>
      <c r="K495" t="s">
        <v>46</v>
      </c>
      <c r="L495" t="s">
        <v>49</v>
      </c>
      <c r="M495">
        <v>0</v>
      </c>
      <c r="N495" t="s">
        <v>541</v>
      </c>
      <c r="O495" t="s">
        <v>2026</v>
      </c>
      <c r="P495">
        <v>27.37</v>
      </c>
      <c r="Q495" s="49">
        <v>45263</v>
      </c>
      <c r="R495" s="49">
        <v>45265</v>
      </c>
      <c r="S495" t="s">
        <v>2921</v>
      </c>
    </row>
    <row r="496" spans="1:19" ht="15" customHeight="1" x14ac:dyDescent="0.35">
      <c r="A496" s="49">
        <v>45462</v>
      </c>
      <c r="B496" t="s">
        <v>21</v>
      </c>
      <c r="C496" t="s">
        <v>26</v>
      </c>
      <c r="D496">
        <v>6</v>
      </c>
      <c r="E496">
        <v>247.2</v>
      </c>
      <c r="F496" t="s">
        <v>31</v>
      </c>
      <c r="G496" t="s">
        <v>34</v>
      </c>
      <c r="H496">
        <v>0.05</v>
      </c>
      <c r="I496" t="s">
        <v>40</v>
      </c>
      <c r="J496">
        <v>1409.04</v>
      </c>
      <c r="K496" t="s">
        <v>44</v>
      </c>
      <c r="L496" t="s">
        <v>47</v>
      </c>
      <c r="M496">
        <v>0</v>
      </c>
      <c r="N496" t="s">
        <v>542</v>
      </c>
      <c r="O496" t="s">
        <v>1996</v>
      </c>
      <c r="P496">
        <v>18.75</v>
      </c>
      <c r="Q496" s="49">
        <v>45462</v>
      </c>
      <c r="R496" s="49">
        <v>45470</v>
      </c>
      <c r="S496" t="s">
        <v>2924</v>
      </c>
    </row>
    <row r="497" spans="1:19" ht="15" customHeight="1" x14ac:dyDescent="0.35">
      <c r="A497" s="49">
        <v>45581</v>
      </c>
      <c r="B497" t="s">
        <v>22</v>
      </c>
      <c r="C497" t="s">
        <v>28</v>
      </c>
      <c r="D497">
        <v>19</v>
      </c>
      <c r="E497">
        <v>207.45</v>
      </c>
      <c r="F497" t="s">
        <v>32</v>
      </c>
      <c r="G497" t="s">
        <v>35</v>
      </c>
      <c r="H497">
        <v>0.05</v>
      </c>
      <c r="I497" t="s">
        <v>41</v>
      </c>
      <c r="J497">
        <v>3744.4724999999989</v>
      </c>
      <c r="K497" t="s">
        <v>45</v>
      </c>
      <c r="L497" t="s">
        <v>48</v>
      </c>
      <c r="M497">
        <v>0</v>
      </c>
      <c r="N497" t="s">
        <v>543</v>
      </c>
      <c r="O497" t="s">
        <v>2027</v>
      </c>
      <c r="P497">
        <v>11.5</v>
      </c>
      <c r="Q497" s="49">
        <v>45581</v>
      </c>
      <c r="R497" s="49">
        <v>45586</v>
      </c>
      <c r="S497" t="s">
        <v>2925</v>
      </c>
    </row>
    <row r="498" spans="1:19" ht="15" customHeight="1" x14ac:dyDescent="0.35">
      <c r="A498" s="49">
        <v>45680</v>
      </c>
      <c r="B498" t="s">
        <v>18</v>
      </c>
      <c r="C498" t="s">
        <v>23</v>
      </c>
      <c r="D498">
        <v>2</v>
      </c>
      <c r="E498">
        <v>370.78</v>
      </c>
      <c r="F498" t="s">
        <v>33</v>
      </c>
      <c r="G498" t="s">
        <v>34</v>
      </c>
      <c r="H498">
        <v>0.15</v>
      </c>
      <c r="I498" t="s">
        <v>40</v>
      </c>
      <c r="J498">
        <v>630.32599999999991</v>
      </c>
      <c r="K498" t="s">
        <v>42</v>
      </c>
      <c r="L498" t="s">
        <v>47</v>
      </c>
      <c r="M498">
        <v>0</v>
      </c>
      <c r="N498" t="s">
        <v>544</v>
      </c>
      <c r="O498" t="s">
        <v>2028</v>
      </c>
      <c r="P498">
        <v>20.45</v>
      </c>
      <c r="Q498" s="49">
        <v>45680</v>
      </c>
      <c r="R498" s="49">
        <v>45684</v>
      </c>
      <c r="S498" t="s">
        <v>2921</v>
      </c>
    </row>
    <row r="499" spans="1:19" ht="15" customHeight="1" x14ac:dyDescent="0.35">
      <c r="A499" s="49">
        <v>45201</v>
      </c>
      <c r="B499" t="s">
        <v>21</v>
      </c>
      <c r="C499" t="s">
        <v>23</v>
      </c>
      <c r="D499">
        <v>9</v>
      </c>
      <c r="E499">
        <v>146.72</v>
      </c>
      <c r="F499" t="s">
        <v>31</v>
      </c>
      <c r="G499" t="s">
        <v>34</v>
      </c>
      <c r="H499">
        <v>0.1</v>
      </c>
      <c r="I499" t="s">
        <v>40</v>
      </c>
      <c r="J499">
        <v>1188.432</v>
      </c>
      <c r="K499" t="s">
        <v>44</v>
      </c>
      <c r="M499">
        <v>0</v>
      </c>
      <c r="N499" t="s">
        <v>545</v>
      </c>
      <c r="O499" t="s">
        <v>2029</v>
      </c>
      <c r="P499">
        <v>10.45</v>
      </c>
      <c r="Q499" s="49">
        <v>45201</v>
      </c>
      <c r="R499" s="49">
        <v>45209</v>
      </c>
      <c r="S499" t="s">
        <v>2924</v>
      </c>
    </row>
    <row r="500" spans="1:19" ht="15" customHeight="1" x14ac:dyDescent="0.35">
      <c r="A500" s="49">
        <v>45235</v>
      </c>
      <c r="B500" t="s">
        <v>18</v>
      </c>
      <c r="C500" t="s">
        <v>25</v>
      </c>
      <c r="D500">
        <v>12</v>
      </c>
      <c r="E500">
        <v>159.85</v>
      </c>
      <c r="F500" t="s">
        <v>33</v>
      </c>
      <c r="G500" t="s">
        <v>35</v>
      </c>
      <c r="H500">
        <v>0.1</v>
      </c>
      <c r="I500" t="s">
        <v>37</v>
      </c>
      <c r="J500">
        <v>1726.38</v>
      </c>
      <c r="K500" t="s">
        <v>46</v>
      </c>
      <c r="L500" t="s">
        <v>49</v>
      </c>
      <c r="M500">
        <v>0</v>
      </c>
      <c r="N500" t="s">
        <v>546</v>
      </c>
      <c r="O500" t="s">
        <v>2030</v>
      </c>
      <c r="P500">
        <v>32.61</v>
      </c>
      <c r="Q500" s="49">
        <v>45235</v>
      </c>
      <c r="R500" s="49">
        <v>45237</v>
      </c>
      <c r="S500" t="s">
        <v>2921</v>
      </c>
    </row>
    <row r="501" spans="1:19" ht="15" customHeight="1" x14ac:dyDescent="0.35">
      <c r="A501" s="49">
        <v>45095</v>
      </c>
      <c r="B501" t="s">
        <v>19</v>
      </c>
      <c r="C501" t="s">
        <v>29</v>
      </c>
      <c r="D501">
        <v>13</v>
      </c>
      <c r="E501">
        <v>181.68</v>
      </c>
      <c r="F501" t="s">
        <v>32</v>
      </c>
      <c r="G501" t="s">
        <v>34</v>
      </c>
      <c r="H501">
        <v>0.05</v>
      </c>
      <c r="I501" t="s">
        <v>40</v>
      </c>
      <c r="J501">
        <v>2243.748</v>
      </c>
      <c r="K501" t="s">
        <v>43</v>
      </c>
      <c r="L501" t="s">
        <v>48</v>
      </c>
      <c r="M501">
        <v>0</v>
      </c>
      <c r="N501" t="s">
        <v>547</v>
      </c>
      <c r="O501" t="s">
        <v>2031</v>
      </c>
      <c r="P501">
        <v>14.69</v>
      </c>
      <c r="Q501" s="49">
        <v>45095</v>
      </c>
      <c r="R501" s="49">
        <v>45100</v>
      </c>
      <c r="S501" t="s">
        <v>2922</v>
      </c>
    </row>
    <row r="502" spans="1:19" ht="15" customHeight="1" x14ac:dyDescent="0.35">
      <c r="A502" s="49">
        <v>45488</v>
      </c>
      <c r="B502" t="s">
        <v>21</v>
      </c>
      <c r="C502" t="s">
        <v>24</v>
      </c>
      <c r="D502">
        <v>16</v>
      </c>
      <c r="E502">
        <v>34.159999999999997</v>
      </c>
      <c r="F502" t="s">
        <v>31</v>
      </c>
      <c r="G502" t="s">
        <v>35</v>
      </c>
      <c r="H502">
        <v>0.15</v>
      </c>
      <c r="I502" t="s">
        <v>41</v>
      </c>
      <c r="J502">
        <v>464.57600000000002</v>
      </c>
      <c r="K502" t="s">
        <v>46</v>
      </c>
      <c r="L502" t="s">
        <v>48</v>
      </c>
      <c r="M502">
        <v>0</v>
      </c>
      <c r="N502" t="s">
        <v>548</v>
      </c>
      <c r="O502" t="s">
        <v>2032</v>
      </c>
      <c r="P502">
        <v>36.33</v>
      </c>
      <c r="Q502" s="49">
        <v>45488</v>
      </c>
      <c r="R502" s="49">
        <v>45494</v>
      </c>
      <c r="S502" t="s">
        <v>2924</v>
      </c>
    </row>
    <row r="503" spans="1:19" ht="15" customHeight="1" x14ac:dyDescent="0.35">
      <c r="A503" s="49">
        <v>45457</v>
      </c>
      <c r="B503" t="s">
        <v>21</v>
      </c>
      <c r="C503" t="s">
        <v>23</v>
      </c>
      <c r="D503">
        <v>2</v>
      </c>
      <c r="E503">
        <v>287.43</v>
      </c>
      <c r="F503" t="s">
        <v>32</v>
      </c>
      <c r="G503" t="s">
        <v>34</v>
      </c>
      <c r="H503">
        <v>0.1</v>
      </c>
      <c r="I503" t="s">
        <v>40</v>
      </c>
      <c r="J503">
        <v>517.37400000000002</v>
      </c>
      <c r="K503" t="s">
        <v>46</v>
      </c>
      <c r="L503" t="s">
        <v>49</v>
      </c>
      <c r="M503">
        <v>0</v>
      </c>
      <c r="N503" t="s">
        <v>549</v>
      </c>
      <c r="O503" t="s">
        <v>1773</v>
      </c>
      <c r="P503">
        <v>25.34</v>
      </c>
      <c r="Q503" s="49">
        <v>45457</v>
      </c>
      <c r="R503" s="49">
        <v>45466</v>
      </c>
      <c r="S503" t="s">
        <v>2924</v>
      </c>
    </row>
    <row r="504" spans="1:19" ht="15" customHeight="1" x14ac:dyDescent="0.35">
      <c r="A504" s="49">
        <v>45387</v>
      </c>
      <c r="B504" t="s">
        <v>18</v>
      </c>
      <c r="C504" t="s">
        <v>27</v>
      </c>
      <c r="D504">
        <v>15</v>
      </c>
      <c r="E504">
        <v>405.95</v>
      </c>
      <c r="F504" t="s">
        <v>33</v>
      </c>
      <c r="G504" t="s">
        <v>34</v>
      </c>
      <c r="H504">
        <v>0.15</v>
      </c>
      <c r="I504" t="s">
        <v>36</v>
      </c>
      <c r="J504">
        <v>5175.8625000000002</v>
      </c>
      <c r="K504" t="s">
        <v>43</v>
      </c>
      <c r="M504">
        <v>0</v>
      </c>
      <c r="N504" t="s">
        <v>550</v>
      </c>
      <c r="O504" t="s">
        <v>2033</v>
      </c>
      <c r="P504">
        <v>32.04</v>
      </c>
      <c r="Q504" s="49">
        <v>45387</v>
      </c>
      <c r="R504" s="49">
        <v>45392</v>
      </c>
      <c r="S504" t="s">
        <v>2921</v>
      </c>
    </row>
    <row r="505" spans="1:19" ht="15" customHeight="1" x14ac:dyDescent="0.35">
      <c r="A505" s="49">
        <v>44984</v>
      </c>
      <c r="B505" t="s">
        <v>20</v>
      </c>
      <c r="C505" t="s">
        <v>23</v>
      </c>
      <c r="D505">
        <v>1</v>
      </c>
      <c r="E505">
        <v>430.61</v>
      </c>
      <c r="F505" t="s">
        <v>30</v>
      </c>
      <c r="G505" t="s">
        <v>35</v>
      </c>
      <c r="H505">
        <v>0</v>
      </c>
      <c r="I505" t="s">
        <v>37</v>
      </c>
      <c r="J505">
        <v>430.61</v>
      </c>
      <c r="K505" t="s">
        <v>43</v>
      </c>
      <c r="L505" t="s">
        <v>49</v>
      </c>
      <c r="M505">
        <v>0</v>
      </c>
      <c r="N505" t="s">
        <v>551</v>
      </c>
      <c r="O505" t="s">
        <v>2034</v>
      </c>
      <c r="P505">
        <v>14.53</v>
      </c>
      <c r="Q505" s="49">
        <v>44984</v>
      </c>
      <c r="R505" s="49">
        <v>44992</v>
      </c>
      <c r="S505" t="s">
        <v>2923</v>
      </c>
    </row>
    <row r="506" spans="1:19" ht="15" customHeight="1" x14ac:dyDescent="0.35">
      <c r="A506" s="49">
        <v>45138</v>
      </c>
      <c r="B506" t="s">
        <v>22</v>
      </c>
      <c r="C506" t="s">
        <v>23</v>
      </c>
      <c r="D506">
        <v>5</v>
      </c>
      <c r="E506">
        <v>508.05</v>
      </c>
      <c r="F506" t="s">
        <v>33</v>
      </c>
      <c r="G506" t="s">
        <v>35</v>
      </c>
      <c r="H506">
        <v>0</v>
      </c>
      <c r="I506" t="s">
        <v>38</v>
      </c>
      <c r="J506">
        <v>2540.25</v>
      </c>
      <c r="K506" t="s">
        <v>44</v>
      </c>
      <c r="L506" t="s">
        <v>49</v>
      </c>
      <c r="M506">
        <v>1</v>
      </c>
      <c r="N506" t="s">
        <v>552</v>
      </c>
      <c r="O506" t="s">
        <v>2035</v>
      </c>
      <c r="P506">
        <v>35.630000000000003</v>
      </c>
      <c r="Q506" s="49">
        <v>45138</v>
      </c>
      <c r="R506" s="49">
        <v>45147</v>
      </c>
      <c r="S506" t="s">
        <v>2925</v>
      </c>
    </row>
    <row r="507" spans="1:19" ht="15" customHeight="1" x14ac:dyDescent="0.35">
      <c r="A507" s="49">
        <v>44988</v>
      </c>
      <c r="B507" t="s">
        <v>22</v>
      </c>
      <c r="C507" t="s">
        <v>23</v>
      </c>
      <c r="D507">
        <v>13</v>
      </c>
      <c r="E507">
        <v>522.97</v>
      </c>
      <c r="F507" t="s">
        <v>32</v>
      </c>
      <c r="G507" t="s">
        <v>35</v>
      </c>
      <c r="H507">
        <v>0.15</v>
      </c>
      <c r="I507" t="s">
        <v>39</v>
      </c>
      <c r="J507">
        <v>5778.8185000000003</v>
      </c>
      <c r="K507" t="s">
        <v>45</v>
      </c>
      <c r="L507" t="s">
        <v>47</v>
      </c>
      <c r="M507">
        <v>0</v>
      </c>
      <c r="N507" t="s">
        <v>553</v>
      </c>
      <c r="O507" t="s">
        <v>2036</v>
      </c>
      <c r="P507">
        <v>33.9</v>
      </c>
      <c r="Q507" s="49">
        <v>44988</v>
      </c>
      <c r="R507" s="49">
        <v>44995</v>
      </c>
      <c r="S507" t="s">
        <v>2925</v>
      </c>
    </row>
    <row r="508" spans="1:19" ht="15" customHeight="1" x14ac:dyDescent="0.35">
      <c r="A508" s="49">
        <v>45042</v>
      </c>
      <c r="B508" t="s">
        <v>19</v>
      </c>
      <c r="C508" t="s">
        <v>23</v>
      </c>
      <c r="D508">
        <v>17</v>
      </c>
      <c r="E508">
        <v>260.25</v>
      </c>
      <c r="F508" t="s">
        <v>33</v>
      </c>
      <c r="G508" t="s">
        <v>34</v>
      </c>
      <c r="H508">
        <v>0.1</v>
      </c>
      <c r="I508" t="s">
        <v>38</v>
      </c>
      <c r="J508">
        <v>3981.8249999999998</v>
      </c>
      <c r="K508" t="s">
        <v>44</v>
      </c>
      <c r="L508" t="s">
        <v>48</v>
      </c>
      <c r="M508">
        <v>0</v>
      </c>
      <c r="N508" t="s">
        <v>554</v>
      </c>
      <c r="O508" t="s">
        <v>2037</v>
      </c>
      <c r="P508">
        <v>23.26</v>
      </c>
      <c r="Q508" s="49">
        <v>45042</v>
      </c>
      <c r="R508" s="49">
        <v>45044</v>
      </c>
      <c r="S508" t="s">
        <v>2922</v>
      </c>
    </row>
    <row r="509" spans="1:19" ht="15" customHeight="1" x14ac:dyDescent="0.35">
      <c r="A509" s="49">
        <v>45584</v>
      </c>
      <c r="B509" t="s">
        <v>18</v>
      </c>
      <c r="C509" t="s">
        <v>24</v>
      </c>
      <c r="D509">
        <v>6</v>
      </c>
      <c r="E509">
        <v>549.21</v>
      </c>
      <c r="F509" t="s">
        <v>30</v>
      </c>
      <c r="G509" t="s">
        <v>35</v>
      </c>
      <c r="H509">
        <v>0.1</v>
      </c>
      <c r="I509" t="s">
        <v>36</v>
      </c>
      <c r="J509">
        <v>2965.7339999999999</v>
      </c>
      <c r="K509" t="s">
        <v>44</v>
      </c>
      <c r="L509" t="s">
        <v>49</v>
      </c>
      <c r="M509">
        <v>1</v>
      </c>
      <c r="N509" t="s">
        <v>555</v>
      </c>
      <c r="O509" t="s">
        <v>2038</v>
      </c>
      <c r="P509">
        <v>12.29</v>
      </c>
      <c r="Q509" s="49">
        <v>45584</v>
      </c>
      <c r="R509" s="49">
        <v>45592</v>
      </c>
      <c r="S509" t="s">
        <v>2921</v>
      </c>
    </row>
    <row r="510" spans="1:19" ht="15" customHeight="1" x14ac:dyDescent="0.35">
      <c r="A510" s="49">
        <v>45473</v>
      </c>
      <c r="B510" t="s">
        <v>21</v>
      </c>
      <c r="C510" t="s">
        <v>29</v>
      </c>
      <c r="D510">
        <v>17</v>
      </c>
      <c r="E510">
        <v>472.33</v>
      </c>
      <c r="F510" t="s">
        <v>32</v>
      </c>
      <c r="G510" t="s">
        <v>35</v>
      </c>
      <c r="H510">
        <v>0.15</v>
      </c>
      <c r="I510" t="s">
        <v>39</v>
      </c>
      <c r="J510">
        <v>6825.1684999999998</v>
      </c>
      <c r="K510" t="s">
        <v>45</v>
      </c>
      <c r="L510" t="s">
        <v>49</v>
      </c>
      <c r="M510">
        <v>0</v>
      </c>
      <c r="N510" t="s">
        <v>556</v>
      </c>
      <c r="O510" t="s">
        <v>2039</v>
      </c>
      <c r="P510">
        <v>22.63</v>
      </c>
      <c r="Q510" s="49">
        <v>45473</v>
      </c>
      <c r="R510" s="49">
        <v>45477</v>
      </c>
      <c r="S510" t="s">
        <v>2924</v>
      </c>
    </row>
    <row r="511" spans="1:19" ht="15" customHeight="1" x14ac:dyDescent="0.35">
      <c r="A511" s="49">
        <v>45576</v>
      </c>
      <c r="B511" t="s">
        <v>22</v>
      </c>
      <c r="C511" t="s">
        <v>23</v>
      </c>
      <c r="D511">
        <v>9</v>
      </c>
      <c r="E511">
        <v>596.83000000000004</v>
      </c>
      <c r="F511" t="s">
        <v>31</v>
      </c>
      <c r="G511" t="s">
        <v>35</v>
      </c>
      <c r="H511">
        <v>0</v>
      </c>
      <c r="I511" t="s">
        <v>36</v>
      </c>
      <c r="J511">
        <v>5371.47</v>
      </c>
      <c r="K511" t="s">
        <v>46</v>
      </c>
      <c r="L511" t="s">
        <v>49</v>
      </c>
      <c r="M511">
        <v>0</v>
      </c>
      <c r="N511" t="s">
        <v>557</v>
      </c>
      <c r="O511" t="s">
        <v>1626</v>
      </c>
      <c r="P511">
        <v>6.43</v>
      </c>
      <c r="Q511" s="49">
        <v>45576</v>
      </c>
      <c r="R511" s="49">
        <v>45584</v>
      </c>
      <c r="S511" t="s">
        <v>2925</v>
      </c>
    </row>
    <row r="512" spans="1:19" ht="15" customHeight="1" x14ac:dyDescent="0.35">
      <c r="A512" s="49">
        <v>45822</v>
      </c>
      <c r="B512" t="s">
        <v>21</v>
      </c>
      <c r="C512" t="s">
        <v>27</v>
      </c>
      <c r="D512">
        <v>15</v>
      </c>
      <c r="E512">
        <v>154.04</v>
      </c>
      <c r="F512" t="s">
        <v>33</v>
      </c>
      <c r="G512" t="s">
        <v>35</v>
      </c>
      <c r="H512">
        <v>0.1</v>
      </c>
      <c r="I512" t="s">
        <v>37</v>
      </c>
      <c r="J512">
        <v>2079.54</v>
      </c>
      <c r="K512" t="s">
        <v>46</v>
      </c>
      <c r="L512" t="s">
        <v>47</v>
      </c>
      <c r="M512">
        <v>1</v>
      </c>
      <c r="N512" t="s">
        <v>558</v>
      </c>
      <c r="O512" t="s">
        <v>2040</v>
      </c>
      <c r="P512">
        <v>24.53</v>
      </c>
      <c r="Q512" s="49">
        <v>45822</v>
      </c>
      <c r="R512" s="49">
        <v>45831</v>
      </c>
      <c r="S512" t="s">
        <v>2924</v>
      </c>
    </row>
    <row r="513" spans="1:19" ht="15" customHeight="1" x14ac:dyDescent="0.35">
      <c r="A513" s="49">
        <v>45648</v>
      </c>
      <c r="B513" t="s">
        <v>18</v>
      </c>
      <c r="C513" t="s">
        <v>23</v>
      </c>
      <c r="D513">
        <v>18</v>
      </c>
      <c r="E513">
        <v>500.44</v>
      </c>
      <c r="F513" t="s">
        <v>33</v>
      </c>
      <c r="G513" t="s">
        <v>34</v>
      </c>
      <c r="H513">
        <v>0.1</v>
      </c>
      <c r="I513" t="s">
        <v>41</v>
      </c>
      <c r="J513">
        <v>8107.1280000000006</v>
      </c>
      <c r="K513" t="s">
        <v>44</v>
      </c>
      <c r="M513">
        <v>0</v>
      </c>
      <c r="N513" t="s">
        <v>559</v>
      </c>
      <c r="O513" t="s">
        <v>2041</v>
      </c>
      <c r="P513">
        <v>8.8699999999999992</v>
      </c>
      <c r="Q513" s="49">
        <v>45648</v>
      </c>
      <c r="R513" s="49">
        <v>45656</v>
      </c>
      <c r="S513" t="s">
        <v>2921</v>
      </c>
    </row>
    <row r="514" spans="1:19" ht="15" customHeight="1" x14ac:dyDescent="0.35">
      <c r="A514" s="49">
        <v>45404</v>
      </c>
      <c r="B514" t="s">
        <v>22</v>
      </c>
      <c r="C514" t="s">
        <v>28</v>
      </c>
      <c r="D514">
        <v>5</v>
      </c>
      <c r="E514">
        <v>382.17</v>
      </c>
      <c r="F514" t="s">
        <v>32</v>
      </c>
      <c r="G514" t="s">
        <v>34</v>
      </c>
      <c r="H514">
        <v>0</v>
      </c>
      <c r="I514" t="s">
        <v>40</v>
      </c>
      <c r="J514">
        <v>1910.85</v>
      </c>
      <c r="K514" t="s">
        <v>44</v>
      </c>
      <c r="L514" t="s">
        <v>47</v>
      </c>
      <c r="M514">
        <v>0</v>
      </c>
      <c r="N514" t="s">
        <v>560</v>
      </c>
      <c r="O514" t="s">
        <v>2042</v>
      </c>
      <c r="P514">
        <v>17.72</v>
      </c>
      <c r="Q514" s="49">
        <v>45404</v>
      </c>
      <c r="R514" s="49">
        <v>45407</v>
      </c>
      <c r="S514" t="s">
        <v>2925</v>
      </c>
    </row>
    <row r="515" spans="1:19" ht="15" customHeight="1" x14ac:dyDescent="0.35">
      <c r="A515" s="49">
        <v>45682</v>
      </c>
      <c r="B515" t="s">
        <v>20</v>
      </c>
      <c r="C515" t="s">
        <v>26</v>
      </c>
      <c r="D515">
        <v>3</v>
      </c>
      <c r="E515">
        <v>365.54</v>
      </c>
      <c r="F515" t="s">
        <v>30</v>
      </c>
      <c r="G515" t="s">
        <v>35</v>
      </c>
      <c r="H515">
        <v>0.15</v>
      </c>
      <c r="I515" t="s">
        <v>38</v>
      </c>
      <c r="J515">
        <v>932.12700000000007</v>
      </c>
      <c r="K515" t="s">
        <v>42</v>
      </c>
      <c r="M515">
        <v>0</v>
      </c>
      <c r="N515" t="s">
        <v>561</v>
      </c>
      <c r="O515" t="s">
        <v>2043</v>
      </c>
      <c r="P515">
        <v>45.89</v>
      </c>
      <c r="Q515" s="49">
        <v>45682</v>
      </c>
      <c r="R515" s="49">
        <v>45686</v>
      </c>
      <c r="S515" t="s">
        <v>2923</v>
      </c>
    </row>
    <row r="516" spans="1:19" ht="15" customHeight="1" x14ac:dyDescent="0.35">
      <c r="A516" s="49">
        <v>45609</v>
      </c>
      <c r="B516" t="s">
        <v>20</v>
      </c>
      <c r="C516" t="s">
        <v>23</v>
      </c>
      <c r="D516">
        <v>5</v>
      </c>
      <c r="E516">
        <v>270.13</v>
      </c>
      <c r="F516" t="s">
        <v>32</v>
      </c>
      <c r="G516" t="s">
        <v>35</v>
      </c>
      <c r="H516">
        <v>0.15</v>
      </c>
      <c r="I516" t="s">
        <v>36</v>
      </c>
      <c r="J516">
        <v>1148.0525</v>
      </c>
      <c r="K516" t="s">
        <v>44</v>
      </c>
      <c r="M516">
        <v>0</v>
      </c>
      <c r="N516" t="s">
        <v>562</v>
      </c>
      <c r="O516" t="s">
        <v>2044</v>
      </c>
      <c r="P516">
        <v>15.74</v>
      </c>
      <c r="Q516" s="49">
        <v>45609</v>
      </c>
      <c r="R516" s="49">
        <v>45615</v>
      </c>
      <c r="S516" t="s">
        <v>2923</v>
      </c>
    </row>
    <row r="517" spans="1:19" ht="15" customHeight="1" x14ac:dyDescent="0.35">
      <c r="A517" s="49">
        <v>45001</v>
      </c>
      <c r="B517" t="s">
        <v>18</v>
      </c>
      <c r="C517" t="s">
        <v>28</v>
      </c>
      <c r="D517">
        <v>2</v>
      </c>
      <c r="E517">
        <v>480.15</v>
      </c>
      <c r="F517" t="s">
        <v>33</v>
      </c>
      <c r="G517" t="s">
        <v>35</v>
      </c>
      <c r="H517">
        <v>0.15</v>
      </c>
      <c r="I517" t="s">
        <v>40</v>
      </c>
      <c r="J517">
        <v>816.255</v>
      </c>
      <c r="K517" t="s">
        <v>42</v>
      </c>
      <c r="M517">
        <v>0</v>
      </c>
      <c r="N517" t="s">
        <v>563</v>
      </c>
      <c r="O517" t="s">
        <v>2045</v>
      </c>
      <c r="P517">
        <v>42.07</v>
      </c>
      <c r="Q517" s="49">
        <v>45001</v>
      </c>
      <c r="R517" s="49">
        <v>45006</v>
      </c>
      <c r="S517" t="s">
        <v>2921</v>
      </c>
    </row>
    <row r="518" spans="1:19" ht="15" customHeight="1" x14ac:dyDescent="0.35">
      <c r="A518" s="49">
        <v>45052</v>
      </c>
      <c r="B518" t="s">
        <v>20</v>
      </c>
      <c r="C518" t="s">
        <v>23</v>
      </c>
      <c r="D518">
        <v>18</v>
      </c>
      <c r="E518">
        <v>414.77</v>
      </c>
      <c r="F518" t="s">
        <v>32</v>
      </c>
      <c r="G518" t="s">
        <v>34</v>
      </c>
      <c r="H518">
        <v>0.1</v>
      </c>
      <c r="I518" t="s">
        <v>36</v>
      </c>
      <c r="J518">
        <v>6719.2739999999994</v>
      </c>
      <c r="K518" t="s">
        <v>44</v>
      </c>
      <c r="M518">
        <v>1</v>
      </c>
      <c r="N518" t="s">
        <v>564</v>
      </c>
      <c r="O518" t="s">
        <v>2046</v>
      </c>
      <c r="P518">
        <v>28.55</v>
      </c>
      <c r="Q518" s="49">
        <v>45052</v>
      </c>
      <c r="R518" s="49">
        <v>45061</v>
      </c>
      <c r="S518" t="s">
        <v>2923</v>
      </c>
    </row>
    <row r="519" spans="1:19" ht="15" customHeight="1" x14ac:dyDescent="0.35">
      <c r="A519" s="49">
        <v>45611</v>
      </c>
      <c r="B519" t="s">
        <v>18</v>
      </c>
      <c r="C519" t="s">
        <v>27</v>
      </c>
      <c r="D519">
        <v>10</v>
      </c>
      <c r="E519">
        <v>98.24</v>
      </c>
      <c r="F519" t="s">
        <v>32</v>
      </c>
      <c r="G519" t="s">
        <v>34</v>
      </c>
      <c r="H519">
        <v>0</v>
      </c>
      <c r="I519" t="s">
        <v>38</v>
      </c>
      <c r="J519">
        <v>982.4</v>
      </c>
      <c r="K519" t="s">
        <v>44</v>
      </c>
      <c r="L519" t="s">
        <v>47</v>
      </c>
      <c r="M519">
        <v>1</v>
      </c>
      <c r="N519" t="s">
        <v>565</v>
      </c>
      <c r="O519" t="s">
        <v>1834</v>
      </c>
      <c r="P519">
        <v>21.01</v>
      </c>
      <c r="Q519" s="49">
        <v>45611</v>
      </c>
      <c r="R519" s="49">
        <v>45613</v>
      </c>
      <c r="S519" t="s">
        <v>2921</v>
      </c>
    </row>
    <row r="520" spans="1:19" ht="15" customHeight="1" x14ac:dyDescent="0.35">
      <c r="A520" s="49">
        <v>45471</v>
      </c>
      <c r="B520" t="s">
        <v>21</v>
      </c>
      <c r="C520" t="s">
        <v>23</v>
      </c>
      <c r="D520">
        <v>6</v>
      </c>
      <c r="E520">
        <v>227.6</v>
      </c>
      <c r="F520" t="s">
        <v>33</v>
      </c>
      <c r="G520" t="s">
        <v>35</v>
      </c>
      <c r="H520">
        <v>0.05</v>
      </c>
      <c r="I520" t="s">
        <v>39</v>
      </c>
      <c r="J520">
        <v>1297.32</v>
      </c>
      <c r="K520" t="s">
        <v>45</v>
      </c>
      <c r="L520" t="s">
        <v>47</v>
      </c>
      <c r="M520">
        <v>0</v>
      </c>
      <c r="N520" t="s">
        <v>566</v>
      </c>
      <c r="O520" t="s">
        <v>2047</v>
      </c>
      <c r="P520">
        <v>38.22</v>
      </c>
      <c r="Q520" s="49">
        <v>45471</v>
      </c>
      <c r="R520" s="49">
        <v>45478</v>
      </c>
      <c r="S520" t="s">
        <v>2924</v>
      </c>
    </row>
    <row r="521" spans="1:19" ht="15" customHeight="1" x14ac:dyDescent="0.35">
      <c r="A521" s="49">
        <v>45788</v>
      </c>
      <c r="B521" t="s">
        <v>21</v>
      </c>
      <c r="C521" t="s">
        <v>27</v>
      </c>
      <c r="D521">
        <v>5</v>
      </c>
      <c r="E521">
        <v>136.13</v>
      </c>
      <c r="F521" t="s">
        <v>32</v>
      </c>
      <c r="G521" t="s">
        <v>35</v>
      </c>
      <c r="H521">
        <v>0.15</v>
      </c>
      <c r="I521" t="s">
        <v>39</v>
      </c>
      <c r="J521">
        <v>578.55250000000001</v>
      </c>
      <c r="K521" t="s">
        <v>42</v>
      </c>
      <c r="M521">
        <v>0</v>
      </c>
      <c r="N521" t="s">
        <v>567</v>
      </c>
      <c r="O521" t="s">
        <v>2048</v>
      </c>
      <c r="P521">
        <v>10.02</v>
      </c>
      <c r="Q521" s="49">
        <v>45788</v>
      </c>
      <c r="R521" s="49">
        <v>45797</v>
      </c>
      <c r="S521" t="s">
        <v>2924</v>
      </c>
    </row>
    <row r="522" spans="1:19" ht="15" customHeight="1" x14ac:dyDescent="0.35">
      <c r="A522" s="49">
        <v>44983</v>
      </c>
      <c r="B522" t="s">
        <v>21</v>
      </c>
      <c r="C522" t="s">
        <v>28</v>
      </c>
      <c r="D522">
        <v>5</v>
      </c>
      <c r="E522">
        <v>489.13</v>
      </c>
      <c r="F522" t="s">
        <v>32</v>
      </c>
      <c r="G522" t="s">
        <v>35</v>
      </c>
      <c r="H522">
        <v>0.1</v>
      </c>
      <c r="I522" t="s">
        <v>40</v>
      </c>
      <c r="J522">
        <v>2201.085</v>
      </c>
      <c r="K522" t="s">
        <v>43</v>
      </c>
      <c r="L522" t="s">
        <v>47</v>
      </c>
      <c r="M522">
        <v>0</v>
      </c>
      <c r="N522" t="s">
        <v>568</v>
      </c>
      <c r="O522" t="s">
        <v>2049</v>
      </c>
      <c r="P522">
        <v>44.73</v>
      </c>
      <c r="Q522" s="49">
        <v>44983</v>
      </c>
      <c r="R522" s="49">
        <v>44989</v>
      </c>
      <c r="S522" t="s">
        <v>2924</v>
      </c>
    </row>
    <row r="523" spans="1:19" ht="15" customHeight="1" x14ac:dyDescent="0.35">
      <c r="A523" s="49">
        <v>45412</v>
      </c>
      <c r="B523" t="s">
        <v>19</v>
      </c>
      <c r="C523" t="s">
        <v>23</v>
      </c>
      <c r="D523">
        <v>4</v>
      </c>
      <c r="E523">
        <v>414.36</v>
      </c>
      <c r="F523" t="s">
        <v>31</v>
      </c>
      <c r="G523" t="s">
        <v>35</v>
      </c>
      <c r="H523">
        <v>0</v>
      </c>
      <c r="I523" t="s">
        <v>41</v>
      </c>
      <c r="J523">
        <v>1657.44</v>
      </c>
      <c r="K523" t="s">
        <v>45</v>
      </c>
      <c r="L523" t="s">
        <v>47</v>
      </c>
      <c r="M523">
        <v>0</v>
      </c>
      <c r="N523" t="s">
        <v>569</v>
      </c>
      <c r="O523" t="s">
        <v>2050</v>
      </c>
      <c r="P523">
        <v>8.02</v>
      </c>
      <c r="Q523" s="49">
        <v>45412</v>
      </c>
      <c r="R523" s="49">
        <v>45419</v>
      </c>
      <c r="S523" t="s">
        <v>2922</v>
      </c>
    </row>
    <row r="524" spans="1:19" ht="15" customHeight="1" x14ac:dyDescent="0.35">
      <c r="A524" s="49">
        <v>45727</v>
      </c>
      <c r="B524" t="s">
        <v>18</v>
      </c>
      <c r="C524" t="s">
        <v>23</v>
      </c>
      <c r="D524">
        <v>6</v>
      </c>
      <c r="E524">
        <v>138.26</v>
      </c>
      <c r="F524" t="s">
        <v>30</v>
      </c>
      <c r="G524" t="s">
        <v>35</v>
      </c>
      <c r="H524">
        <v>0.15</v>
      </c>
      <c r="I524" t="s">
        <v>36</v>
      </c>
      <c r="J524">
        <v>705.12599999999998</v>
      </c>
      <c r="K524" t="s">
        <v>42</v>
      </c>
      <c r="M524">
        <v>1</v>
      </c>
      <c r="N524" t="s">
        <v>570</v>
      </c>
      <c r="O524" t="s">
        <v>2051</v>
      </c>
      <c r="P524">
        <v>31.4</v>
      </c>
      <c r="Q524" s="49">
        <v>45727</v>
      </c>
      <c r="R524" s="49">
        <v>45729</v>
      </c>
      <c r="S524" t="s">
        <v>2921</v>
      </c>
    </row>
    <row r="525" spans="1:19" ht="15" customHeight="1" x14ac:dyDescent="0.35">
      <c r="A525" s="49">
        <v>45838</v>
      </c>
      <c r="B525" t="s">
        <v>18</v>
      </c>
      <c r="C525" t="s">
        <v>24</v>
      </c>
      <c r="D525">
        <v>12</v>
      </c>
      <c r="E525">
        <v>487.57</v>
      </c>
      <c r="F525" t="s">
        <v>31</v>
      </c>
      <c r="G525" t="s">
        <v>34</v>
      </c>
      <c r="H525">
        <v>0.05</v>
      </c>
      <c r="I525" t="s">
        <v>36</v>
      </c>
      <c r="J525">
        <v>5558.2979999999998</v>
      </c>
      <c r="K525" t="s">
        <v>46</v>
      </c>
      <c r="M525">
        <v>0</v>
      </c>
      <c r="N525" t="s">
        <v>571</v>
      </c>
      <c r="O525" t="s">
        <v>2052</v>
      </c>
      <c r="P525">
        <v>37.33</v>
      </c>
      <c r="Q525" s="49">
        <v>45838</v>
      </c>
      <c r="R525" s="49">
        <v>45848</v>
      </c>
      <c r="S525" t="s">
        <v>2921</v>
      </c>
    </row>
    <row r="526" spans="1:19" ht="15" customHeight="1" x14ac:dyDescent="0.35">
      <c r="A526" s="49">
        <v>45445</v>
      </c>
      <c r="B526" t="s">
        <v>20</v>
      </c>
      <c r="C526" t="s">
        <v>26</v>
      </c>
      <c r="D526">
        <v>20</v>
      </c>
      <c r="E526">
        <v>427.3</v>
      </c>
      <c r="F526" t="s">
        <v>32</v>
      </c>
      <c r="G526" t="s">
        <v>34</v>
      </c>
      <c r="H526">
        <v>0.05</v>
      </c>
      <c r="I526" t="s">
        <v>38</v>
      </c>
      <c r="J526">
        <v>8118.7</v>
      </c>
      <c r="K526" t="s">
        <v>43</v>
      </c>
      <c r="L526" t="s">
        <v>47</v>
      </c>
      <c r="M526">
        <v>1</v>
      </c>
      <c r="N526" t="s">
        <v>572</v>
      </c>
      <c r="O526" t="s">
        <v>2053</v>
      </c>
      <c r="P526">
        <v>25.19</v>
      </c>
      <c r="Q526" s="49">
        <v>45445</v>
      </c>
      <c r="R526" s="49">
        <v>45451</v>
      </c>
      <c r="S526" t="s">
        <v>2923</v>
      </c>
    </row>
    <row r="527" spans="1:19" ht="15" customHeight="1" x14ac:dyDescent="0.35">
      <c r="A527" s="49">
        <v>45536</v>
      </c>
      <c r="B527" t="s">
        <v>19</v>
      </c>
      <c r="C527" t="s">
        <v>23</v>
      </c>
      <c r="D527">
        <v>16</v>
      </c>
      <c r="E527">
        <v>588.91999999999996</v>
      </c>
      <c r="F527" t="s">
        <v>33</v>
      </c>
      <c r="G527" t="s">
        <v>34</v>
      </c>
      <c r="H527">
        <v>0.15</v>
      </c>
      <c r="I527" t="s">
        <v>37</v>
      </c>
      <c r="J527">
        <v>8009.311999999999</v>
      </c>
      <c r="K527" t="s">
        <v>46</v>
      </c>
      <c r="L527" t="s">
        <v>47</v>
      </c>
      <c r="M527">
        <v>0</v>
      </c>
      <c r="N527" t="s">
        <v>573</v>
      </c>
      <c r="O527" t="s">
        <v>2054</v>
      </c>
      <c r="P527">
        <v>7.89</v>
      </c>
      <c r="Q527" s="49">
        <v>45536</v>
      </c>
      <c r="R527" s="49">
        <v>45540</v>
      </c>
      <c r="S527" t="s">
        <v>2922</v>
      </c>
    </row>
    <row r="528" spans="1:19" ht="15" customHeight="1" x14ac:dyDescent="0.35">
      <c r="A528" s="49">
        <v>45668</v>
      </c>
      <c r="B528" t="s">
        <v>19</v>
      </c>
      <c r="C528" t="s">
        <v>23</v>
      </c>
      <c r="D528">
        <v>6</v>
      </c>
      <c r="E528">
        <v>429.45</v>
      </c>
      <c r="F528" t="s">
        <v>30</v>
      </c>
      <c r="G528" t="s">
        <v>35</v>
      </c>
      <c r="H528">
        <v>0.1</v>
      </c>
      <c r="I528" t="s">
        <v>37</v>
      </c>
      <c r="J528">
        <v>2319.0300000000002</v>
      </c>
      <c r="K528" t="s">
        <v>46</v>
      </c>
      <c r="M528">
        <v>0</v>
      </c>
      <c r="N528" t="s">
        <v>574</v>
      </c>
      <c r="O528" t="s">
        <v>2055</v>
      </c>
      <c r="P528">
        <v>47.18</v>
      </c>
      <c r="Q528" s="49">
        <v>45668</v>
      </c>
      <c r="R528" s="49">
        <v>45675</v>
      </c>
      <c r="S528" t="s">
        <v>2922</v>
      </c>
    </row>
    <row r="529" spans="1:19" ht="15" customHeight="1" x14ac:dyDescent="0.35">
      <c r="A529" s="49">
        <v>45747</v>
      </c>
      <c r="B529" t="s">
        <v>19</v>
      </c>
      <c r="C529" t="s">
        <v>24</v>
      </c>
      <c r="D529">
        <v>1</v>
      </c>
      <c r="E529">
        <v>476</v>
      </c>
      <c r="F529" t="s">
        <v>31</v>
      </c>
      <c r="G529" t="s">
        <v>34</v>
      </c>
      <c r="H529">
        <v>0.15</v>
      </c>
      <c r="I529" t="s">
        <v>39</v>
      </c>
      <c r="J529">
        <v>404.6</v>
      </c>
      <c r="K529" t="s">
        <v>46</v>
      </c>
      <c r="L529" t="s">
        <v>47</v>
      </c>
      <c r="M529">
        <v>0</v>
      </c>
      <c r="N529" t="s">
        <v>575</v>
      </c>
      <c r="O529" t="s">
        <v>2056</v>
      </c>
      <c r="P529">
        <v>18.95</v>
      </c>
      <c r="Q529" s="49">
        <v>45747</v>
      </c>
      <c r="R529" s="49">
        <v>45750</v>
      </c>
      <c r="S529" t="s">
        <v>2922</v>
      </c>
    </row>
    <row r="530" spans="1:19" ht="15" customHeight="1" x14ac:dyDescent="0.35">
      <c r="A530" s="49">
        <v>45624</v>
      </c>
      <c r="B530" t="s">
        <v>19</v>
      </c>
      <c r="C530" t="s">
        <v>24</v>
      </c>
      <c r="D530">
        <v>13</v>
      </c>
      <c r="E530">
        <v>141.26</v>
      </c>
      <c r="F530" t="s">
        <v>30</v>
      </c>
      <c r="G530" t="s">
        <v>35</v>
      </c>
      <c r="H530">
        <v>0</v>
      </c>
      <c r="I530" t="s">
        <v>38</v>
      </c>
      <c r="J530">
        <v>1836.38</v>
      </c>
      <c r="K530" t="s">
        <v>42</v>
      </c>
      <c r="M530">
        <v>0</v>
      </c>
      <c r="N530" t="s">
        <v>576</v>
      </c>
      <c r="O530" t="s">
        <v>1870</v>
      </c>
      <c r="P530">
        <v>23.68</v>
      </c>
      <c r="Q530" s="49">
        <v>45624</v>
      </c>
      <c r="R530" s="49">
        <v>45631</v>
      </c>
      <c r="S530" t="s">
        <v>2922</v>
      </c>
    </row>
    <row r="531" spans="1:19" ht="15" customHeight="1" x14ac:dyDescent="0.35">
      <c r="A531" s="49">
        <v>45112</v>
      </c>
      <c r="B531" t="s">
        <v>20</v>
      </c>
      <c r="C531" t="s">
        <v>26</v>
      </c>
      <c r="D531">
        <v>3</v>
      </c>
      <c r="E531">
        <v>250.65</v>
      </c>
      <c r="F531" t="s">
        <v>33</v>
      </c>
      <c r="G531" t="s">
        <v>35</v>
      </c>
      <c r="H531">
        <v>0.15</v>
      </c>
      <c r="I531" t="s">
        <v>36</v>
      </c>
      <c r="J531">
        <v>639.15750000000003</v>
      </c>
      <c r="K531" t="s">
        <v>44</v>
      </c>
      <c r="L531" t="s">
        <v>48</v>
      </c>
      <c r="M531">
        <v>0</v>
      </c>
      <c r="N531" t="s">
        <v>577</v>
      </c>
      <c r="O531" t="s">
        <v>2057</v>
      </c>
      <c r="P531">
        <v>44.46</v>
      </c>
      <c r="Q531" s="49">
        <v>45112</v>
      </c>
      <c r="R531" s="49">
        <v>45114</v>
      </c>
      <c r="S531" t="s">
        <v>2923</v>
      </c>
    </row>
    <row r="532" spans="1:19" ht="15" customHeight="1" x14ac:dyDescent="0.35">
      <c r="A532" s="49">
        <v>45589</v>
      </c>
      <c r="B532" t="s">
        <v>22</v>
      </c>
      <c r="C532" t="s">
        <v>27</v>
      </c>
      <c r="D532">
        <v>19</v>
      </c>
      <c r="E532">
        <v>301.17</v>
      </c>
      <c r="F532" t="s">
        <v>33</v>
      </c>
      <c r="G532" t="s">
        <v>35</v>
      </c>
      <c r="H532">
        <v>0.05</v>
      </c>
      <c r="I532" t="s">
        <v>37</v>
      </c>
      <c r="J532">
        <v>5436.1184999999996</v>
      </c>
      <c r="K532" t="s">
        <v>45</v>
      </c>
      <c r="L532" t="s">
        <v>49</v>
      </c>
      <c r="M532">
        <v>0</v>
      </c>
      <c r="N532" t="s">
        <v>578</v>
      </c>
      <c r="O532" t="s">
        <v>2058</v>
      </c>
      <c r="P532">
        <v>5.71</v>
      </c>
      <c r="Q532" s="49">
        <v>45589</v>
      </c>
      <c r="R532" s="49">
        <v>45599</v>
      </c>
      <c r="S532" t="s">
        <v>2925</v>
      </c>
    </row>
    <row r="533" spans="1:19" ht="15" customHeight="1" x14ac:dyDescent="0.35">
      <c r="A533" s="49">
        <v>45755</v>
      </c>
      <c r="B533" t="s">
        <v>20</v>
      </c>
      <c r="C533" t="s">
        <v>26</v>
      </c>
      <c r="D533">
        <v>7</v>
      </c>
      <c r="E533">
        <v>30.79</v>
      </c>
      <c r="F533" t="s">
        <v>32</v>
      </c>
      <c r="G533" t="s">
        <v>35</v>
      </c>
      <c r="H533">
        <v>0.1</v>
      </c>
      <c r="I533" t="s">
        <v>41</v>
      </c>
      <c r="J533">
        <v>193.977</v>
      </c>
      <c r="K533" t="s">
        <v>46</v>
      </c>
      <c r="L533" t="s">
        <v>49</v>
      </c>
      <c r="M533">
        <v>1</v>
      </c>
      <c r="N533" t="s">
        <v>579</v>
      </c>
      <c r="O533" t="s">
        <v>2059</v>
      </c>
      <c r="P533">
        <v>11.39</v>
      </c>
      <c r="Q533" s="49">
        <v>45755</v>
      </c>
      <c r="R533" s="49">
        <v>45763</v>
      </c>
      <c r="S533" t="s">
        <v>2923</v>
      </c>
    </row>
    <row r="534" spans="1:19" ht="15" customHeight="1" x14ac:dyDescent="0.35">
      <c r="A534" s="49">
        <v>45448</v>
      </c>
      <c r="B534" t="s">
        <v>18</v>
      </c>
      <c r="C534" t="s">
        <v>23</v>
      </c>
      <c r="D534">
        <v>1</v>
      </c>
      <c r="E534">
        <v>561.6</v>
      </c>
      <c r="F534" t="s">
        <v>31</v>
      </c>
      <c r="G534" t="s">
        <v>34</v>
      </c>
      <c r="H534">
        <v>0.15</v>
      </c>
      <c r="I534" t="s">
        <v>37</v>
      </c>
      <c r="J534">
        <v>477.36</v>
      </c>
      <c r="K534" t="s">
        <v>45</v>
      </c>
      <c r="L534" t="s">
        <v>48</v>
      </c>
      <c r="M534">
        <v>0</v>
      </c>
      <c r="N534" t="s">
        <v>580</v>
      </c>
      <c r="O534" t="s">
        <v>1681</v>
      </c>
      <c r="P534">
        <v>38.020000000000003</v>
      </c>
      <c r="Q534" s="49">
        <v>45448</v>
      </c>
      <c r="R534" s="49">
        <v>45453</v>
      </c>
      <c r="S534" t="s">
        <v>2921</v>
      </c>
    </row>
    <row r="535" spans="1:19" ht="15" customHeight="1" x14ac:dyDescent="0.35">
      <c r="A535" s="49">
        <v>45680</v>
      </c>
      <c r="B535" t="s">
        <v>22</v>
      </c>
      <c r="C535" t="s">
        <v>24</v>
      </c>
      <c r="D535">
        <v>16</v>
      </c>
      <c r="E535">
        <v>193.7</v>
      </c>
      <c r="F535" t="s">
        <v>31</v>
      </c>
      <c r="G535" t="s">
        <v>35</v>
      </c>
      <c r="H535">
        <v>0.15</v>
      </c>
      <c r="I535" t="s">
        <v>41</v>
      </c>
      <c r="J535">
        <v>2634.32</v>
      </c>
      <c r="K535" t="s">
        <v>44</v>
      </c>
      <c r="L535" t="s">
        <v>48</v>
      </c>
      <c r="M535">
        <v>0</v>
      </c>
      <c r="N535" t="s">
        <v>581</v>
      </c>
      <c r="O535" t="s">
        <v>2060</v>
      </c>
      <c r="P535">
        <v>6.83</v>
      </c>
      <c r="Q535" s="49">
        <v>45680</v>
      </c>
      <c r="R535" s="49">
        <v>45686</v>
      </c>
      <c r="S535" t="s">
        <v>2925</v>
      </c>
    </row>
    <row r="536" spans="1:19" ht="15" customHeight="1" x14ac:dyDescent="0.35">
      <c r="A536" s="49">
        <v>45600</v>
      </c>
      <c r="B536" t="s">
        <v>21</v>
      </c>
      <c r="C536" t="s">
        <v>28</v>
      </c>
      <c r="D536">
        <v>17</v>
      </c>
      <c r="E536">
        <v>310.02999999999997</v>
      </c>
      <c r="F536" t="s">
        <v>33</v>
      </c>
      <c r="G536" t="s">
        <v>35</v>
      </c>
      <c r="H536">
        <v>0.05</v>
      </c>
      <c r="I536" t="s">
        <v>39</v>
      </c>
      <c r="J536">
        <v>5006.9844999999987</v>
      </c>
      <c r="K536" t="s">
        <v>42</v>
      </c>
      <c r="L536" t="s">
        <v>47</v>
      </c>
      <c r="M536">
        <v>0</v>
      </c>
      <c r="N536" t="s">
        <v>582</v>
      </c>
      <c r="O536" t="s">
        <v>2061</v>
      </c>
      <c r="P536">
        <v>8.06</v>
      </c>
      <c r="Q536" s="49">
        <v>45600</v>
      </c>
      <c r="R536" s="49">
        <v>45608</v>
      </c>
      <c r="S536" t="s">
        <v>2924</v>
      </c>
    </row>
    <row r="537" spans="1:19" ht="15" customHeight="1" x14ac:dyDescent="0.35">
      <c r="A537" s="49">
        <v>45292</v>
      </c>
      <c r="B537" t="s">
        <v>22</v>
      </c>
      <c r="C537" t="s">
        <v>29</v>
      </c>
      <c r="D537">
        <v>13</v>
      </c>
      <c r="E537">
        <v>204.67</v>
      </c>
      <c r="F537" t="s">
        <v>31</v>
      </c>
      <c r="G537" t="s">
        <v>35</v>
      </c>
      <c r="H537">
        <v>0.15</v>
      </c>
      <c r="I537" t="s">
        <v>37</v>
      </c>
      <c r="J537">
        <v>2261.6035000000002</v>
      </c>
      <c r="K537" t="s">
        <v>42</v>
      </c>
      <c r="M537">
        <v>0</v>
      </c>
      <c r="N537" t="s">
        <v>583</v>
      </c>
      <c r="O537" t="s">
        <v>2062</v>
      </c>
      <c r="P537">
        <v>6.76</v>
      </c>
      <c r="Q537" s="49">
        <v>45292</v>
      </c>
      <c r="R537" s="49">
        <v>45296</v>
      </c>
      <c r="S537" t="s">
        <v>2925</v>
      </c>
    </row>
    <row r="538" spans="1:19" ht="15" customHeight="1" x14ac:dyDescent="0.35">
      <c r="A538" s="49">
        <v>45391</v>
      </c>
      <c r="B538" t="s">
        <v>21</v>
      </c>
      <c r="C538" t="s">
        <v>29</v>
      </c>
      <c r="D538">
        <v>3</v>
      </c>
      <c r="E538">
        <v>250.11</v>
      </c>
      <c r="F538" t="s">
        <v>33</v>
      </c>
      <c r="G538" t="s">
        <v>34</v>
      </c>
      <c r="H538">
        <v>0</v>
      </c>
      <c r="I538" t="s">
        <v>37</v>
      </c>
      <c r="J538">
        <v>750.33</v>
      </c>
      <c r="K538" t="s">
        <v>43</v>
      </c>
      <c r="L538" t="s">
        <v>47</v>
      </c>
      <c r="M538">
        <v>0</v>
      </c>
      <c r="N538" t="s">
        <v>584</v>
      </c>
      <c r="O538" t="s">
        <v>2063</v>
      </c>
      <c r="P538">
        <v>36.35</v>
      </c>
      <c r="Q538" s="49">
        <v>45391</v>
      </c>
      <c r="R538" s="49">
        <v>45399</v>
      </c>
      <c r="S538" t="s">
        <v>2924</v>
      </c>
    </row>
    <row r="539" spans="1:19" ht="15" customHeight="1" x14ac:dyDescent="0.35">
      <c r="A539" s="49">
        <v>45674</v>
      </c>
      <c r="B539" t="s">
        <v>20</v>
      </c>
      <c r="C539" t="s">
        <v>25</v>
      </c>
      <c r="D539">
        <v>12</v>
      </c>
      <c r="E539">
        <v>526.82000000000005</v>
      </c>
      <c r="F539" t="s">
        <v>31</v>
      </c>
      <c r="G539" t="s">
        <v>35</v>
      </c>
      <c r="H539">
        <v>0</v>
      </c>
      <c r="I539" t="s">
        <v>38</v>
      </c>
      <c r="J539">
        <v>6321.84</v>
      </c>
      <c r="K539" t="s">
        <v>44</v>
      </c>
      <c r="L539" t="s">
        <v>49</v>
      </c>
      <c r="M539">
        <v>0</v>
      </c>
      <c r="N539" t="s">
        <v>585</v>
      </c>
      <c r="O539" t="s">
        <v>2064</v>
      </c>
      <c r="P539">
        <v>29.75</v>
      </c>
      <c r="Q539" s="49">
        <v>45674</v>
      </c>
      <c r="R539" s="49">
        <v>45682</v>
      </c>
      <c r="S539" t="s">
        <v>2923</v>
      </c>
    </row>
    <row r="540" spans="1:19" ht="15" customHeight="1" x14ac:dyDescent="0.35">
      <c r="A540" s="49">
        <v>45557</v>
      </c>
      <c r="B540" t="s">
        <v>18</v>
      </c>
      <c r="C540" t="s">
        <v>26</v>
      </c>
      <c r="D540">
        <v>18</v>
      </c>
      <c r="E540">
        <v>575.1</v>
      </c>
      <c r="F540" t="s">
        <v>33</v>
      </c>
      <c r="G540" t="s">
        <v>34</v>
      </c>
      <c r="H540">
        <v>0</v>
      </c>
      <c r="I540" t="s">
        <v>41</v>
      </c>
      <c r="J540">
        <v>10351.799999999999</v>
      </c>
      <c r="K540" t="s">
        <v>42</v>
      </c>
      <c r="L540" t="s">
        <v>47</v>
      </c>
      <c r="M540">
        <v>0</v>
      </c>
      <c r="N540" t="s">
        <v>586</v>
      </c>
      <c r="O540" t="s">
        <v>2065</v>
      </c>
      <c r="P540">
        <v>35.32</v>
      </c>
      <c r="Q540" s="49">
        <v>45557</v>
      </c>
      <c r="R540" s="49">
        <v>45564</v>
      </c>
      <c r="S540" t="s">
        <v>2921</v>
      </c>
    </row>
    <row r="541" spans="1:19" ht="15" customHeight="1" x14ac:dyDescent="0.35">
      <c r="A541" s="49">
        <v>44946</v>
      </c>
      <c r="B541" t="s">
        <v>18</v>
      </c>
      <c r="C541" t="s">
        <v>27</v>
      </c>
      <c r="D541">
        <v>8</v>
      </c>
      <c r="E541">
        <v>325.52</v>
      </c>
      <c r="F541" t="s">
        <v>32</v>
      </c>
      <c r="G541" t="s">
        <v>35</v>
      </c>
      <c r="H541">
        <v>0.1</v>
      </c>
      <c r="I541" t="s">
        <v>38</v>
      </c>
      <c r="J541">
        <v>2343.7440000000001</v>
      </c>
      <c r="K541" t="s">
        <v>45</v>
      </c>
      <c r="L541" t="s">
        <v>49</v>
      </c>
      <c r="M541">
        <v>0</v>
      </c>
      <c r="N541" t="s">
        <v>587</v>
      </c>
      <c r="O541" t="s">
        <v>2066</v>
      </c>
      <c r="P541">
        <v>45.59</v>
      </c>
      <c r="Q541" s="49">
        <v>44946</v>
      </c>
      <c r="R541" s="49">
        <v>44951</v>
      </c>
      <c r="S541" t="s">
        <v>2921</v>
      </c>
    </row>
    <row r="542" spans="1:19" ht="15" customHeight="1" x14ac:dyDescent="0.35">
      <c r="A542" s="49">
        <v>45303</v>
      </c>
      <c r="B542" t="s">
        <v>20</v>
      </c>
      <c r="C542" t="s">
        <v>27</v>
      </c>
      <c r="D542">
        <v>14</v>
      </c>
      <c r="E542">
        <v>157.13999999999999</v>
      </c>
      <c r="F542" t="s">
        <v>31</v>
      </c>
      <c r="G542" t="s">
        <v>34</v>
      </c>
      <c r="H542">
        <v>0.15</v>
      </c>
      <c r="I542" t="s">
        <v>40</v>
      </c>
      <c r="J542">
        <v>1869.9659999999999</v>
      </c>
      <c r="K542" t="s">
        <v>43</v>
      </c>
      <c r="L542" t="s">
        <v>48</v>
      </c>
      <c r="M542">
        <v>0</v>
      </c>
      <c r="N542" t="s">
        <v>588</v>
      </c>
      <c r="O542" t="s">
        <v>2067</v>
      </c>
      <c r="P542">
        <v>36.04</v>
      </c>
      <c r="Q542" s="49">
        <v>45303</v>
      </c>
      <c r="R542" s="49">
        <v>45313</v>
      </c>
      <c r="S542" t="s">
        <v>2923</v>
      </c>
    </row>
    <row r="543" spans="1:19" ht="15" customHeight="1" x14ac:dyDescent="0.35">
      <c r="A543" s="49">
        <v>45390</v>
      </c>
      <c r="B543" t="s">
        <v>21</v>
      </c>
      <c r="C543" t="s">
        <v>23</v>
      </c>
      <c r="D543">
        <v>10</v>
      </c>
      <c r="E543">
        <v>100.26</v>
      </c>
      <c r="F543" t="s">
        <v>33</v>
      </c>
      <c r="G543" t="s">
        <v>34</v>
      </c>
      <c r="H543">
        <v>0.05</v>
      </c>
      <c r="I543" t="s">
        <v>39</v>
      </c>
      <c r="J543">
        <v>952.47</v>
      </c>
      <c r="K543" t="s">
        <v>43</v>
      </c>
      <c r="L543" t="s">
        <v>48</v>
      </c>
      <c r="M543">
        <v>0</v>
      </c>
      <c r="N543" t="s">
        <v>589</v>
      </c>
      <c r="O543" t="s">
        <v>2068</v>
      </c>
      <c r="P543">
        <v>36.71</v>
      </c>
      <c r="Q543" s="49">
        <v>45390</v>
      </c>
      <c r="R543" s="49">
        <v>45397</v>
      </c>
      <c r="S543" t="s">
        <v>2924</v>
      </c>
    </row>
    <row r="544" spans="1:19" ht="15" customHeight="1" x14ac:dyDescent="0.35">
      <c r="A544" s="49">
        <v>45043</v>
      </c>
      <c r="B544" t="s">
        <v>21</v>
      </c>
      <c r="C544" t="s">
        <v>23</v>
      </c>
      <c r="D544">
        <v>9</v>
      </c>
      <c r="E544">
        <v>554.48</v>
      </c>
      <c r="F544" t="s">
        <v>32</v>
      </c>
      <c r="G544" t="s">
        <v>34</v>
      </c>
      <c r="H544">
        <v>0</v>
      </c>
      <c r="I544" t="s">
        <v>39</v>
      </c>
      <c r="J544">
        <v>4990.32</v>
      </c>
      <c r="K544" t="s">
        <v>42</v>
      </c>
      <c r="M544">
        <v>0</v>
      </c>
      <c r="N544" t="s">
        <v>590</v>
      </c>
      <c r="O544" t="s">
        <v>2069</v>
      </c>
      <c r="P544">
        <v>48.26</v>
      </c>
      <c r="Q544" s="49">
        <v>45043</v>
      </c>
      <c r="R544" s="49">
        <v>45047</v>
      </c>
      <c r="S544" t="s">
        <v>2924</v>
      </c>
    </row>
    <row r="545" spans="1:19" ht="15" customHeight="1" x14ac:dyDescent="0.35">
      <c r="A545" s="49">
        <v>45490</v>
      </c>
      <c r="B545" t="s">
        <v>20</v>
      </c>
      <c r="C545" t="s">
        <v>24</v>
      </c>
      <c r="D545">
        <v>4</v>
      </c>
      <c r="E545">
        <v>375.96</v>
      </c>
      <c r="F545" t="s">
        <v>32</v>
      </c>
      <c r="G545" t="s">
        <v>35</v>
      </c>
      <c r="H545">
        <v>0.15</v>
      </c>
      <c r="I545" t="s">
        <v>39</v>
      </c>
      <c r="J545">
        <v>1278.2639999999999</v>
      </c>
      <c r="K545" t="s">
        <v>45</v>
      </c>
      <c r="M545">
        <v>0</v>
      </c>
      <c r="N545" t="s">
        <v>591</v>
      </c>
      <c r="O545" t="s">
        <v>2070</v>
      </c>
      <c r="P545">
        <v>44.99</v>
      </c>
      <c r="Q545" s="49">
        <v>45490</v>
      </c>
      <c r="R545" s="49">
        <v>45498</v>
      </c>
      <c r="S545" t="s">
        <v>2923</v>
      </c>
    </row>
    <row r="546" spans="1:19" ht="15" customHeight="1" x14ac:dyDescent="0.35">
      <c r="A546" s="49">
        <v>45339</v>
      </c>
      <c r="B546" t="s">
        <v>21</v>
      </c>
      <c r="C546" t="s">
        <v>27</v>
      </c>
      <c r="D546">
        <v>14</v>
      </c>
      <c r="E546">
        <v>485.21</v>
      </c>
      <c r="F546" t="s">
        <v>31</v>
      </c>
      <c r="G546" t="s">
        <v>35</v>
      </c>
      <c r="H546">
        <v>0</v>
      </c>
      <c r="I546" t="s">
        <v>38</v>
      </c>
      <c r="J546">
        <v>6792.94</v>
      </c>
      <c r="K546" t="s">
        <v>42</v>
      </c>
      <c r="L546" t="s">
        <v>47</v>
      </c>
      <c r="M546">
        <v>0</v>
      </c>
      <c r="N546" t="s">
        <v>592</v>
      </c>
      <c r="O546" t="s">
        <v>2071</v>
      </c>
      <c r="P546">
        <v>41.72</v>
      </c>
      <c r="Q546" s="49">
        <v>45339</v>
      </c>
      <c r="R546" s="49">
        <v>45345</v>
      </c>
      <c r="S546" t="s">
        <v>2924</v>
      </c>
    </row>
    <row r="547" spans="1:19" ht="15" customHeight="1" x14ac:dyDescent="0.35">
      <c r="A547" s="49">
        <v>45316</v>
      </c>
      <c r="B547" t="s">
        <v>19</v>
      </c>
      <c r="C547" t="s">
        <v>27</v>
      </c>
      <c r="D547">
        <v>9</v>
      </c>
      <c r="E547">
        <v>372.44</v>
      </c>
      <c r="F547" t="s">
        <v>31</v>
      </c>
      <c r="G547" t="s">
        <v>34</v>
      </c>
      <c r="H547">
        <v>0.05</v>
      </c>
      <c r="I547" t="s">
        <v>40</v>
      </c>
      <c r="J547">
        <v>3184.3620000000001</v>
      </c>
      <c r="K547" t="s">
        <v>43</v>
      </c>
      <c r="L547" t="s">
        <v>47</v>
      </c>
      <c r="M547">
        <v>0</v>
      </c>
      <c r="N547" t="s">
        <v>593</v>
      </c>
      <c r="O547" t="s">
        <v>2072</v>
      </c>
      <c r="P547">
        <v>41.87</v>
      </c>
      <c r="Q547" s="49">
        <v>45316</v>
      </c>
      <c r="R547" s="49">
        <v>45324</v>
      </c>
      <c r="S547" t="s">
        <v>2922</v>
      </c>
    </row>
    <row r="548" spans="1:19" ht="15" customHeight="1" x14ac:dyDescent="0.35">
      <c r="A548" s="49">
        <v>45375</v>
      </c>
      <c r="B548" t="s">
        <v>21</v>
      </c>
      <c r="C548" t="s">
        <v>23</v>
      </c>
      <c r="D548">
        <v>7</v>
      </c>
      <c r="E548">
        <v>140.53</v>
      </c>
      <c r="F548" t="s">
        <v>33</v>
      </c>
      <c r="G548" t="s">
        <v>35</v>
      </c>
      <c r="H548">
        <v>0</v>
      </c>
      <c r="I548" t="s">
        <v>38</v>
      </c>
      <c r="J548">
        <v>983.71</v>
      </c>
      <c r="K548" t="s">
        <v>45</v>
      </c>
      <c r="M548">
        <v>1</v>
      </c>
      <c r="N548" t="s">
        <v>594</v>
      </c>
      <c r="O548" t="s">
        <v>2073</v>
      </c>
      <c r="P548">
        <v>24.53</v>
      </c>
      <c r="Q548" s="49">
        <v>45375</v>
      </c>
      <c r="R548" s="49">
        <v>45384</v>
      </c>
      <c r="S548" t="s">
        <v>2924</v>
      </c>
    </row>
    <row r="549" spans="1:19" ht="15" customHeight="1" x14ac:dyDescent="0.35">
      <c r="A549" s="49">
        <v>45102</v>
      </c>
      <c r="B549" t="s">
        <v>20</v>
      </c>
      <c r="C549" t="s">
        <v>25</v>
      </c>
      <c r="D549">
        <v>15</v>
      </c>
      <c r="E549">
        <v>365.61</v>
      </c>
      <c r="F549" t="s">
        <v>33</v>
      </c>
      <c r="G549" t="s">
        <v>35</v>
      </c>
      <c r="H549">
        <v>0.15</v>
      </c>
      <c r="I549" t="s">
        <v>41</v>
      </c>
      <c r="J549">
        <v>4661.5275000000001</v>
      </c>
      <c r="K549" t="s">
        <v>46</v>
      </c>
      <c r="L549" t="s">
        <v>47</v>
      </c>
      <c r="M549">
        <v>0</v>
      </c>
      <c r="N549" t="s">
        <v>595</v>
      </c>
      <c r="O549" t="s">
        <v>2074</v>
      </c>
      <c r="P549">
        <v>35.840000000000003</v>
      </c>
      <c r="Q549" s="49">
        <v>45102</v>
      </c>
      <c r="R549" s="49">
        <v>45104</v>
      </c>
      <c r="S549" t="s">
        <v>2923</v>
      </c>
    </row>
    <row r="550" spans="1:19" ht="15" customHeight="1" x14ac:dyDescent="0.35">
      <c r="A550" s="49">
        <v>45033</v>
      </c>
      <c r="B550" t="s">
        <v>19</v>
      </c>
      <c r="C550" t="s">
        <v>23</v>
      </c>
      <c r="D550">
        <v>20</v>
      </c>
      <c r="E550">
        <v>353.97</v>
      </c>
      <c r="F550" t="s">
        <v>30</v>
      </c>
      <c r="G550" t="s">
        <v>34</v>
      </c>
      <c r="H550">
        <v>0.15</v>
      </c>
      <c r="I550" t="s">
        <v>38</v>
      </c>
      <c r="J550">
        <v>6017.4900000000007</v>
      </c>
      <c r="K550" t="s">
        <v>46</v>
      </c>
      <c r="L550" t="s">
        <v>49</v>
      </c>
      <c r="M550">
        <v>1</v>
      </c>
      <c r="N550" t="s">
        <v>596</v>
      </c>
      <c r="O550" t="s">
        <v>2075</v>
      </c>
      <c r="P550">
        <v>22.05</v>
      </c>
      <c r="Q550" s="49">
        <v>45033</v>
      </c>
      <c r="R550" s="49">
        <v>45036</v>
      </c>
      <c r="S550" t="s">
        <v>2922</v>
      </c>
    </row>
    <row r="551" spans="1:19" ht="15" customHeight="1" x14ac:dyDescent="0.35">
      <c r="A551" s="49">
        <v>45105</v>
      </c>
      <c r="B551" t="s">
        <v>18</v>
      </c>
      <c r="C551" t="s">
        <v>26</v>
      </c>
      <c r="D551">
        <v>14</v>
      </c>
      <c r="E551">
        <v>293.31</v>
      </c>
      <c r="F551" t="s">
        <v>33</v>
      </c>
      <c r="G551" t="s">
        <v>34</v>
      </c>
      <c r="H551">
        <v>0</v>
      </c>
      <c r="I551" t="s">
        <v>37</v>
      </c>
      <c r="J551">
        <v>4106.34</v>
      </c>
      <c r="K551" t="s">
        <v>43</v>
      </c>
      <c r="M551">
        <v>0</v>
      </c>
      <c r="N551" t="s">
        <v>597</v>
      </c>
      <c r="O551" t="s">
        <v>2076</v>
      </c>
      <c r="P551">
        <v>21.61</v>
      </c>
      <c r="Q551" s="49">
        <v>45105</v>
      </c>
      <c r="R551" s="49">
        <v>45107</v>
      </c>
      <c r="S551" t="s">
        <v>2921</v>
      </c>
    </row>
    <row r="552" spans="1:19" ht="15" customHeight="1" x14ac:dyDescent="0.35">
      <c r="A552" s="49">
        <v>45388</v>
      </c>
      <c r="B552" t="s">
        <v>21</v>
      </c>
      <c r="C552" t="s">
        <v>26</v>
      </c>
      <c r="D552">
        <v>10</v>
      </c>
      <c r="E552">
        <v>397.39</v>
      </c>
      <c r="F552" t="s">
        <v>33</v>
      </c>
      <c r="G552" t="s">
        <v>35</v>
      </c>
      <c r="H552">
        <v>0.15</v>
      </c>
      <c r="I552" t="s">
        <v>37</v>
      </c>
      <c r="J552">
        <v>3377.8150000000001</v>
      </c>
      <c r="K552" t="s">
        <v>43</v>
      </c>
      <c r="M552">
        <v>0</v>
      </c>
      <c r="N552" t="s">
        <v>598</v>
      </c>
      <c r="O552" t="s">
        <v>2077</v>
      </c>
      <c r="P552">
        <v>25.27</v>
      </c>
      <c r="Q552" s="49">
        <v>45388</v>
      </c>
      <c r="R552" s="49">
        <v>45398</v>
      </c>
      <c r="S552" t="s">
        <v>2924</v>
      </c>
    </row>
    <row r="553" spans="1:19" ht="15" customHeight="1" x14ac:dyDescent="0.35">
      <c r="A553" s="49">
        <v>45705</v>
      </c>
      <c r="B553" t="s">
        <v>19</v>
      </c>
      <c r="C553" t="s">
        <v>26</v>
      </c>
      <c r="D553">
        <v>2</v>
      </c>
      <c r="E553">
        <v>98.35</v>
      </c>
      <c r="F553" t="s">
        <v>32</v>
      </c>
      <c r="G553" t="s">
        <v>35</v>
      </c>
      <c r="H553">
        <v>0</v>
      </c>
      <c r="I553" t="s">
        <v>36</v>
      </c>
      <c r="J553">
        <v>196.7</v>
      </c>
      <c r="K553" t="s">
        <v>45</v>
      </c>
      <c r="L553" t="s">
        <v>47</v>
      </c>
      <c r="M553">
        <v>0</v>
      </c>
      <c r="N553" t="s">
        <v>599</v>
      </c>
      <c r="O553" t="s">
        <v>2078</v>
      </c>
      <c r="P553">
        <v>28.65</v>
      </c>
      <c r="Q553" s="49">
        <v>45705</v>
      </c>
      <c r="R553" s="49">
        <v>45707</v>
      </c>
      <c r="S553" t="s">
        <v>2922</v>
      </c>
    </row>
    <row r="554" spans="1:19" ht="15" customHeight="1" x14ac:dyDescent="0.35">
      <c r="A554" s="49">
        <v>44934</v>
      </c>
      <c r="B554" t="s">
        <v>19</v>
      </c>
      <c r="C554" t="s">
        <v>25</v>
      </c>
      <c r="D554">
        <v>6</v>
      </c>
      <c r="E554">
        <v>581.66999999999996</v>
      </c>
      <c r="F554" t="s">
        <v>31</v>
      </c>
      <c r="G554" t="s">
        <v>34</v>
      </c>
      <c r="H554">
        <v>0</v>
      </c>
      <c r="I554" t="s">
        <v>38</v>
      </c>
      <c r="J554">
        <v>3490.02</v>
      </c>
      <c r="K554" t="s">
        <v>45</v>
      </c>
      <c r="M554">
        <v>0</v>
      </c>
      <c r="N554" t="s">
        <v>600</v>
      </c>
      <c r="O554" t="s">
        <v>2079</v>
      </c>
      <c r="P554">
        <v>39.4</v>
      </c>
      <c r="Q554" s="49">
        <v>44934</v>
      </c>
      <c r="R554" s="49">
        <v>44937</v>
      </c>
      <c r="S554" t="s">
        <v>2922</v>
      </c>
    </row>
    <row r="555" spans="1:19" ht="15" customHeight="1" x14ac:dyDescent="0.35">
      <c r="A555" s="49">
        <v>45281</v>
      </c>
      <c r="B555" t="s">
        <v>19</v>
      </c>
      <c r="C555" t="s">
        <v>24</v>
      </c>
      <c r="D555">
        <v>19</v>
      </c>
      <c r="E555">
        <v>30.41</v>
      </c>
      <c r="F555" t="s">
        <v>33</v>
      </c>
      <c r="G555" t="s">
        <v>35</v>
      </c>
      <c r="H555">
        <v>0.05</v>
      </c>
      <c r="I555" t="s">
        <v>38</v>
      </c>
      <c r="J555">
        <v>548.90049999999997</v>
      </c>
      <c r="K555" t="s">
        <v>45</v>
      </c>
      <c r="L555" t="s">
        <v>47</v>
      </c>
      <c r="M555">
        <v>0</v>
      </c>
      <c r="N555" t="s">
        <v>601</v>
      </c>
      <c r="O555" t="s">
        <v>2080</v>
      </c>
      <c r="P555">
        <v>48.33</v>
      </c>
      <c r="Q555" s="49">
        <v>45281</v>
      </c>
      <c r="R555" s="49">
        <v>45291</v>
      </c>
      <c r="S555" t="s">
        <v>2922</v>
      </c>
    </row>
    <row r="556" spans="1:19" ht="15" customHeight="1" x14ac:dyDescent="0.35">
      <c r="A556" s="49">
        <v>45486</v>
      </c>
      <c r="B556" t="s">
        <v>20</v>
      </c>
      <c r="C556" t="s">
        <v>27</v>
      </c>
      <c r="D556">
        <v>15</v>
      </c>
      <c r="E556">
        <v>368.79</v>
      </c>
      <c r="F556" t="s">
        <v>32</v>
      </c>
      <c r="G556" t="s">
        <v>34</v>
      </c>
      <c r="H556">
        <v>0.1</v>
      </c>
      <c r="I556" t="s">
        <v>41</v>
      </c>
      <c r="J556">
        <v>4978.6650000000009</v>
      </c>
      <c r="K556" t="s">
        <v>43</v>
      </c>
      <c r="L556" t="s">
        <v>49</v>
      </c>
      <c r="M556">
        <v>0</v>
      </c>
      <c r="N556" t="s">
        <v>602</v>
      </c>
      <c r="O556" t="s">
        <v>2081</v>
      </c>
      <c r="P556">
        <v>16.899999999999999</v>
      </c>
      <c r="Q556" s="49">
        <v>45486</v>
      </c>
      <c r="R556" s="49">
        <v>45488</v>
      </c>
      <c r="S556" t="s">
        <v>2923</v>
      </c>
    </row>
    <row r="557" spans="1:19" ht="15" customHeight="1" x14ac:dyDescent="0.35">
      <c r="A557" s="49">
        <v>45374</v>
      </c>
      <c r="B557" t="s">
        <v>22</v>
      </c>
      <c r="C557" t="s">
        <v>27</v>
      </c>
      <c r="D557">
        <v>4</v>
      </c>
      <c r="E557">
        <v>56.06</v>
      </c>
      <c r="F557" t="s">
        <v>33</v>
      </c>
      <c r="G557" t="s">
        <v>35</v>
      </c>
      <c r="H557">
        <v>0.15</v>
      </c>
      <c r="I557" t="s">
        <v>39</v>
      </c>
      <c r="J557">
        <v>190.60400000000001</v>
      </c>
      <c r="K557" t="s">
        <v>46</v>
      </c>
      <c r="L557" t="s">
        <v>48</v>
      </c>
      <c r="M557">
        <v>0</v>
      </c>
      <c r="N557" t="s">
        <v>603</v>
      </c>
      <c r="O557" t="s">
        <v>2082</v>
      </c>
      <c r="P557">
        <v>10.77</v>
      </c>
      <c r="Q557" s="49">
        <v>45374</v>
      </c>
      <c r="R557" s="49">
        <v>45383</v>
      </c>
      <c r="S557" t="s">
        <v>2925</v>
      </c>
    </row>
    <row r="558" spans="1:19" ht="15" customHeight="1" x14ac:dyDescent="0.35">
      <c r="A558" s="49">
        <v>45370</v>
      </c>
      <c r="B558" t="s">
        <v>22</v>
      </c>
      <c r="C558" t="s">
        <v>26</v>
      </c>
      <c r="D558">
        <v>7</v>
      </c>
      <c r="E558">
        <v>15.65</v>
      </c>
      <c r="F558" t="s">
        <v>33</v>
      </c>
      <c r="G558" t="s">
        <v>34</v>
      </c>
      <c r="H558">
        <v>0</v>
      </c>
      <c r="I558" t="s">
        <v>39</v>
      </c>
      <c r="J558">
        <v>109.55</v>
      </c>
      <c r="K558" t="s">
        <v>45</v>
      </c>
      <c r="M558">
        <v>0</v>
      </c>
      <c r="N558" t="s">
        <v>604</v>
      </c>
      <c r="O558" t="s">
        <v>2083</v>
      </c>
      <c r="P558">
        <v>13.28</v>
      </c>
      <c r="Q558" s="49">
        <v>45370</v>
      </c>
      <c r="R558" s="49">
        <v>45376</v>
      </c>
      <c r="S558" t="s">
        <v>2925</v>
      </c>
    </row>
    <row r="559" spans="1:19" ht="15" customHeight="1" x14ac:dyDescent="0.35">
      <c r="A559" s="49">
        <v>45797</v>
      </c>
      <c r="B559" t="s">
        <v>21</v>
      </c>
      <c r="C559" t="s">
        <v>28</v>
      </c>
      <c r="D559">
        <v>9</v>
      </c>
      <c r="E559">
        <v>380.85</v>
      </c>
      <c r="F559" t="s">
        <v>30</v>
      </c>
      <c r="G559" t="s">
        <v>34</v>
      </c>
      <c r="H559">
        <v>0</v>
      </c>
      <c r="I559" t="s">
        <v>39</v>
      </c>
      <c r="J559">
        <v>3427.65</v>
      </c>
      <c r="K559" t="s">
        <v>46</v>
      </c>
      <c r="L559" t="s">
        <v>47</v>
      </c>
      <c r="M559">
        <v>0</v>
      </c>
      <c r="N559" t="s">
        <v>605</v>
      </c>
      <c r="O559" t="s">
        <v>1930</v>
      </c>
      <c r="P559">
        <v>33.4</v>
      </c>
      <c r="Q559" s="49">
        <v>45797</v>
      </c>
      <c r="R559" s="49">
        <v>45806</v>
      </c>
      <c r="S559" t="s">
        <v>2924</v>
      </c>
    </row>
    <row r="560" spans="1:19" ht="15" customHeight="1" x14ac:dyDescent="0.35">
      <c r="A560" s="49">
        <v>45676</v>
      </c>
      <c r="B560" t="s">
        <v>19</v>
      </c>
      <c r="C560" t="s">
        <v>26</v>
      </c>
      <c r="D560">
        <v>11</v>
      </c>
      <c r="E560">
        <v>587.21</v>
      </c>
      <c r="F560" t="s">
        <v>32</v>
      </c>
      <c r="G560" t="s">
        <v>34</v>
      </c>
      <c r="H560">
        <v>0</v>
      </c>
      <c r="I560" t="s">
        <v>39</v>
      </c>
      <c r="J560">
        <v>6459.31</v>
      </c>
      <c r="K560" t="s">
        <v>45</v>
      </c>
      <c r="L560" t="s">
        <v>49</v>
      </c>
      <c r="M560">
        <v>0</v>
      </c>
      <c r="N560" t="s">
        <v>606</v>
      </c>
      <c r="O560" t="s">
        <v>2084</v>
      </c>
      <c r="P560">
        <v>34.32</v>
      </c>
      <c r="Q560" s="49">
        <v>45676</v>
      </c>
      <c r="R560" s="49">
        <v>45683</v>
      </c>
      <c r="S560" t="s">
        <v>2922</v>
      </c>
    </row>
    <row r="561" spans="1:19" ht="15" customHeight="1" x14ac:dyDescent="0.35">
      <c r="A561" s="49">
        <v>45074</v>
      </c>
      <c r="B561" t="s">
        <v>19</v>
      </c>
      <c r="C561" t="s">
        <v>29</v>
      </c>
      <c r="D561">
        <v>17</v>
      </c>
      <c r="E561">
        <v>554.25</v>
      </c>
      <c r="F561" t="s">
        <v>31</v>
      </c>
      <c r="G561" t="s">
        <v>34</v>
      </c>
      <c r="H561">
        <v>0.1</v>
      </c>
      <c r="I561" t="s">
        <v>40</v>
      </c>
      <c r="J561">
        <v>8480.0249999999996</v>
      </c>
      <c r="K561" t="s">
        <v>45</v>
      </c>
      <c r="M561">
        <v>0</v>
      </c>
      <c r="N561" t="s">
        <v>607</v>
      </c>
      <c r="O561" t="s">
        <v>2085</v>
      </c>
      <c r="P561">
        <v>8.66</v>
      </c>
      <c r="Q561" s="49">
        <v>45074</v>
      </c>
      <c r="R561" s="49">
        <v>45078</v>
      </c>
      <c r="S561" t="s">
        <v>2922</v>
      </c>
    </row>
    <row r="562" spans="1:19" ht="15" customHeight="1" x14ac:dyDescent="0.35">
      <c r="A562" s="49">
        <v>45227</v>
      </c>
      <c r="B562" t="s">
        <v>18</v>
      </c>
      <c r="C562" t="s">
        <v>29</v>
      </c>
      <c r="D562">
        <v>3</v>
      </c>
      <c r="E562">
        <v>410.23</v>
      </c>
      <c r="F562" t="s">
        <v>31</v>
      </c>
      <c r="G562" t="s">
        <v>34</v>
      </c>
      <c r="H562">
        <v>0.15</v>
      </c>
      <c r="I562" t="s">
        <v>40</v>
      </c>
      <c r="J562">
        <v>1046.0864999999999</v>
      </c>
      <c r="K562" t="s">
        <v>44</v>
      </c>
      <c r="L562" t="s">
        <v>47</v>
      </c>
      <c r="M562">
        <v>0</v>
      </c>
      <c r="N562" t="s">
        <v>608</v>
      </c>
      <c r="O562" t="s">
        <v>2086</v>
      </c>
      <c r="P562">
        <v>6.04</v>
      </c>
      <c r="Q562" s="49">
        <v>45227</v>
      </c>
      <c r="R562" s="49">
        <v>45233</v>
      </c>
      <c r="S562" t="s">
        <v>2921</v>
      </c>
    </row>
    <row r="563" spans="1:19" ht="15" customHeight="1" x14ac:dyDescent="0.35">
      <c r="A563" s="49">
        <v>45255</v>
      </c>
      <c r="B563" t="s">
        <v>22</v>
      </c>
      <c r="C563" t="s">
        <v>27</v>
      </c>
      <c r="D563">
        <v>5</v>
      </c>
      <c r="E563">
        <v>99.23</v>
      </c>
      <c r="F563" t="s">
        <v>30</v>
      </c>
      <c r="G563" t="s">
        <v>35</v>
      </c>
      <c r="H563">
        <v>0</v>
      </c>
      <c r="I563" t="s">
        <v>36</v>
      </c>
      <c r="J563">
        <v>496.15</v>
      </c>
      <c r="K563" t="s">
        <v>45</v>
      </c>
      <c r="M563">
        <v>0</v>
      </c>
      <c r="N563" t="s">
        <v>609</v>
      </c>
      <c r="O563" t="s">
        <v>2087</v>
      </c>
      <c r="P563">
        <v>37.659999999999997</v>
      </c>
      <c r="Q563" s="49">
        <v>45255</v>
      </c>
      <c r="R563" s="49">
        <v>45262</v>
      </c>
      <c r="S563" t="s">
        <v>2925</v>
      </c>
    </row>
    <row r="564" spans="1:19" ht="15" customHeight="1" x14ac:dyDescent="0.35">
      <c r="A564" s="49">
        <v>45613</v>
      </c>
      <c r="B564" t="s">
        <v>19</v>
      </c>
      <c r="C564" t="s">
        <v>27</v>
      </c>
      <c r="D564">
        <v>9</v>
      </c>
      <c r="E564">
        <v>503.18</v>
      </c>
      <c r="F564" t="s">
        <v>30</v>
      </c>
      <c r="G564" t="s">
        <v>34</v>
      </c>
      <c r="H564">
        <v>0</v>
      </c>
      <c r="I564" t="s">
        <v>40</v>
      </c>
      <c r="J564">
        <v>4528.62</v>
      </c>
      <c r="K564" t="s">
        <v>43</v>
      </c>
      <c r="L564" t="s">
        <v>48</v>
      </c>
      <c r="M564">
        <v>1</v>
      </c>
      <c r="N564" t="s">
        <v>610</v>
      </c>
      <c r="O564" t="s">
        <v>2088</v>
      </c>
      <c r="P564">
        <v>46.02</v>
      </c>
      <c r="Q564" s="49">
        <v>45613</v>
      </c>
      <c r="R564" s="49">
        <v>45620</v>
      </c>
      <c r="S564" t="s">
        <v>2922</v>
      </c>
    </row>
    <row r="565" spans="1:19" ht="15" customHeight="1" x14ac:dyDescent="0.35">
      <c r="A565" s="49">
        <v>45315</v>
      </c>
      <c r="B565" t="s">
        <v>21</v>
      </c>
      <c r="C565" t="s">
        <v>27</v>
      </c>
      <c r="D565">
        <v>17</v>
      </c>
      <c r="E565">
        <v>155.31</v>
      </c>
      <c r="F565" t="s">
        <v>32</v>
      </c>
      <c r="G565" t="s">
        <v>35</v>
      </c>
      <c r="H565">
        <v>0.15</v>
      </c>
      <c r="I565" t="s">
        <v>41</v>
      </c>
      <c r="J565">
        <v>2244.2294999999999</v>
      </c>
      <c r="K565" t="s">
        <v>44</v>
      </c>
      <c r="L565" t="s">
        <v>49</v>
      </c>
      <c r="M565">
        <v>0</v>
      </c>
      <c r="N565" t="s">
        <v>611</v>
      </c>
      <c r="O565" t="s">
        <v>2089</v>
      </c>
      <c r="P565">
        <v>27.1</v>
      </c>
      <c r="Q565" s="49">
        <v>45315</v>
      </c>
      <c r="R565" s="49">
        <v>45320</v>
      </c>
      <c r="S565" t="s">
        <v>2924</v>
      </c>
    </row>
    <row r="566" spans="1:19" ht="15" customHeight="1" x14ac:dyDescent="0.35">
      <c r="A566" s="49">
        <v>45096</v>
      </c>
      <c r="B566" t="s">
        <v>20</v>
      </c>
      <c r="C566" t="s">
        <v>26</v>
      </c>
      <c r="D566">
        <v>7</v>
      </c>
      <c r="E566">
        <v>303.79000000000002</v>
      </c>
      <c r="F566" t="s">
        <v>33</v>
      </c>
      <c r="G566" t="s">
        <v>34</v>
      </c>
      <c r="H566">
        <v>0.15</v>
      </c>
      <c r="I566" t="s">
        <v>38</v>
      </c>
      <c r="J566">
        <v>1807.5505000000001</v>
      </c>
      <c r="K566" t="s">
        <v>44</v>
      </c>
      <c r="L566" t="s">
        <v>48</v>
      </c>
      <c r="M566">
        <v>0</v>
      </c>
      <c r="N566" t="s">
        <v>612</v>
      </c>
      <c r="O566" t="s">
        <v>2090</v>
      </c>
      <c r="P566">
        <v>38.85</v>
      </c>
      <c r="Q566" s="49">
        <v>45096</v>
      </c>
      <c r="R566" s="49">
        <v>45106</v>
      </c>
      <c r="S566" t="s">
        <v>2923</v>
      </c>
    </row>
    <row r="567" spans="1:19" ht="15" customHeight="1" x14ac:dyDescent="0.35">
      <c r="A567" s="49">
        <v>45670</v>
      </c>
      <c r="B567" t="s">
        <v>18</v>
      </c>
      <c r="C567" t="s">
        <v>24</v>
      </c>
      <c r="D567">
        <v>17</v>
      </c>
      <c r="E567">
        <v>263.75</v>
      </c>
      <c r="F567" t="s">
        <v>30</v>
      </c>
      <c r="G567" t="s">
        <v>35</v>
      </c>
      <c r="H567">
        <v>0</v>
      </c>
      <c r="I567" t="s">
        <v>37</v>
      </c>
      <c r="J567">
        <v>4483.75</v>
      </c>
      <c r="K567" t="s">
        <v>42</v>
      </c>
      <c r="M567">
        <v>1</v>
      </c>
      <c r="N567" t="s">
        <v>613</v>
      </c>
      <c r="O567" t="s">
        <v>2091</v>
      </c>
      <c r="P567">
        <v>12.97</v>
      </c>
      <c r="Q567" s="49">
        <v>45670</v>
      </c>
      <c r="R567" s="49">
        <v>45675</v>
      </c>
      <c r="S567" t="s">
        <v>2921</v>
      </c>
    </row>
    <row r="568" spans="1:19" ht="15" customHeight="1" x14ac:dyDescent="0.35">
      <c r="A568" s="49">
        <v>45315</v>
      </c>
      <c r="B568" t="s">
        <v>18</v>
      </c>
      <c r="C568" t="s">
        <v>24</v>
      </c>
      <c r="D568">
        <v>4</v>
      </c>
      <c r="E568">
        <v>179.92</v>
      </c>
      <c r="F568" t="s">
        <v>33</v>
      </c>
      <c r="G568" t="s">
        <v>35</v>
      </c>
      <c r="H568">
        <v>0.1</v>
      </c>
      <c r="I568" t="s">
        <v>40</v>
      </c>
      <c r="J568">
        <v>647.71199999999999</v>
      </c>
      <c r="K568" t="s">
        <v>42</v>
      </c>
      <c r="L568" t="s">
        <v>49</v>
      </c>
      <c r="M568">
        <v>0</v>
      </c>
      <c r="N568" t="s">
        <v>614</v>
      </c>
      <c r="O568" t="s">
        <v>2092</v>
      </c>
      <c r="P568">
        <v>35.26</v>
      </c>
      <c r="Q568" s="49">
        <v>45315</v>
      </c>
      <c r="R568" s="49">
        <v>45323</v>
      </c>
      <c r="S568" t="s">
        <v>2921</v>
      </c>
    </row>
    <row r="569" spans="1:19" ht="15" customHeight="1" x14ac:dyDescent="0.35">
      <c r="A569" s="49">
        <v>45663</v>
      </c>
      <c r="B569" t="s">
        <v>19</v>
      </c>
      <c r="C569" t="s">
        <v>29</v>
      </c>
      <c r="D569">
        <v>2</v>
      </c>
      <c r="E569">
        <v>264</v>
      </c>
      <c r="F569" t="s">
        <v>33</v>
      </c>
      <c r="G569" t="s">
        <v>35</v>
      </c>
      <c r="H569">
        <v>0</v>
      </c>
      <c r="I569" t="s">
        <v>41</v>
      </c>
      <c r="J569">
        <v>528</v>
      </c>
      <c r="K569" t="s">
        <v>43</v>
      </c>
      <c r="L569" t="s">
        <v>48</v>
      </c>
      <c r="M569">
        <v>0</v>
      </c>
      <c r="N569" t="s">
        <v>615</v>
      </c>
      <c r="O569" t="s">
        <v>2093</v>
      </c>
      <c r="P569">
        <v>26.73</v>
      </c>
      <c r="Q569" s="49">
        <v>45663</v>
      </c>
      <c r="R569" s="49">
        <v>45671</v>
      </c>
      <c r="S569" t="s">
        <v>2922</v>
      </c>
    </row>
    <row r="570" spans="1:19" ht="15" customHeight="1" x14ac:dyDescent="0.35">
      <c r="A570" s="49">
        <v>45659</v>
      </c>
      <c r="B570" t="s">
        <v>21</v>
      </c>
      <c r="C570" t="s">
        <v>23</v>
      </c>
      <c r="D570">
        <v>4</v>
      </c>
      <c r="E570">
        <v>403.97</v>
      </c>
      <c r="F570" t="s">
        <v>31</v>
      </c>
      <c r="G570" t="s">
        <v>34</v>
      </c>
      <c r="H570">
        <v>0.05</v>
      </c>
      <c r="I570" t="s">
        <v>37</v>
      </c>
      <c r="J570">
        <v>1535.086</v>
      </c>
      <c r="K570" t="s">
        <v>46</v>
      </c>
      <c r="L570" t="s">
        <v>49</v>
      </c>
      <c r="M570">
        <v>0</v>
      </c>
      <c r="N570" t="s">
        <v>616</v>
      </c>
      <c r="O570" t="s">
        <v>2094</v>
      </c>
      <c r="P570">
        <v>39.92</v>
      </c>
      <c r="Q570" s="49">
        <v>45659</v>
      </c>
      <c r="R570" s="49">
        <v>45666</v>
      </c>
      <c r="S570" t="s">
        <v>2924</v>
      </c>
    </row>
    <row r="571" spans="1:19" ht="15" customHeight="1" x14ac:dyDescent="0.35">
      <c r="A571" s="49">
        <v>44979</v>
      </c>
      <c r="B571" t="s">
        <v>20</v>
      </c>
      <c r="C571" t="s">
        <v>25</v>
      </c>
      <c r="D571">
        <v>4</v>
      </c>
      <c r="E571">
        <v>85.96</v>
      </c>
      <c r="F571" t="s">
        <v>31</v>
      </c>
      <c r="G571" t="s">
        <v>35</v>
      </c>
      <c r="H571">
        <v>0.1</v>
      </c>
      <c r="I571" t="s">
        <v>38</v>
      </c>
      <c r="J571">
        <v>309.45600000000002</v>
      </c>
      <c r="K571" t="s">
        <v>44</v>
      </c>
      <c r="M571">
        <v>0</v>
      </c>
      <c r="N571" t="s">
        <v>617</v>
      </c>
      <c r="O571" t="s">
        <v>2095</v>
      </c>
      <c r="P571">
        <v>32.119999999999997</v>
      </c>
      <c r="Q571" s="49">
        <v>44979</v>
      </c>
      <c r="R571" s="49">
        <v>44988</v>
      </c>
      <c r="S571" t="s">
        <v>2923</v>
      </c>
    </row>
    <row r="572" spans="1:19" ht="15" customHeight="1" x14ac:dyDescent="0.35">
      <c r="A572" s="49">
        <v>45694</v>
      </c>
      <c r="B572" t="s">
        <v>18</v>
      </c>
      <c r="C572" t="s">
        <v>25</v>
      </c>
      <c r="D572">
        <v>2</v>
      </c>
      <c r="E572">
        <v>93.49</v>
      </c>
      <c r="F572" t="s">
        <v>31</v>
      </c>
      <c r="G572" t="s">
        <v>34</v>
      </c>
      <c r="H572">
        <v>0.1</v>
      </c>
      <c r="I572" t="s">
        <v>37</v>
      </c>
      <c r="J572">
        <v>168.28200000000001</v>
      </c>
      <c r="K572" t="s">
        <v>45</v>
      </c>
      <c r="L572" t="s">
        <v>49</v>
      </c>
      <c r="M572">
        <v>0</v>
      </c>
      <c r="N572" t="s">
        <v>618</v>
      </c>
      <c r="O572" t="s">
        <v>2096</v>
      </c>
      <c r="P572">
        <v>26.31</v>
      </c>
      <c r="Q572" s="49">
        <v>45694</v>
      </c>
      <c r="R572" s="49">
        <v>45704</v>
      </c>
      <c r="S572" t="s">
        <v>2921</v>
      </c>
    </row>
    <row r="573" spans="1:19" ht="15" customHeight="1" x14ac:dyDescent="0.35">
      <c r="A573" s="49">
        <v>45561</v>
      </c>
      <c r="B573" t="s">
        <v>18</v>
      </c>
      <c r="C573" t="s">
        <v>25</v>
      </c>
      <c r="D573">
        <v>11</v>
      </c>
      <c r="E573">
        <v>144.29</v>
      </c>
      <c r="F573" t="s">
        <v>30</v>
      </c>
      <c r="G573" t="s">
        <v>35</v>
      </c>
      <c r="H573">
        <v>0.05</v>
      </c>
      <c r="I573" t="s">
        <v>41</v>
      </c>
      <c r="J573">
        <v>1507.8305</v>
      </c>
      <c r="K573" t="s">
        <v>44</v>
      </c>
      <c r="L573" t="s">
        <v>49</v>
      </c>
      <c r="M573">
        <v>0</v>
      </c>
      <c r="N573" t="s">
        <v>619</v>
      </c>
      <c r="O573" t="s">
        <v>1958</v>
      </c>
      <c r="P573">
        <v>11.91</v>
      </c>
      <c r="Q573" s="49">
        <v>45561</v>
      </c>
      <c r="R573" s="49">
        <v>45565</v>
      </c>
      <c r="S573" t="s">
        <v>2921</v>
      </c>
    </row>
    <row r="574" spans="1:19" ht="15" customHeight="1" x14ac:dyDescent="0.35">
      <c r="A574" s="49">
        <v>45744</v>
      </c>
      <c r="B574" t="s">
        <v>20</v>
      </c>
      <c r="C574" t="s">
        <v>26</v>
      </c>
      <c r="D574">
        <v>18</v>
      </c>
      <c r="E574">
        <v>553.23</v>
      </c>
      <c r="F574" t="s">
        <v>33</v>
      </c>
      <c r="G574" t="s">
        <v>34</v>
      </c>
      <c r="H574">
        <v>0</v>
      </c>
      <c r="I574" t="s">
        <v>38</v>
      </c>
      <c r="J574">
        <v>9958.14</v>
      </c>
      <c r="K574" t="s">
        <v>46</v>
      </c>
      <c r="L574" t="s">
        <v>47</v>
      </c>
      <c r="M574">
        <v>0</v>
      </c>
      <c r="N574" t="s">
        <v>620</v>
      </c>
      <c r="O574" t="s">
        <v>2097</v>
      </c>
      <c r="P574">
        <v>31.76</v>
      </c>
      <c r="Q574" s="49">
        <v>45744</v>
      </c>
      <c r="R574" s="49">
        <v>45748</v>
      </c>
      <c r="S574" t="s">
        <v>2923</v>
      </c>
    </row>
    <row r="575" spans="1:19" ht="15" customHeight="1" x14ac:dyDescent="0.35">
      <c r="A575" s="49">
        <v>45108</v>
      </c>
      <c r="B575" t="s">
        <v>18</v>
      </c>
      <c r="C575" t="s">
        <v>26</v>
      </c>
      <c r="D575">
        <v>9</v>
      </c>
      <c r="E575">
        <v>228.3</v>
      </c>
      <c r="F575" t="s">
        <v>30</v>
      </c>
      <c r="G575" t="s">
        <v>35</v>
      </c>
      <c r="H575">
        <v>0.05</v>
      </c>
      <c r="I575" t="s">
        <v>36</v>
      </c>
      <c r="J575">
        <v>1951.9649999999999</v>
      </c>
      <c r="K575" t="s">
        <v>45</v>
      </c>
      <c r="L575" t="s">
        <v>47</v>
      </c>
      <c r="M575">
        <v>0</v>
      </c>
      <c r="N575" t="s">
        <v>621</v>
      </c>
      <c r="O575" t="s">
        <v>2098</v>
      </c>
      <c r="P575">
        <v>8.75</v>
      </c>
      <c r="Q575" s="49">
        <v>45108</v>
      </c>
      <c r="R575" s="49">
        <v>45116</v>
      </c>
      <c r="S575" t="s">
        <v>2921</v>
      </c>
    </row>
    <row r="576" spans="1:19" ht="15" customHeight="1" x14ac:dyDescent="0.35">
      <c r="A576" s="49">
        <v>45045</v>
      </c>
      <c r="B576" t="s">
        <v>22</v>
      </c>
      <c r="C576" t="s">
        <v>25</v>
      </c>
      <c r="D576">
        <v>7</v>
      </c>
      <c r="E576">
        <v>235.94</v>
      </c>
      <c r="F576" t="s">
        <v>33</v>
      </c>
      <c r="G576" t="s">
        <v>34</v>
      </c>
      <c r="H576">
        <v>0.1</v>
      </c>
      <c r="I576" t="s">
        <v>37</v>
      </c>
      <c r="J576">
        <v>1486.422</v>
      </c>
      <c r="K576" t="s">
        <v>43</v>
      </c>
      <c r="L576" t="s">
        <v>47</v>
      </c>
      <c r="M576">
        <v>0</v>
      </c>
      <c r="N576" t="s">
        <v>622</v>
      </c>
      <c r="O576" t="s">
        <v>2099</v>
      </c>
      <c r="P576">
        <v>8.44</v>
      </c>
      <c r="Q576" s="49">
        <v>45045</v>
      </c>
      <c r="R576" s="49">
        <v>45050</v>
      </c>
      <c r="S576" t="s">
        <v>2925</v>
      </c>
    </row>
    <row r="577" spans="1:19" ht="15" customHeight="1" x14ac:dyDescent="0.35">
      <c r="A577" s="49">
        <v>45046</v>
      </c>
      <c r="B577" t="s">
        <v>18</v>
      </c>
      <c r="C577" t="s">
        <v>29</v>
      </c>
      <c r="D577">
        <v>17</v>
      </c>
      <c r="E577">
        <v>369.52</v>
      </c>
      <c r="F577" t="s">
        <v>32</v>
      </c>
      <c r="G577" t="s">
        <v>34</v>
      </c>
      <c r="H577">
        <v>0</v>
      </c>
      <c r="I577" t="s">
        <v>39</v>
      </c>
      <c r="J577">
        <v>6281.84</v>
      </c>
      <c r="K577" t="s">
        <v>43</v>
      </c>
      <c r="M577">
        <v>0</v>
      </c>
      <c r="N577" t="s">
        <v>623</v>
      </c>
      <c r="O577" t="s">
        <v>2100</v>
      </c>
      <c r="P577">
        <v>17.12</v>
      </c>
      <c r="Q577" s="49">
        <v>45046</v>
      </c>
      <c r="R577" s="49">
        <v>45052</v>
      </c>
      <c r="S577" t="s">
        <v>2921</v>
      </c>
    </row>
    <row r="578" spans="1:19" ht="15" customHeight="1" x14ac:dyDescent="0.35">
      <c r="A578" s="49">
        <v>45365</v>
      </c>
      <c r="B578" t="s">
        <v>22</v>
      </c>
      <c r="C578" t="s">
        <v>24</v>
      </c>
      <c r="D578">
        <v>8</v>
      </c>
      <c r="E578">
        <v>142.09</v>
      </c>
      <c r="F578" t="s">
        <v>31</v>
      </c>
      <c r="G578" t="s">
        <v>34</v>
      </c>
      <c r="H578">
        <v>0</v>
      </c>
      <c r="I578" t="s">
        <v>36</v>
      </c>
      <c r="J578">
        <v>1136.72</v>
      </c>
      <c r="K578" t="s">
        <v>44</v>
      </c>
      <c r="L578" t="s">
        <v>49</v>
      </c>
      <c r="M578">
        <v>0</v>
      </c>
      <c r="N578" t="s">
        <v>624</v>
      </c>
      <c r="O578" t="s">
        <v>2101</v>
      </c>
      <c r="P578">
        <v>38.97</v>
      </c>
      <c r="Q578" s="49">
        <v>45365</v>
      </c>
      <c r="R578" s="49">
        <v>45371</v>
      </c>
      <c r="S578" t="s">
        <v>2925</v>
      </c>
    </row>
    <row r="579" spans="1:19" ht="15" customHeight="1" x14ac:dyDescent="0.35">
      <c r="A579" s="49">
        <v>45104</v>
      </c>
      <c r="B579" t="s">
        <v>21</v>
      </c>
      <c r="C579" t="s">
        <v>26</v>
      </c>
      <c r="D579">
        <v>3</v>
      </c>
      <c r="E579">
        <v>497.61</v>
      </c>
      <c r="F579" t="s">
        <v>30</v>
      </c>
      <c r="G579" t="s">
        <v>34</v>
      </c>
      <c r="H579">
        <v>0.15</v>
      </c>
      <c r="I579" t="s">
        <v>37</v>
      </c>
      <c r="J579">
        <v>1268.9055000000001</v>
      </c>
      <c r="K579" t="s">
        <v>46</v>
      </c>
      <c r="L579" t="s">
        <v>47</v>
      </c>
      <c r="M579">
        <v>1</v>
      </c>
      <c r="N579" t="s">
        <v>625</v>
      </c>
      <c r="O579" t="s">
        <v>2102</v>
      </c>
      <c r="P579">
        <v>13.97</v>
      </c>
      <c r="Q579" s="49">
        <v>45104</v>
      </c>
      <c r="R579" s="49">
        <v>45109</v>
      </c>
      <c r="S579" t="s">
        <v>2924</v>
      </c>
    </row>
    <row r="580" spans="1:19" ht="15" customHeight="1" x14ac:dyDescent="0.35">
      <c r="A580" s="49">
        <v>45392</v>
      </c>
      <c r="B580" t="s">
        <v>20</v>
      </c>
      <c r="C580" t="s">
        <v>23</v>
      </c>
      <c r="D580">
        <v>19</v>
      </c>
      <c r="E580">
        <v>9.48</v>
      </c>
      <c r="F580" t="s">
        <v>31</v>
      </c>
      <c r="G580" t="s">
        <v>34</v>
      </c>
      <c r="H580">
        <v>0</v>
      </c>
      <c r="I580" t="s">
        <v>39</v>
      </c>
      <c r="J580">
        <v>180.12</v>
      </c>
      <c r="K580" t="s">
        <v>42</v>
      </c>
      <c r="M580">
        <v>0</v>
      </c>
      <c r="N580" t="s">
        <v>626</v>
      </c>
      <c r="O580" t="s">
        <v>2103</v>
      </c>
      <c r="P580">
        <v>22.33</v>
      </c>
      <c r="Q580" s="49">
        <v>45392</v>
      </c>
      <c r="R580" s="49">
        <v>45394</v>
      </c>
      <c r="S580" t="s">
        <v>2923</v>
      </c>
    </row>
    <row r="581" spans="1:19" ht="15" customHeight="1" x14ac:dyDescent="0.35">
      <c r="A581" s="49">
        <v>45168</v>
      </c>
      <c r="B581" t="s">
        <v>21</v>
      </c>
      <c r="C581" t="s">
        <v>29</v>
      </c>
      <c r="D581">
        <v>8</v>
      </c>
      <c r="E581">
        <v>55.27</v>
      </c>
      <c r="F581" t="s">
        <v>31</v>
      </c>
      <c r="G581" t="s">
        <v>34</v>
      </c>
      <c r="H581">
        <v>0.15</v>
      </c>
      <c r="I581" t="s">
        <v>41</v>
      </c>
      <c r="J581">
        <v>375.83600000000001</v>
      </c>
      <c r="K581" t="s">
        <v>46</v>
      </c>
      <c r="L581" t="s">
        <v>49</v>
      </c>
      <c r="M581">
        <v>0</v>
      </c>
      <c r="N581" t="s">
        <v>627</v>
      </c>
      <c r="O581" t="s">
        <v>2104</v>
      </c>
      <c r="P581">
        <v>16.84</v>
      </c>
      <c r="Q581" s="49">
        <v>45168</v>
      </c>
      <c r="R581" s="49">
        <v>45170</v>
      </c>
      <c r="S581" t="s">
        <v>2924</v>
      </c>
    </row>
    <row r="582" spans="1:19" ht="15" customHeight="1" x14ac:dyDescent="0.35">
      <c r="A582" s="49">
        <v>45222</v>
      </c>
      <c r="B582" t="s">
        <v>22</v>
      </c>
      <c r="C582" t="s">
        <v>23</v>
      </c>
      <c r="D582">
        <v>17</v>
      </c>
      <c r="E582">
        <v>25.95</v>
      </c>
      <c r="F582" t="s">
        <v>30</v>
      </c>
      <c r="G582" t="s">
        <v>34</v>
      </c>
      <c r="H582">
        <v>0.05</v>
      </c>
      <c r="I582" t="s">
        <v>41</v>
      </c>
      <c r="J582">
        <v>419.09249999999997</v>
      </c>
      <c r="K582" t="s">
        <v>43</v>
      </c>
      <c r="M582">
        <v>0</v>
      </c>
      <c r="N582" t="s">
        <v>628</v>
      </c>
      <c r="O582" t="s">
        <v>2105</v>
      </c>
      <c r="P582">
        <v>27.68</v>
      </c>
      <c r="Q582" s="49">
        <v>45222</v>
      </c>
      <c r="R582" s="49">
        <v>45229</v>
      </c>
      <c r="S582" t="s">
        <v>2925</v>
      </c>
    </row>
    <row r="583" spans="1:19" ht="15" customHeight="1" x14ac:dyDescent="0.35">
      <c r="A583" s="49">
        <v>45008</v>
      </c>
      <c r="B583" t="s">
        <v>20</v>
      </c>
      <c r="C583" t="s">
        <v>25</v>
      </c>
      <c r="D583">
        <v>18</v>
      </c>
      <c r="E583">
        <v>209.65</v>
      </c>
      <c r="F583" t="s">
        <v>31</v>
      </c>
      <c r="G583" t="s">
        <v>34</v>
      </c>
      <c r="H583">
        <v>0.1</v>
      </c>
      <c r="I583" t="s">
        <v>39</v>
      </c>
      <c r="J583">
        <v>3396.33</v>
      </c>
      <c r="K583" t="s">
        <v>45</v>
      </c>
      <c r="M583">
        <v>0</v>
      </c>
      <c r="N583" t="s">
        <v>629</v>
      </c>
      <c r="O583" t="s">
        <v>2106</v>
      </c>
      <c r="P583">
        <v>42.04</v>
      </c>
      <c r="Q583" s="49">
        <v>45008</v>
      </c>
      <c r="R583" s="49">
        <v>45015</v>
      </c>
      <c r="S583" t="s">
        <v>2923</v>
      </c>
    </row>
    <row r="584" spans="1:19" ht="15" customHeight="1" x14ac:dyDescent="0.35">
      <c r="A584" s="49">
        <v>45556</v>
      </c>
      <c r="B584" t="s">
        <v>21</v>
      </c>
      <c r="C584" t="s">
        <v>23</v>
      </c>
      <c r="D584">
        <v>13</v>
      </c>
      <c r="E584">
        <v>75.77</v>
      </c>
      <c r="F584" t="s">
        <v>30</v>
      </c>
      <c r="G584" t="s">
        <v>34</v>
      </c>
      <c r="H584">
        <v>0.15</v>
      </c>
      <c r="I584" t="s">
        <v>38</v>
      </c>
      <c r="J584">
        <v>837.25850000000003</v>
      </c>
      <c r="K584" t="s">
        <v>45</v>
      </c>
      <c r="L584" t="s">
        <v>48</v>
      </c>
      <c r="M584">
        <v>0</v>
      </c>
      <c r="N584" t="s">
        <v>630</v>
      </c>
      <c r="O584" t="s">
        <v>2107</v>
      </c>
      <c r="P584">
        <v>41.94</v>
      </c>
      <c r="Q584" s="49">
        <v>45556</v>
      </c>
      <c r="R584" s="49">
        <v>45565</v>
      </c>
      <c r="S584" t="s">
        <v>2924</v>
      </c>
    </row>
    <row r="585" spans="1:19" ht="15" customHeight="1" x14ac:dyDescent="0.35">
      <c r="A585" s="49">
        <v>45652</v>
      </c>
      <c r="B585" t="s">
        <v>22</v>
      </c>
      <c r="C585" t="s">
        <v>28</v>
      </c>
      <c r="D585">
        <v>5</v>
      </c>
      <c r="E585">
        <v>307.83999999999997</v>
      </c>
      <c r="F585" t="s">
        <v>30</v>
      </c>
      <c r="G585" t="s">
        <v>34</v>
      </c>
      <c r="H585">
        <v>0.1</v>
      </c>
      <c r="I585" t="s">
        <v>41</v>
      </c>
      <c r="J585">
        <v>1385.28</v>
      </c>
      <c r="K585" t="s">
        <v>42</v>
      </c>
      <c r="L585" t="s">
        <v>48</v>
      </c>
      <c r="M585">
        <v>0</v>
      </c>
      <c r="N585" t="s">
        <v>631</v>
      </c>
      <c r="O585" t="s">
        <v>2108</v>
      </c>
      <c r="P585">
        <v>13.61</v>
      </c>
      <c r="Q585" s="49">
        <v>45652</v>
      </c>
      <c r="R585" s="49">
        <v>45660</v>
      </c>
      <c r="S585" t="s">
        <v>2925</v>
      </c>
    </row>
    <row r="586" spans="1:19" ht="15" customHeight="1" x14ac:dyDescent="0.35">
      <c r="A586" s="49">
        <v>44983</v>
      </c>
      <c r="B586" t="s">
        <v>18</v>
      </c>
      <c r="C586" t="s">
        <v>24</v>
      </c>
      <c r="D586">
        <v>13</v>
      </c>
      <c r="E586">
        <v>6.5</v>
      </c>
      <c r="F586" t="s">
        <v>31</v>
      </c>
      <c r="G586" t="s">
        <v>34</v>
      </c>
      <c r="H586">
        <v>0</v>
      </c>
      <c r="I586" t="s">
        <v>40</v>
      </c>
      <c r="J586">
        <v>84.5</v>
      </c>
      <c r="K586" t="s">
        <v>46</v>
      </c>
      <c r="M586">
        <v>0</v>
      </c>
      <c r="N586" t="s">
        <v>632</v>
      </c>
      <c r="O586" t="s">
        <v>2109</v>
      </c>
      <c r="P586">
        <v>20.02</v>
      </c>
      <c r="Q586" s="49">
        <v>44983</v>
      </c>
      <c r="R586" s="49">
        <v>44988</v>
      </c>
      <c r="S586" t="s">
        <v>2921</v>
      </c>
    </row>
    <row r="587" spans="1:19" ht="15" customHeight="1" x14ac:dyDescent="0.35">
      <c r="A587" s="49">
        <v>45636</v>
      </c>
      <c r="B587" t="s">
        <v>20</v>
      </c>
      <c r="C587" t="s">
        <v>27</v>
      </c>
      <c r="D587">
        <v>8</v>
      </c>
      <c r="E587">
        <v>70.790000000000006</v>
      </c>
      <c r="F587" t="s">
        <v>30</v>
      </c>
      <c r="G587" t="s">
        <v>34</v>
      </c>
      <c r="H587">
        <v>0</v>
      </c>
      <c r="I587" t="s">
        <v>40</v>
      </c>
      <c r="J587">
        <v>566.32000000000005</v>
      </c>
      <c r="K587" t="s">
        <v>42</v>
      </c>
      <c r="M587">
        <v>0</v>
      </c>
      <c r="N587" t="s">
        <v>633</v>
      </c>
      <c r="O587" t="s">
        <v>2110</v>
      </c>
      <c r="P587">
        <v>46.35</v>
      </c>
      <c r="Q587" s="49">
        <v>45636</v>
      </c>
      <c r="R587" s="49">
        <v>45640</v>
      </c>
      <c r="S587" t="s">
        <v>2923</v>
      </c>
    </row>
    <row r="588" spans="1:19" ht="15" customHeight="1" x14ac:dyDescent="0.35">
      <c r="A588" s="49">
        <v>45658</v>
      </c>
      <c r="B588" t="s">
        <v>18</v>
      </c>
      <c r="C588" t="s">
        <v>23</v>
      </c>
      <c r="D588">
        <v>17</v>
      </c>
      <c r="E588">
        <v>584.70000000000005</v>
      </c>
      <c r="F588" t="s">
        <v>33</v>
      </c>
      <c r="G588" t="s">
        <v>35</v>
      </c>
      <c r="H588">
        <v>0.1</v>
      </c>
      <c r="I588" t="s">
        <v>36</v>
      </c>
      <c r="J588">
        <v>8945.9100000000017</v>
      </c>
      <c r="K588" t="s">
        <v>42</v>
      </c>
      <c r="M588">
        <v>1</v>
      </c>
      <c r="N588" t="s">
        <v>634</v>
      </c>
      <c r="O588" t="s">
        <v>2111</v>
      </c>
      <c r="P588">
        <v>46.59</v>
      </c>
      <c r="Q588" s="49">
        <v>45658</v>
      </c>
      <c r="R588" s="49">
        <v>45660</v>
      </c>
      <c r="S588" t="s">
        <v>2921</v>
      </c>
    </row>
    <row r="589" spans="1:19" ht="15" customHeight="1" x14ac:dyDescent="0.35">
      <c r="A589" s="49">
        <v>45730</v>
      </c>
      <c r="B589" t="s">
        <v>18</v>
      </c>
      <c r="C589" t="s">
        <v>24</v>
      </c>
      <c r="D589">
        <v>4</v>
      </c>
      <c r="E589">
        <v>23.27</v>
      </c>
      <c r="F589" t="s">
        <v>32</v>
      </c>
      <c r="G589" t="s">
        <v>34</v>
      </c>
      <c r="H589">
        <v>0.15</v>
      </c>
      <c r="I589" t="s">
        <v>40</v>
      </c>
      <c r="J589">
        <v>79.117999999999995</v>
      </c>
      <c r="K589" t="s">
        <v>42</v>
      </c>
      <c r="L589" t="s">
        <v>48</v>
      </c>
      <c r="M589">
        <v>0</v>
      </c>
      <c r="N589" t="s">
        <v>635</v>
      </c>
      <c r="O589" t="s">
        <v>2112</v>
      </c>
      <c r="P589">
        <v>32.86</v>
      </c>
      <c r="Q589" s="49">
        <v>45730</v>
      </c>
      <c r="R589" s="49">
        <v>45737</v>
      </c>
      <c r="S589" t="s">
        <v>2921</v>
      </c>
    </row>
    <row r="590" spans="1:19" ht="15" customHeight="1" x14ac:dyDescent="0.35">
      <c r="A590" s="49">
        <v>45307</v>
      </c>
      <c r="B590" t="s">
        <v>19</v>
      </c>
      <c r="C590" t="s">
        <v>28</v>
      </c>
      <c r="D590">
        <v>5</v>
      </c>
      <c r="E590">
        <v>440.93</v>
      </c>
      <c r="F590" t="s">
        <v>30</v>
      </c>
      <c r="G590" t="s">
        <v>34</v>
      </c>
      <c r="H590">
        <v>0.1</v>
      </c>
      <c r="I590" t="s">
        <v>39</v>
      </c>
      <c r="J590">
        <v>1984.1849999999999</v>
      </c>
      <c r="K590" t="s">
        <v>43</v>
      </c>
      <c r="M590">
        <v>0</v>
      </c>
      <c r="N590" t="s">
        <v>636</v>
      </c>
      <c r="O590" t="s">
        <v>2113</v>
      </c>
      <c r="P590">
        <v>23.84</v>
      </c>
      <c r="Q590" s="49">
        <v>45307</v>
      </c>
      <c r="R590" s="49">
        <v>45311</v>
      </c>
      <c r="S590" t="s">
        <v>2922</v>
      </c>
    </row>
    <row r="591" spans="1:19" ht="15" customHeight="1" x14ac:dyDescent="0.35">
      <c r="A591" s="49">
        <v>45401</v>
      </c>
      <c r="B591" t="s">
        <v>22</v>
      </c>
      <c r="C591" t="s">
        <v>28</v>
      </c>
      <c r="D591">
        <v>10</v>
      </c>
      <c r="E591">
        <v>278.45</v>
      </c>
      <c r="F591" t="s">
        <v>33</v>
      </c>
      <c r="G591" t="s">
        <v>34</v>
      </c>
      <c r="H591">
        <v>0</v>
      </c>
      <c r="I591" t="s">
        <v>36</v>
      </c>
      <c r="J591">
        <v>2784.5</v>
      </c>
      <c r="K591" t="s">
        <v>44</v>
      </c>
      <c r="L591" t="s">
        <v>48</v>
      </c>
      <c r="M591">
        <v>0</v>
      </c>
      <c r="N591" t="s">
        <v>637</v>
      </c>
      <c r="O591" t="s">
        <v>2114</v>
      </c>
      <c r="P591">
        <v>11.13</v>
      </c>
      <c r="Q591" s="49">
        <v>45401</v>
      </c>
      <c r="R591" s="49">
        <v>45407</v>
      </c>
      <c r="S591" t="s">
        <v>2925</v>
      </c>
    </row>
    <row r="592" spans="1:19" ht="15" customHeight="1" x14ac:dyDescent="0.35">
      <c r="A592" s="49">
        <v>45268</v>
      </c>
      <c r="B592" t="s">
        <v>20</v>
      </c>
      <c r="C592" t="s">
        <v>27</v>
      </c>
      <c r="D592">
        <v>14</v>
      </c>
      <c r="E592">
        <v>382.19</v>
      </c>
      <c r="F592" t="s">
        <v>30</v>
      </c>
      <c r="G592" t="s">
        <v>34</v>
      </c>
      <c r="H592">
        <v>0.05</v>
      </c>
      <c r="I592" t="s">
        <v>38</v>
      </c>
      <c r="J592">
        <v>5083.1269999999986</v>
      </c>
      <c r="K592" t="s">
        <v>46</v>
      </c>
      <c r="L592" t="s">
        <v>47</v>
      </c>
      <c r="M592">
        <v>1</v>
      </c>
      <c r="N592" t="s">
        <v>638</v>
      </c>
      <c r="O592" t="s">
        <v>2115</v>
      </c>
      <c r="P592">
        <v>49.12</v>
      </c>
      <c r="Q592" s="49">
        <v>45268</v>
      </c>
      <c r="R592" s="49">
        <v>45271</v>
      </c>
      <c r="S592" t="s">
        <v>2923</v>
      </c>
    </row>
    <row r="593" spans="1:19" ht="15" customHeight="1" x14ac:dyDescent="0.35">
      <c r="A593" s="49">
        <v>45000</v>
      </c>
      <c r="B593" t="s">
        <v>20</v>
      </c>
      <c r="C593" t="s">
        <v>27</v>
      </c>
      <c r="D593">
        <v>14</v>
      </c>
      <c r="E593">
        <v>232.49</v>
      </c>
      <c r="F593" t="s">
        <v>33</v>
      </c>
      <c r="G593" t="s">
        <v>34</v>
      </c>
      <c r="H593">
        <v>0.05</v>
      </c>
      <c r="I593" t="s">
        <v>40</v>
      </c>
      <c r="J593">
        <v>3092.1170000000002</v>
      </c>
      <c r="K593" t="s">
        <v>42</v>
      </c>
      <c r="L593" t="s">
        <v>48</v>
      </c>
      <c r="M593">
        <v>1</v>
      </c>
      <c r="N593" t="s">
        <v>639</v>
      </c>
      <c r="O593" t="s">
        <v>2116</v>
      </c>
      <c r="P593">
        <v>5.32</v>
      </c>
      <c r="Q593" s="49">
        <v>45000</v>
      </c>
      <c r="R593" s="49">
        <v>45004</v>
      </c>
      <c r="S593" t="s">
        <v>2923</v>
      </c>
    </row>
    <row r="594" spans="1:19" ht="15" customHeight="1" x14ac:dyDescent="0.35">
      <c r="A594" s="49">
        <v>45695</v>
      </c>
      <c r="B594" t="s">
        <v>19</v>
      </c>
      <c r="C594" t="s">
        <v>23</v>
      </c>
      <c r="D594">
        <v>17</v>
      </c>
      <c r="E594">
        <v>15.01</v>
      </c>
      <c r="F594" t="s">
        <v>33</v>
      </c>
      <c r="G594" t="s">
        <v>34</v>
      </c>
      <c r="H594">
        <v>0.15</v>
      </c>
      <c r="I594" t="s">
        <v>40</v>
      </c>
      <c r="J594">
        <v>216.89449999999999</v>
      </c>
      <c r="K594" t="s">
        <v>45</v>
      </c>
      <c r="L594" t="s">
        <v>48</v>
      </c>
      <c r="M594">
        <v>1</v>
      </c>
      <c r="N594" t="s">
        <v>640</v>
      </c>
      <c r="O594" t="s">
        <v>2117</v>
      </c>
      <c r="P594">
        <v>22</v>
      </c>
      <c r="Q594" s="49">
        <v>45695</v>
      </c>
      <c r="R594" s="49">
        <v>45701</v>
      </c>
      <c r="S594" t="s">
        <v>2922</v>
      </c>
    </row>
    <row r="595" spans="1:19" ht="15" customHeight="1" x14ac:dyDescent="0.35">
      <c r="A595" s="49">
        <v>45835</v>
      </c>
      <c r="B595" t="s">
        <v>20</v>
      </c>
      <c r="C595" t="s">
        <v>27</v>
      </c>
      <c r="D595">
        <v>11</v>
      </c>
      <c r="E595">
        <v>29.41</v>
      </c>
      <c r="F595" t="s">
        <v>33</v>
      </c>
      <c r="G595" t="s">
        <v>35</v>
      </c>
      <c r="H595">
        <v>0.05</v>
      </c>
      <c r="I595" t="s">
        <v>39</v>
      </c>
      <c r="J595">
        <v>307.33449999999999</v>
      </c>
      <c r="K595" t="s">
        <v>44</v>
      </c>
      <c r="L595" t="s">
        <v>48</v>
      </c>
      <c r="M595">
        <v>0</v>
      </c>
      <c r="N595" t="s">
        <v>641</v>
      </c>
      <c r="O595" t="s">
        <v>2118</v>
      </c>
      <c r="P595">
        <v>6.16</v>
      </c>
      <c r="Q595" s="49">
        <v>45835</v>
      </c>
      <c r="R595" s="49">
        <v>45840</v>
      </c>
      <c r="S595" t="s">
        <v>2923</v>
      </c>
    </row>
    <row r="596" spans="1:19" ht="15" customHeight="1" x14ac:dyDescent="0.35">
      <c r="A596" s="49">
        <v>45643</v>
      </c>
      <c r="B596" t="s">
        <v>21</v>
      </c>
      <c r="C596" t="s">
        <v>28</v>
      </c>
      <c r="D596">
        <v>1</v>
      </c>
      <c r="E596">
        <v>486.19</v>
      </c>
      <c r="F596" t="s">
        <v>30</v>
      </c>
      <c r="G596" t="s">
        <v>35</v>
      </c>
      <c r="H596">
        <v>0.05</v>
      </c>
      <c r="I596" t="s">
        <v>38</v>
      </c>
      <c r="J596">
        <v>461.88049999999998</v>
      </c>
      <c r="K596" t="s">
        <v>42</v>
      </c>
      <c r="L596" t="s">
        <v>48</v>
      </c>
      <c r="M596">
        <v>0</v>
      </c>
      <c r="N596" t="s">
        <v>642</v>
      </c>
      <c r="O596" t="s">
        <v>2119</v>
      </c>
      <c r="P596">
        <v>41.73</v>
      </c>
      <c r="Q596" s="49">
        <v>45643</v>
      </c>
      <c r="R596" s="49">
        <v>45646</v>
      </c>
      <c r="S596" t="s">
        <v>2924</v>
      </c>
    </row>
    <row r="597" spans="1:19" ht="15" customHeight="1" x14ac:dyDescent="0.35">
      <c r="A597" s="49">
        <v>45415</v>
      </c>
      <c r="B597" t="s">
        <v>19</v>
      </c>
      <c r="C597" t="s">
        <v>23</v>
      </c>
      <c r="D597">
        <v>6</v>
      </c>
      <c r="E597">
        <v>266.67</v>
      </c>
      <c r="F597" t="s">
        <v>30</v>
      </c>
      <c r="G597" t="s">
        <v>34</v>
      </c>
      <c r="H597">
        <v>0.05</v>
      </c>
      <c r="I597" t="s">
        <v>36</v>
      </c>
      <c r="J597">
        <v>1520.019</v>
      </c>
      <c r="K597" t="s">
        <v>45</v>
      </c>
      <c r="M597">
        <v>0</v>
      </c>
      <c r="N597" t="s">
        <v>643</v>
      </c>
      <c r="O597" t="s">
        <v>2120</v>
      </c>
      <c r="P597">
        <v>48.49</v>
      </c>
      <c r="Q597" s="49">
        <v>45415</v>
      </c>
      <c r="R597" s="49">
        <v>45423</v>
      </c>
      <c r="S597" t="s">
        <v>2922</v>
      </c>
    </row>
    <row r="598" spans="1:19" ht="15" customHeight="1" x14ac:dyDescent="0.35">
      <c r="A598" s="49">
        <v>45286</v>
      </c>
      <c r="B598" t="s">
        <v>19</v>
      </c>
      <c r="C598" t="s">
        <v>29</v>
      </c>
      <c r="D598">
        <v>3</v>
      </c>
      <c r="E598">
        <v>300.8</v>
      </c>
      <c r="F598" t="s">
        <v>30</v>
      </c>
      <c r="G598" t="s">
        <v>34</v>
      </c>
      <c r="H598">
        <v>0.1</v>
      </c>
      <c r="I598" t="s">
        <v>39</v>
      </c>
      <c r="J598">
        <v>812.16000000000008</v>
      </c>
      <c r="K598" t="s">
        <v>46</v>
      </c>
      <c r="M598">
        <v>1</v>
      </c>
      <c r="N598" t="s">
        <v>644</v>
      </c>
      <c r="O598" t="s">
        <v>2028</v>
      </c>
      <c r="P598">
        <v>15.98</v>
      </c>
      <c r="Q598" s="49">
        <v>45286</v>
      </c>
      <c r="R598" s="49">
        <v>45292</v>
      </c>
      <c r="S598" t="s">
        <v>2922</v>
      </c>
    </row>
    <row r="599" spans="1:19" ht="15" customHeight="1" x14ac:dyDescent="0.35">
      <c r="A599" s="49">
        <v>45425</v>
      </c>
      <c r="B599" t="s">
        <v>21</v>
      </c>
      <c r="C599" t="s">
        <v>29</v>
      </c>
      <c r="D599">
        <v>11</v>
      </c>
      <c r="E599">
        <v>79.63</v>
      </c>
      <c r="F599" t="s">
        <v>30</v>
      </c>
      <c r="G599" t="s">
        <v>34</v>
      </c>
      <c r="H599">
        <v>0.05</v>
      </c>
      <c r="I599" t="s">
        <v>38</v>
      </c>
      <c r="J599">
        <v>832.13349999999991</v>
      </c>
      <c r="K599" t="s">
        <v>42</v>
      </c>
      <c r="M599">
        <v>0</v>
      </c>
      <c r="N599" t="s">
        <v>645</v>
      </c>
      <c r="O599" t="s">
        <v>2121</v>
      </c>
      <c r="P599">
        <v>43.84</v>
      </c>
      <c r="Q599" s="49">
        <v>45425</v>
      </c>
      <c r="R599" s="49">
        <v>45431</v>
      </c>
      <c r="S599" t="s">
        <v>2924</v>
      </c>
    </row>
    <row r="600" spans="1:19" ht="15" customHeight="1" x14ac:dyDescent="0.35">
      <c r="A600" s="49">
        <v>45206</v>
      </c>
      <c r="B600" t="s">
        <v>19</v>
      </c>
      <c r="C600" t="s">
        <v>23</v>
      </c>
      <c r="D600">
        <v>6</v>
      </c>
      <c r="E600">
        <v>505.7</v>
      </c>
      <c r="F600" t="s">
        <v>32</v>
      </c>
      <c r="G600" t="s">
        <v>35</v>
      </c>
      <c r="H600">
        <v>0</v>
      </c>
      <c r="I600" t="s">
        <v>37</v>
      </c>
      <c r="J600">
        <v>3034.2</v>
      </c>
      <c r="K600" t="s">
        <v>46</v>
      </c>
      <c r="M600">
        <v>0</v>
      </c>
      <c r="N600" t="s">
        <v>646</v>
      </c>
      <c r="O600" t="s">
        <v>2122</v>
      </c>
      <c r="P600">
        <v>40.380000000000003</v>
      </c>
      <c r="Q600" s="49">
        <v>45206</v>
      </c>
      <c r="R600" s="49">
        <v>45215</v>
      </c>
      <c r="S600" t="s">
        <v>2922</v>
      </c>
    </row>
    <row r="601" spans="1:19" ht="15" customHeight="1" x14ac:dyDescent="0.35">
      <c r="A601" s="49">
        <v>45118</v>
      </c>
      <c r="B601" t="s">
        <v>22</v>
      </c>
      <c r="C601" t="s">
        <v>29</v>
      </c>
      <c r="D601">
        <v>5</v>
      </c>
      <c r="E601">
        <v>569.62</v>
      </c>
      <c r="F601" t="s">
        <v>32</v>
      </c>
      <c r="G601" t="s">
        <v>34</v>
      </c>
      <c r="H601">
        <v>0</v>
      </c>
      <c r="I601" t="s">
        <v>40</v>
      </c>
      <c r="J601">
        <v>2848.1</v>
      </c>
      <c r="K601" t="s">
        <v>45</v>
      </c>
      <c r="L601" t="s">
        <v>47</v>
      </c>
      <c r="M601">
        <v>0</v>
      </c>
      <c r="N601" t="s">
        <v>647</v>
      </c>
      <c r="O601" t="s">
        <v>2123</v>
      </c>
      <c r="P601">
        <v>48.8</v>
      </c>
      <c r="Q601" s="49">
        <v>45118</v>
      </c>
      <c r="R601" s="49">
        <v>45120</v>
      </c>
      <c r="S601" t="s">
        <v>2925</v>
      </c>
    </row>
    <row r="602" spans="1:19" ht="15" customHeight="1" x14ac:dyDescent="0.35">
      <c r="A602" s="49">
        <v>45688</v>
      </c>
      <c r="B602" t="s">
        <v>19</v>
      </c>
      <c r="C602" t="s">
        <v>28</v>
      </c>
      <c r="D602">
        <v>19</v>
      </c>
      <c r="E602">
        <v>90.85</v>
      </c>
      <c r="F602" t="s">
        <v>32</v>
      </c>
      <c r="G602" t="s">
        <v>35</v>
      </c>
      <c r="H602">
        <v>0.05</v>
      </c>
      <c r="I602" t="s">
        <v>37</v>
      </c>
      <c r="J602">
        <v>1639.8425</v>
      </c>
      <c r="K602" t="s">
        <v>44</v>
      </c>
      <c r="L602" t="s">
        <v>48</v>
      </c>
      <c r="M602">
        <v>0</v>
      </c>
      <c r="N602" t="s">
        <v>648</v>
      </c>
      <c r="O602" t="s">
        <v>2124</v>
      </c>
      <c r="P602">
        <v>22.28</v>
      </c>
      <c r="Q602" s="49">
        <v>45688</v>
      </c>
      <c r="R602" s="49">
        <v>45694</v>
      </c>
      <c r="S602" t="s">
        <v>2922</v>
      </c>
    </row>
    <row r="603" spans="1:19" ht="15" customHeight="1" x14ac:dyDescent="0.35">
      <c r="A603" s="49">
        <v>44961</v>
      </c>
      <c r="B603" t="s">
        <v>19</v>
      </c>
      <c r="C603" t="s">
        <v>26</v>
      </c>
      <c r="D603">
        <v>2</v>
      </c>
      <c r="E603">
        <v>296.91000000000003</v>
      </c>
      <c r="F603" t="s">
        <v>31</v>
      </c>
      <c r="G603" t="s">
        <v>34</v>
      </c>
      <c r="H603">
        <v>0.05</v>
      </c>
      <c r="I603" t="s">
        <v>39</v>
      </c>
      <c r="J603">
        <v>564.12900000000002</v>
      </c>
      <c r="K603" t="s">
        <v>45</v>
      </c>
      <c r="L603" t="s">
        <v>49</v>
      </c>
      <c r="M603">
        <v>0</v>
      </c>
      <c r="N603" t="s">
        <v>649</v>
      </c>
      <c r="O603" t="s">
        <v>2125</v>
      </c>
      <c r="P603">
        <v>44.35</v>
      </c>
      <c r="Q603" s="49">
        <v>44961</v>
      </c>
      <c r="R603" s="49">
        <v>44964</v>
      </c>
      <c r="S603" t="s">
        <v>2922</v>
      </c>
    </row>
    <row r="604" spans="1:19" ht="15" customHeight="1" x14ac:dyDescent="0.35">
      <c r="A604" s="49">
        <v>45171</v>
      </c>
      <c r="B604" t="s">
        <v>19</v>
      </c>
      <c r="C604" t="s">
        <v>29</v>
      </c>
      <c r="D604">
        <v>2</v>
      </c>
      <c r="E604">
        <v>6.19</v>
      </c>
      <c r="F604" t="s">
        <v>30</v>
      </c>
      <c r="G604" t="s">
        <v>35</v>
      </c>
      <c r="H604">
        <v>0.1</v>
      </c>
      <c r="I604" t="s">
        <v>38</v>
      </c>
      <c r="J604">
        <v>11.141999999999999</v>
      </c>
      <c r="K604" t="s">
        <v>44</v>
      </c>
      <c r="L604" t="s">
        <v>47</v>
      </c>
      <c r="M604">
        <v>1</v>
      </c>
      <c r="N604" t="s">
        <v>650</v>
      </c>
      <c r="O604" t="s">
        <v>2126</v>
      </c>
      <c r="P604">
        <v>47.24</v>
      </c>
      <c r="Q604" s="49">
        <v>45171</v>
      </c>
      <c r="R604" s="49">
        <v>45181</v>
      </c>
      <c r="S604" t="s">
        <v>2922</v>
      </c>
    </row>
    <row r="605" spans="1:19" ht="15" customHeight="1" x14ac:dyDescent="0.35">
      <c r="A605" s="49">
        <v>45639</v>
      </c>
      <c r="B605" t="s">
        <v>21</v>
      </c>
      <c r="C605" t="s">
        <v>27</v>
      </c>
      <c r="D605">
        <v>18</v>
      </c>
      <c r="E605">
        <v>207.35</v>
      </c>
      <c r="F605" t="s">
        <v>33</v>
      </c>
      <c r="G605" t="s">
        <v>34</v>
      </c>
      <c r="H605">
        <v>0.15</v>
      </c>
      <c r="I605" t="s">
        <v>37</v>
      </c>
      <c r="J605">
        <v>3172.454999999999</v>
      </c>
      <c r="K605" t="s">
        <v>45</v>
      </c>
      <c r="L605" t="s">
        <v>47</v>
      </c>
      <c r="M605">
        <v>0</v>
      </c>
      <c r="N605" t="s">
        <v>651</v>
      </c>
      <c r="O605" t="s">
        <v>2127</v>
      </c>
      <c r="P605">
        <v>11.17</v>
      </c>
      <c r="Q605" s="49">
        <v>45639</v>
      </c>
      <c r="R605" s="49">
        <v>45641</v>
      </c>
      <c r="S605" t="s">
        <v>2924</v>
      </c>
    </row>
    <row r="606" spans="1:19" ht="15" customHeight="1" x14ac:dyDescent="0.35">
      <c r="A606" s="49">
        <v>45212</v>
      </c>
      <c r="B606" t="s">
        <v>21</v>
      </c>
      <c r="C606" t="s">
        <v>28</v>
      </c>
      <c r="D606">
        <v>5</v>
      </c>
      <c r="E606">
        <v>75.27</v>
      </c>
      <c r="F606" t="s">
        <v>31</v>
      </c>
      <c r="G606" t="s">
        <v>34</v>
      </c>
      <c r="H606">
        <v>0</v>
      </c>
      <c r="I606" t="s">
        <v>39</v>
      </c>
      <c r="J606">
        <v>376.35</v>
      </c>
      <c r="K606" t="s">
        <v>46</v>
      </c>
      <c r="M606">
        <v>0</v>
      </c>
      <c r="N606" t="s">
        <v>652</v>
      </c>
      <c r="O606" t="s">
        <v>2128</v>
      </c>
      <c r="P606">
        <v>31.61</v>
      </c>
      <c r="Q606" s="49">
        <v>45212</v>
      </c>
      <c r="R606" s="49">
        <v>45221</v>
      </c>
      <c r="S606" t="s">
        <v>2924</v>
      </c>
    </row>
    <row r="607" spans="1:19" ht="15" customHeight="1" x14ac:dyDescent="0.35">
      <c r="A607" s="49">
        <v>45568</v>
      </c>
      <c r="B607" t="s">
        <v>19</v>
      </c>
      <c r="C607" t="s">
        <v>27</v>
      </c>
      <c r="D607">
        <v>3</v>
      </c>
      <c r="E607">
        <v>136.15</v>
      </c>
      <c r="F607" t="s">
        <v>31</v>
      </c>
      <c r="G607" t="s">
        <v>35</v>
      </c>
      <c r="H607">
        <v>0.1</v>
      </c>
      <c r="I607" t="s">
        <v>40</v>
      </c>
      <c r="J607">
        <v>367.60500000000008</v>
      </c>
      <c r="K607" t="s">
        <v>43</v>
      </c>
      <c r="L607" t="s">
        <v>48</v>
      </c>
      <c r="M607">
        <v>0</v>
      </c>
      <c r="N607" t="s">
        <v>653</v>
      </c>
      <c r="O607" t="s">
        <v>2129</v>
      </c>
      <c r="P607">
        <v>48.38</v>
      </c>
      <c r="Q607" s="49">
        <v>45568</v>
      </c>
      <c r="R607" s="49">
        <v>45572</v>
      </c>
      <c r="S607" t="s">
        <v>2922</v>
      </c>
    </row>
    <row r="608" spans="1:19" ht="15" customHeight="1" x14ac:dyDescent="0.35">
      <c r="A608" s="49">
        <v>45410</v>
      </c>
      <c r="B608" t="s">
        <v>21</v>
      </c>
      <c r="C608" t="s">
        <v>25</v>
      </c>
      <c r="D608">
        <v>5</v>
      </c>
      <c r="E608">
        <v>544.66</v>
      </c>
      <c r="F608" t="s">
        <v>30</v>
      </c>
      <c r="G608" t="s">
        <v>35</v>
      </c>
      <c r="H608">
        <v>0.1</v>
      </c>
      <c r="I608" t="s">
        <v>40</v>
      </c>
      <c r="J608">
        <v>2450.9699999999998</v>
      </c>
      <c r="K608" t="s">
        <v>42</v>
      </c>
      <c r="L608" t="s">
        <v>48</v>
      </c>
      <c r="M608">
        <v>0</v>
      </c>
      <c r="N608" t="s">
        <v>654</v>
      </c>
      <c r="O608" t="s">
        <v>2130</v>
      </c>
      <c r="P608">
        <v>8.39</v>
      </c>
      <c r="Q608" s="49">
        <v>45410</v>
      </c>
      <c r="R608" s="49">
        <v>45416</v>
      </c>
      <c r="S608" t="s">
        <v>2924</v>
      </c>
    </row>
    <row r="609" spans="1:19" ht="15" customHeight="1" x14ac:dyDescent="0.35">
      <c r="A609" s="49">
        <v>45329</v>
      </c>
      <c r="B609" t="s">
        <v>21</v>
      </c>
      <c r="C609" t="s">
        <v>25</v>
      </c>
      <c r="D609">
        <v>8</v>
      </c>
      <c r="E609">
        <v>561.9</v>
      </c>
      <c r="F609" t="s">
        <v>31</v>
      </c>
      <c r="G609" t="s">
        <v>35</v>
      </c>
      <c r="H609">
        <v>0.15</v>
      </c>
      <c r="I609" t="s">
        <v>41</v>
      </c>
      <c r="J609">
        <v>3820.92</v>
      </c>
      <c r="K609" t="s">
        <v>42</v>
      </c>
      <c r="L609" t="s">
        <v>47</v>
      </c>
      <c r="M609">
        <v>1</v>
      </c>
      <c r="N609" t="s">
        <v>655</v>
      </c>
      <c r="O609" t="s">
        <v>2131</v>
      </c>
      <c r="P609">
        <v>15.97</v>
      </c>
      <c r="Q609" s="49">
        <v>45329</v>
      </c>
      <c r="R609" s="49">
        <v>45336</v>
      </c>
      <c r="S609" t="s">
        <v>2924</v>
      </c>
    </row>
    <row r="610" spans="1:19" ht="15" customHeight="1" x14ac:dyDescent="0.35">
      <c r="A610" s="49">
        <v>44965</v>
      </c>
      <c r="B610" t="s">
        <v>19</v>
      </c>
      <c r="C610" t="s">
        <v>26</v>
      </c>
      <c r="D610">
        <v>20</v>
      </c>
      <c r="E610">
        <v>313.47000000000003</v>
      </c>
      <c r="F610" t="s">
        <v>32</v>
      </c>
      <c r="G610" t="s">
        <v>35</v>
      </c>
      <c r="H610">
        <v>0.15</v>
      </c>
      <c r="I610" t="s">
        <v>37</v>
      </c>
      <c r="J610">
        <v>5328.9900000000007</v>
      </c>
      <c r="K610" t="s">
        <v>42</v>
      </c>
      <c r="L610" t="s">
        <v>47</v>
      </c>
      <c r="M610">
        <v>0</v>
      </c>
      <c r="N610" t="s">
        <v>656</v>
      </c>
      <c r="O610" t="s">
        <v>2132</v>
      </c>
      <c r="P610">
        <v>18.170000000000002</v>
      </c>
      <c r="Q610" s="49">
        <v>44965</v>
      </c>
      <c r="R610" s="49">
        <v>44968</v>
      </c>
      <c r="S610" t="s">
        <v>2922</v>
      </c>
    </row>
    <row r="611" spans="1:19" ht="15" customHeight="1" x14ac:dyDescent="0.35">
      <c r="A611" s="49">
        <v>45094</v>
      </c>
      <c r="B611" t="s">
        <v>19</v>
      </c>
      <c r="C611" t="s">
        <v>24</v>
      </c>
      <c r="D611">
        <v>1</v>
      </c>
      <c r="E611">
        <v>418.45</v>
      </c>
      <c r="F611" t="s">
        <v>32</v>
      </c>
      <c r="G611" t="s">
        <v>35</v>
      </c>
      <c r="H611">
        <v>0.15</v>
      </c>
      <c r="I611" t="s">
        <v>40</v>
      </c>
      <c r="J611">
        <v>355.6825</v>
      </c>
      <c r="K611" t="s">
        <v>46</v>
      </c>
      <c r="L611" t="s">
        <v>49</v>
      </c>
      <c r="M611">
        <v>0</v>
      </c>
      <c r="N611" t="s">
        <v>657</v>
      </c>
      <c r="O611" t="s">
        <v>2133</v>
      </c>
      <c r="P611">
        <v>35.58</v>
      </c>
      <c r="Q611" s="49">
        <v>45094</v>
      </c>
      <c r="R611" s="49">
        <v>45096</v>
      </c>
      <c r="S611" t="s">
        <v>2922</v>
      </c>
    </row>
    <row r="612" spans="1:19" ht="15" customHeight="1" x14ac:dyDescent="0.35">
      <c r="A612" s="49">
        <v>45502</v>
      </c>
      <c r="B612" t="s">
        <v>22</v>
      </c>
      <c r="C612" t="s">
        <v>27</v>
      </c>
      <c r="D612">
        <v>8</v>
      </c>
      <c r="E612">
        <v>420.75</v>
      </c>
      <c r="F612" t="s">
        <v>30</v>
      </c>
      <c r="G612" t="s">
        <v>34</v>
      </c>
      <c r="H612">
        <v>0.1</v>
      </c>
      <c r="I612" t="s">
        <v>41</v>
      </c>
      <c r="J612">
        <v>3029.4</v>
      </c>
      <c r="K612" t="s">
        <v>42</v>
      </c>
      <c r="L612" t="s">
        <v>48</v>
      </c>
      <c r="M612">
        <v>1</v>
      </c>
      <c r="N612" t="s">
        <v>658</v>
      </c>
      <c r="O612" t="s">
        <v>2134</v>
      </c>
      <c r="P612">
        <v>44.61</v>
      </c>
      <c r="Q612" s="49">
        <v>45502</v>
      </c>
      <c r="R612" s="49">
        <v>45505</v>
      </c>
      <c r="S612" t="s">
        <v>2925</v>
      </c>
    </row>
    <row r="613" spans="1:19" ht="15" customHeight="1" x14ac:dyDescent="0.35">
      <c r="A613" s="49">
        <v>45320</v>
      </c>
      <c r="B613" t="s">
        <v>22</v>
      </c>
      <c r="C613" t="s">
        <v>29</v>
      </c>
      <c r="D613">
        <v>16</v>
      </c>
      <c r="E613">
        <v>514.36</v>
      </c>
      <c r="F613" t="s">
        <v>33</v>
      </c>
      <c r="G613" t="s">
        <v>34</v>
      </c>
      <c r="H613">
        <v>0</v>
      </c>
      <c r="I613" t="s">
        <v>37</v>
      </c>
      <c r="J613">
        <v>8229.76</v>
      </c>
      <c r="K613" t="s">
        <v>42</v>
      </c>
      <c r="L613" t="s">
        <v>48</v>
      </c>
      <c r="M613">
        <v>0</v>
      </c>
      <c r="N613" t="s">
        <v>659</v>
      </c>
      <c r="O613" t="s">
        <v>2135</v>
      </c>
      <c r="P613">
        <v>40.75</v>
      </c>
      <c r="Q613" s="49">
        <v>45320</v>
      </c>
      <c r="R613" s="49">
        <v>45323</v>
      </c>
      <c r="S613" t="s">
        <v>2925</v>
      </c>
    </row>
    <row r="614" spans="1:19" ht="15" customHeight="1" x14ac:dyDescent="0.35">
      <c r="A614" s="49">
        <v>45309</v>
      </c>
      <c r="B614" t="s">
        <v>18</v>
      </c>
      <c r="C614" t="s">
        <v>24</v>
      </c>
      <c r="D614">
        <v>2</v>
      </c>
      <c r="E614">
        <v>297.2</v>
      </c>
      <c r="F614" t="s">
        <v>30</v>
      </c>
      <c r="G614" t="s">
        <v>35</v>
      </c>
      <c r="H614">
        <v>0.1</v>
      </c>
      <c r="I614" t="s">
        <v>38</v>
      </c>
      <c r="J614">
        <v>534.96</v>
      </c>
      <c r="K614" t="s">
        <v>43</v>
      </c>
      <c r="L614" t="s">
        <v>47</v>
      </c>
      <c r="M614">
        <v>0</v>
      </c>
      <c r="N614" t="s">
        <v>660</v>
      </c>
      <c r="O614" t="s">
        <v>2136</v>
      </c>
      <c r="P614">
        <v>8.7100000000000009</v>
      </c>
      <c r="Q614" s="49">
        <v>45309</v>
      </c>
      <c r="R614" s="49">
        <v>45314</v>
      </c>
      <c r="S614" t="s">
        <v>2921</v>
      </c>
    </row>
    <row r="615" spans="1:19" ht="15" customHeight="1" x14ac:dyDescent="0.35">
      <c r="A615" s="49">
        <v>45516</v>
      </c>
      <c r="B615" t="s">
        <v>20</v>
      </c>
      <c r="C615" t="s">
        <v>26</v>
      </c>
      <c r="D615">
        <v>10</v>
      </c>
      <c r="E615">
        <v>278</v>
      </c>
      <c r="F615" t="s">
        <v>32</v>
      </c>
      <c r="G615" t="s">
        <v>35</v>
      </c>
      <c r="H615">
        <v>0</v>
      </c>
      <c r="I615" t="s">
        <v>41</v>
      </c>
      <c r="J615">
        <v>2780</v>
      </c>
      <c r="K615" t="s">
        <v>44</v>
      </c>
      <c r="M615">
        <v>0</v>
      </c>
      <c r="N615" t="s">
        <v>661</v>
      </c>
      <c r="O615" t="s">
        <v>2137</v>
      </c>
      <c r="P615">
        <v>24.25</v>
      </c>
      <c r="Q615" s="49">
        <v>45516</v>
      </c>
      <c r="R615" s="49">
        <v>45526</v>
      </c>
      <c r="S615" t="s">
        <v>2923</v>
      </c>
    </row>
    <row r="616" spans="1:19" ht="15" customHeight="1" x14ac:dyDescent="0.35">
      <c r="A616" s="49">
        <v>45763</v>
      </c>
      <c r="B616" t="s">
        <v>22</v>
      </c>
      <c r="C616" t="s">
        <v>27</v>
      </c>
      <c r="D616">
        <v>8</v>
      </c>
      <c r="E616">
        <v>583.16999999999996</v>
      </c>
      <c r="F616" t="s">
        <v>33</v>
      </c>
      <c r="G616" t="s">
        <v>34</v>
      </c>
      <c r="H616">
        <v>0.1</v>
      </c>
      <c r="I616" t="s">
        <v>38</v>
      </c>
      <c r="J616">
        <v>4198.8239999999996</v>
      </c>
      <c r="K616" t="s">
        <v>44</v>
      </c>
      <c r="L616" t="s">
        <v>49</v>
      </c>
      <c r="M616">
        <v>0</v>
      </c>
      <c r="N616" t="s">
        <v>662</v>
      </c>
      <c r="O616" t="s">
        <v>2138</v>
      </c>
      <c r="P616">
        <v>49.18</v>
      </c>
      <c r="Q616" s="49">
        <v>45763</v>
      </c>
      <c r="R616" s="49">
        <v>45767</v>
      </c>
      <c r="S616" t="s">
        <v>2925</v>
      </c>
    </row>
    <row r="617" spans="1:19" ht="15" customHeight="1" x14ac:dyDescent="0.35">
      <c r="A617" s="49">
        <v>44983</v>
      </c>
      <c r="B617" t="s">
        <v>21</v>
      </c>
      <c r="C617" t="s">
        <v>25</v>
      </c>
      <c r="D617">
        <v>16</v>
      </c>
      <c r="E617">
        <v>75.62</v>
      </c>
      <c r="F617" t="s">
        <v>33</v>
      </c>
      <c r="G617" t="s">
        <v>35</v>
      </c>
      <c r="H617">
        <v>0.1</v>
      </c>
      <c r="I617" t="s">
        <v>40</v>
      </c>
      <c r="J617">
        <v>1088.9280000000001</v>
      </c>
      <c r="K617" t="s">
        <v>46</v>
      </c>
      <c r="L617" t="s">
        <v>49</v>
      </c>
      <c r="M617">
        <v>0</v>
      </c>
      <c r="N617" t="s">
        <v>663</v>
      </c>
      <c r="O617" t="s">
        <v>2139</v>
      </c>
      <c r="P617">
        <v>27.39</v>
      </c>
      <c r="Q617" s="49">
        <v>44983</v>
      </c>
      <c r="R617" s="49">
        <v>44987</v>
      </c>
      <c r="S617" t="s">
        <v>2924</v>
      </c>
    </row>
    <row r="618" spans="1:19" ht="15" customHeight="1" x14ac:dyDescent="0.35">
      <c r="A618" s="49">
        <v>44933</v>
      </c>
      <c r="B618" t="s">
        <v>18</v>
      </c>
      <c r="C618" t="s">
        <v>25</v>
      </c>
      <c r="D618">
        <v>13</v>
      </c>
      <c r="E618">
        <v>561.62</v>
      </c>
      <c r="F618" t="s">
        <v>32</v>
      </c>
      <c r="G618" t="s">
        <v>34</v>
      </c>
      <c r="H618">
        <v>0.05</v>
      </c>
      <c r="I618" t="s">
        <v>38</v>
      </c>
      <c r="J618">
        <v>6936.0069999999996</v>
      </c>
      <c r="K618" t="s">
        <v>43</v>
      </c>
      <c r="L618" t="s">
        <v>47</v>
      </c>
      <c r="M618">
        <v>0</v>
      </c>
      <c r="N618" t="s">
        <v>664</v>
      </c>
      <c r="O618" t="s">
        <v>2140</v>
      </c>
      <c r="P618">
        <v>12.91</v>
      </c>
      <c r="Q618" s="49">
        <v>44933</v>
      </c>
      <c r="R618" s="49">
        <v>44937</v>
      </c>
      <c r="S618" t="s">
        <v>2921</v>
      </c>
    </row>
    <row r="619" spans="1:19" ht="15" customHeight="1" x14ac:dyDescent="0.35">
      <c r="A619" s="49">
        <v>45223</v>
      </c>
      <c r="B619" t="s">
        <v>19</v>
      </c>
      <c r="C619" t="s">
        <v>25</v>
      </c>
      <c r="D619">
        <v>5</v>
      </c>
      <c r="E619">
        <v>359.61</v>
      </c>
      <c r="F619" t="s">
        <v>31</v>
      </c>
      <c r="G619" t="s">
        <v>35</v>
      </c>
      <c r="H619">
        <v>0</v>
      </c>
      <c r="I619" t="s">
        <v>41</v>
      </c>
      <c r="J619">
        <v>1798.05</v>
      </c>
      <c r="K619" t="s">
        <v>42</v>
      </c>
      <c r="L619" t="s">
        <v>47</v>
      </c>
      <c r="M619">
        <v>0</v>
      </c>
      <c r="N619" t="s">
        <v>665</v>
      </c>
      <c r="O619" t="s">
        <v>2141</v>
      </c>
      <c r="P619">
        <v>41.31</v>
      </c>
      <c r="Q619" s="49">
        <v>45223</v>
      </c>
      <c r="R619" s="49">
        <v>45233</v>
      </c>
      <c r="S619" t="s">
        <v>2922</v>
      </c>
    </row>
    <row r="620" spans="1:19" ht="15" customHeight="1" x14ac:dyDescent="0.35">
      <c r="A620" s="49">
        <v>45293</v>
      </c>
      <c r="B620" t="s">
        <v>20</v>
      </c>
      <c r="C620" t="s">
        <v>28</v>
      </c>
      <c r="D620">
        <v>15</v>
      </c>
      <c r="E620">
        <v>115.48</v>
      </c>
      <c r="F620" t="s">
        <v>31</v>
      </c>
      <c r="G620" t="s">
        <v>35</v>
      </c>
      <c r="H620">
        <v>0.15</v>
      </c>
      <c r="I620" t="s">
        <v>38</v>
      </c>
      <c r="J620">
        <v>1472.37</v>
      </c>
      <c r="K620" t="s">
        <v>44</v>
      </c>
      <c r="M620">
        <v>0</v>
      </c>
      <c r="N620" t="s">
        <v>666</v>
      </c>
      <c r="O620" t="s">
        <v>2142</v>
      </c>
      <c r="P620">
        <v>6.04</v>
      </c>
      <c r="Q620" s="49">
        <v>45293</v>
      </c>
      <c r="R620" s="49">
        <v>45303</v>
      </c>
      <c r="S620" t="s">
        <v>2923</v>
      </c>
    </row>
    <row r="621" spans="1:19" ht="15" customHeight="1" x14ac:dyDescent="0.35">
      <c r="A621" s="49">
        <v>45552</v>
      </c>
      <c r="B621" t="s">
        <v>19</v>
      </c>
      <c r="C621" t="s">
        <v>23</v>
      </c>
      <c r="D621">
        <v>12</v>
      </c>
      <c r="E621">
        <v>596.26</v>
      </c>
      <c r="F621" t="s">
        <v>33</v>
      </c>
      <c r="G621" t="s">
        <v>34</v>
      </c>
      <c r="H621">
        <v>0.15</v>
      </c>
      <c r="I621" t="s">
        <v>36</v>
      </c>
      <c r="J621">
        <v>6081.8519999999999</v>
      </c>
      <c r="K621" t="s">
        <v>43</v>
      </c>
      <c r="L621" t="s">
        <v>49</v>
      </c>
      <c r="M621">
        <v>0</v>
      </c>
      <c r="N621" t="s">
        <v>667</v>
      </c>
      <c r="O621" t="s">
        <v>2143</v>
      </c>
      <c r="P621">
        <v>28.27</v>
      </c>
      <c r="Q621" s="49">
        <v>45552</v>
      </c>
      <c r="R621" s="49">
        <v>45560</v>
      </c>
      <c r="S621" t="s">
        <v>2922</v>
      </c>
    </row>
    <row r="622" spans="1:19" ht="15" customHeight="1" x14ac:dyDescent="0.35">
      <c r="A622" s="49">
        <v>45417</v>
      </c>
      <c r="B622" t="s">
        <v>21</v>
      </c>
      <c r="C622" t="s">
        <v>28</v>
      </c>
      <c r="D622">
        <v>19</v>
      </c>
      <c r="E622">
        <v>401.68</v>
      </c>
      <c r="F622" t="s">
        <v>32</v>
      </c>
      <c r="G622" t="s">
        <v>34</v>
      </c>
      <c r="H622">
        <v>0.05</v>
      </c>
      <c r="I622" t="s">
        <v>37</v>
      </c>
      <c r="J622">
        <v>7250.3239999999996</v>
      </c>
      <c r="K622" t="s">
        <v>45</v>
      </c>
      <c r="L622" t="s">
        <v>49</v>
      </c>
      <c r="M622">
        <v>1</v>
      </c>
      <c r="N622" t="s">
        <v>668</v>
      </c>
      <c r="O622" t="s">
        <v>2144</v>
      </c>
      <c r="P622">
        <v>37.770000000000003</v>
      </c>
      <c r="Q622" s="49">
        <v>45417</v>
      </c>
      <c r="R622" s="49">
        <v>45423</v>
      </c>
      <c r="S622" t="s">
        <v>2924</v>
      </c>
    </row>
    <row r="623" spans="1:19" ht="15" customHeight="1" x14ac:dyDescent="0.35">
      <c r="A623" s="49">
        <v>45835</v>
      </c>
      <c r="B623" t="s">
        <v>22</v>
      </c>
      <c r="C623" t="s">
        <v>25</v>
      </c>
      <c r="D623">
        <v>13</v>
      </c>
      <c r="E623">
        <v>112.88</v>
      </c>
      <c r="F623" t="s">
        <v>33</v>
      </c>
      <c r="G623" t="s">
        <v>35</v>
      </c>
      <c r="H623">
        <v>0</v>
      </c>
      <c r="I623" t="s">
        <v>38</v>
      </c>
      <c r="J623">
        <v>1467.44</v>
      </c>
      <c r="K623" t="s">
        <v>45</v>
      </c>
      <c r="M623">
        <v>0</v>
      </c>
      <c r="N623" t="s">
        <v>669</v>
      </c>
      <c r="O623" t="s">
        <v>2145</v>
      </c>
      <c r="P623">
        <v>12.39</v>
      </c>
      <c r="Q623" s="49">
        <v>45835</v>
      </c>
      <c r="R623" s="49">
        <v>45837</v>
      </c>
      <c r="S623" t="s">
        <v>2925</v>
      </c>
    </row>
    <row r="624" spans="1:19" ht="15" customHeight="1" x14ac:dyDescent="0.35">
      <c r="A624" s="49">
        <v>45426</v>
      </c>
      <c r="B624" t="s">
        <v>22</v>
      </c>
      <c r="C624" t="s">
        <v>24</v>
      </c>
      <c r="D624">
        <v>6</v>
      </c>
      <c r="E624">
        <v>370.08</v>
      </c>
      <c r="F624" t="s">
        <v>33</v>
      </c>
      <c r="G624" t="s">
        <v>35</v>
      </c>
      <c r="H624">
        <v>0.15</v>
      </c>
      <c r="I624" t="s">
        <v>37</v>
      </c>
      <c r="J624">
        <v>1887.4079999999999</v>
      </c>
      <c r="K624" t="s">
        <v>42</v>
      </c>
      <c r="L624" t="s">
        <v>48</v>
      </c>
      <c r="M624">
        <v>0</v>
      </c>
      <c r="N624" t="s">
        <v>670</v>
      </c>
      <c r="O624" t="s">
        <v>2146</v>
      </c>
      <c r="P624">
        <v>7.39</v>
      </c>
      <c r="Q624" s="49">
        <v>45426</v>
      </c>
      <c r="R624" s="49">
        <v>45434</v>
      </c>
      <c r="S624" t="s">
        <v>2925</v>
      </c>
    </row>
    <row r="625" spans="1:19" ht="15" customHeight="1" x14ac:dyDescent="0.35">
      <c r="A625" s="49">
        <v>45351</v>
      </c>
      <c r="B625" t="s">
        <v>20</v>
      </c>
      <c r="C625" t="s">
        <v>26</v>
      </c>
      <c r="D625">
        <v>15</v>
      </c>
      <c r="E625">
        <v>119.86</v>
      </c>
      <c r="F625" t="s">
        <v>31</v>
      </c>
      <c r="G625" t="s">
        <v>34</v>
      </c>
      <c r="H625">
        <v>0.15</v>
      </c>
      <c r="I625" t="s">
        <v>41</v>
      </c>
      <c r="J625">
        <v>1528.2149999999999</v>
      </c>
      <c r="K625" t="s">
        <v>45</v>
      </c>
      <c r="M625">
        <v>1</v>
      </c>
      <c r="N625" t="s">
        <v>671</v>
      </c>
      <c r="O625" t="s">
        <v>2147</v>
      </c>
      <c r="P625">
        <v>30.78</v>
      </c>
      <c r="Q625" s="49">
        <v>45351</v>
      </c>
      <c r="R625" s="49">
        <v>45356</v>
      </c>
      <c r="S625" t="s">
        <v>2923</v>
      </c>
    </row>
    <row r="626" spans="1:19" ht="15" customHeight="1" x14ac:dyDescent="0.35">
      <c r="A626" s="49">
        <v>45796</v>
      </c>
      <c r="B626" t="s">
        <v>18</v>
      </c>
      <c r="C626" t="s">
        <v>24</v>
      </c>
      <c r="D626">
        <v>5</v>
      </c>
      <c r="E626">
        <v>271.44</v>
      </c>
      <c r="F626" t="s">
        <v>31</v>
      </c>
      <c r="G626" t="s">
        <v>34</v>
      </c>
      <c r="H626">
        <v>0.15</v>
      </c>
      <c r="I626" t="s">
        <v>40</v>
      </c>
      <c r="J626">
        <v>1153.6199999999999</v>
      </c>
      <c r="K626" t="s">
        <v>45</v>
      </c>
      <c r="L626" t="s">
        <v>47</v>
      </c>
      <c r="M626">
        <v>0</v>
      </c>
      <c r="N626" t="s">
        <v>672</v>
      </c>
      <c r="O626" t="s">
        <v>2148</v>
      </c>
      <c r="P626">
        <v>5.98</v>
      </c>
      <c r="Q626" s="49">
        <v>45796</v>
      </c>
      <c r="R626" s="49">
        <v>45804</v>
      </c>
      <c r="S626" t="s">
        <v>2921</v>
      </c>
    </row>
    <row r="627" spans="1:19" ht="15" customHeight="1" x14ac:dyDescent="0.35">
      <c r="A627" s="49">
        <v>45628</v>
      </c>
      <c r="B627" t="s">
        <v>18</v>
      </c>
      <c r="C627" t="s">
        <v>25</v>
      </c>
      <c r="D627">
        <v>9</v>
      </c>
      <c r="E627">
        <v>363.39</v>
      </c>
      <c r="F627" t="s">
        <v>30</v>
      </c>
      <c r="G627" t="s">
        <v>34</v>
      </c>
      <c r="H627">
        <v>0.05</v>
      </c>
      <c r="I627" t="s">
        <v>40</v>
      </c>
      <c r="J627">
        <v>3106.9845</v>
      </c>
      <c r="K627" t="s">
        <v>43</v>
      </c>
      <c r="M627">
        <v>0</v>
      </c>
      <c r="N627" t="s">
        <v>673</v>
      </c>
      <c r="O627" t="s">
        <v>1651</v>
      </c>
      <c r="P627">
        <v>41.64</v>
      </c>
      <c r="Q627" s="49">
        <v>45628</v>
      </c>
      <c r="R627" s="49">
        <v>45630</v>
      </c>
      <c r="S627" t="s">
        <v>2921</v>
      </c>
    </row>
    <row r="628" spans="1:19" ht="15" customHeight="1" x14ac:dyDescent="0.35">
      <c r="A628" s="49">
        <v>45503</v>
      </c>
      <c r="B628" t="s">
        <v>22</v>
      </c>
      <c r="C628" t="s">
        <v>29</v>
      </c>
      <c r="D628">
        <v>12</v>
      </c>
      <c r="E628">
        <v>533.77</v>
      </c>
      <c r="F628" t="s">
        <v>33</v>
      </c>
      <c r="G628" t="s">
        <v>34</v>
      </c>
      <c r="H628">
        <v>0.15</v>
      </c>
      <c r="I628" t="s">
        <v>37</v>
      </c>
      <c r="J628">
        <v>5444.4539999999997</v>
      </c>
      <c r="K628" t="s">
        <v>46</v>
      </c>
      <c r="L628" t="s">
        <v>48</v>
      </c>
      <c r="M628">
        <v>0</v>
      </c>
      <c r="N628" t="s">
        <v>674</v>
      </c>
      <c r="O628" t="s">
        <v>2149</v>
      </c>
      <c r="P628">
        <v>48.71</v>
      </c>
      <c r="Q628" s="49">
        <v>45503</v>
      </c>
      <c r="R628" s="49">
        <v>45508</v>
      </c>
      <c r="S628" t="s">
        <v>2925</v>
      </c>
    </row>
    <row r="629" spans="1:19" ht="15" customHeight="1" x14ac:dyDescent="0.35">
      <c r="A629" s="49">
        <v>45102</v>
      </c>
      <c r="B629" t="s">
        <v>19</v>
      </c>
      <c r="C629" t="s">
        <v>25</v>
      </c>
      <c r="D629">
        <v>12</v>
      </c>
      <c r="E629">
        <v>192.03</v>
      </c>
      <c r="F629" t="s">
        <v>30</v>
      </c>
      <c r="G629" t="s">
        <v>34</v>
      </c>
      <c r="H629">
        <v>0.1</v>
      </c>
      <c r="I629" t="s">
        <v>39</v>
      </c>
      <c r="J629">
        <v>2073.924</v>
      </c>
      <c r="K629" t="s">
        <v>44</v>
      </c>
      <c r="M629">
        <v>0</v>
      </c>
      <c r="N629" t="s">
        <v>675</v>
      </c>
      <c r="O629" t="s">
        <v>2150</v>
      </c>
      <c r="P629">
        <v>41.08</v>
      </c>
      <c r="Q629" s="49">
        <v>45102</v>
      </c>
      <c r="R629" s="49">
        <v>45110</v>
      </c>
      <c r="S629" t="s">
        <v>2922</v>
      </c>
    </row>
    <row r="630" spans="1:19" ht="15" customHeight="1" x14ac:dyDescent="0.35">
      <c r="A630" s="49">
        <v>45483</v>
      </c>
      <c r="B630" t="s">
        <v>19</v>
      </c>
      <c r="C630" t="s">
        <v>26</v>
      </c>
      <c r="D630">
        <v>20</v>
      </c>
      <c r="E630">
        <v>504.22</v>
      </c>
      <c r="F630" t="s">
        <v>33</v>
      </c>
      <c r="G630" t="s">
        <v>34</v>
      </c>
      <c r="H630">
        <v>0</v>
      </c>
      <c r="I630" t="s">
        <v>38</v>
      </c>
      <c r="J630">
        <v>10084.4</v>
      </c>
      <c r="K630" t="s">
        <v>42</v>
      </c>
      <c r="L630" t="s">
        <v>49</v>
      </c>
      <c r="M630">
        <v>0</v>
      </c>
      <c r="N630" t="s">
        <v>676</v>
      </c>
      <c r="O630" t="s">
        <v>2151</v>
      </c>
      <c r="P630">
        <v>14.61</v>
      </c>
      <c r="Q630" s="49">
        <v>45483</v>
      </c>
      <c r="R630" s="49">
        <v>45492</v>
      </c>
      <c r="S630" t="s">
        <v>2922</v>
      </c>
    </row>
    <row r="631" spans="1:19" ht="15" customHeight="1" x14ac:dyDescent="0.35">
      <c r="A631" s="49">
        <v>44932</v>
      </c>
      <c r="B631" t="s">
        <v>18</v>
      </c>
      <c r="C631" t="s">
        <v>23</v>
      </c>
      <c r="D631">
        <v>7</v>
      </c>
      <c r="E631">
        <v>193.66</v>
      </c>
      <c r="F631" t="s">
        <v>31</v>
      </c>
      <c r="G631" t="s">
        <v>34</v>
      </c>
      <c r="H631">
        <v>0.1</v>
      </c>
      <c r="I631" t="s">
        <v>40</v>
      </c>
      <c r="J631">
        <v>1220.058</v>
      </c>
      <c r="K631" t="s">
        <v>44</v>
      </c>
      <c r="L631" t="s">
        <v>47</v>
      </c>
      <c r="M631">
        <v>0</v>
      </c>
      <c r="N631" t="s">
        <v>677</v>
      </c>
      <c r="O631" t="s">
        <v>2152</v>
      </c>
      <c r="P631">
        <v>39.01</v>
      </c>
      <c r="Q631" s="49">
        <v>44932</v>
      </c>
      <c r="R631" s="49">
        <v>44941</v>
      </c>
      <c r="S631" t="s">
        <v>2921</v>
      </c>
    </row>
    <row r="632" spans="1:19" ht="15" customHeight="1" x14ac:dyDescent="0.35">
      <c r="A632" s="49">
        <v>45346</v>
      </c>
      <c r="B632" t="s">
        <v>19</v>
      </c>
      <c r="C632" t="s">
        <v>26</v>
      </c>
      <c r="D632">
        <v>3</v>
      </c>
      <c r="E632">
        <v>270.83</v>
      </c>
      <c r="F632" t="s">
        <v>30</v>
      </c>
      <c r="G632" t="s">
        <v>34</v>
      </c>
      <c r="H632">
        <v>0.1</v>
      </c>
      <c r="I632" t="s">
        <v>39</v>
      </c>
      <c r="J632">
        <v>731.24099999999999</v>
      </c>
      <c r="K632" t="s">
        <v>42</v>
      </c>
      <c r="L632" t="s">
        <v>48</v>
      </c>
      <c r="M632">
        <v>1</v>
      </c>
      <c r="N632" t="s">
        <v>678</v>
      </c>
      <c r="O632" t="s">
        <v>2153</v>
      </c>
      <c r="P632">
        <v>17.2</v>
      </c>
      <c r="Q632" s="49">
        <v>45346</v>
      </c>
      <c r="R632" s="49">
        <v>45351</v>
      </c>
      <c r="S632" t="s">
        <v>2922</v>
      </c>
    </row>
    <row r="633" spans="1:19" ht="15" customHeight="1" x14ac:dyDescent="0.35">
      <c r="A633" s="49">
        <v>45271</v>
      </c>
      <c r="B633" t="s">
        <v>21</v>
      </c>
      <c r="C633" t="s">
        <v>28</v>
      </c>
      <c r="D633">
        <v>18</v>
      </c>
      <c r="E633">
        <v>62.08</v>
      </c>
      <c r="F633" t="s">
        <v>30</v>
      </c>
      <c r="G633" t="s">
        <v>35</v>
      </c>
      <c r="H633">
        <v>0</v>
      </c>
      <c r="I633" t="s">
        <v>40</v>
      </c>
      <c r="J633">
        <v>1117.44</v>
      </c>
      <c r="K633" t="s">
        <v>44</v>
      </c>
      <c r="L633" t="s">
        <v>48</v>
      </c>
      <c r="M633">
        <v>1</v>
      </c>
      <c r="N633" t="s">
        <v>679</v>
      </c>
      <c r="O633" t="s">
        <v>2154</v>
      </c>
      <c r="P633">
        <v>8.67</v>
      </c>
      <c r="Q633" s="49">
        <v>45271</v>
      </c>
      <c r="R633" s="49">
        <v>45280</v>
      </c>
      <c r="S633" t="s">
        <v>2924</v>
      </c>
    </row>
    <row r="634" spans="1:19" ht="15" customHeight="1" x14ac:dyDescent="0.35">
      <c r="A634" s="49">
        <v>45707</v>
      </c>
      <c r="B634" t="s">
        <v>19</v>
      </c>
      <c r="C634" t="s">
        <v>29</v>
      </c>
      <c r="D634">
        <v>11</v>
      </c>
      <c r="E634">
        <v>505.96</v>
      </c>
      <c r="F634" t="s">
        <v>32</v>
      </c>
      <c r="G634" t="s">
        <v>34</v>
      </c>
      <c r="H634">
        <v>0.15</v>
      </c>
      <c r="I634" t="s">
        <v>36</v>
      </c>
      <c r="J634">
        <v>4730.7259999999997</v>
      </c>
      <c r="K634" t="s">
        <v>45</v>
      </c>
      <c r="L634" t="s">
        <v>47</v>
      </c>
      <c r="M634">
        <v>1</v>
      </c>
      <c r="N634" t="s">
        <v>680</v>
      </c>
      <c r="O634" t="s">
        <v>2155</v>
      </c>
      <c r="P634">
        <v>22.84</v>
      </c>
      <c r="Q634" s="49">
        <v>45707</v>
      </c>
      <c r="R634" s="49">
        <v>45711</v>
      </c>
      <c r="S634" t="s">
        <v>2922</v>
      </c>
    </row>
    <row r="635" spans="1:19" ht="15" customHeight="1" x14ac:dyDescent="0.35">
      <c r="A635" s="49">
        <v>45734</v>
      </c>
      <c r="B635" t="s">
        <v>22</v>
      </c>
      <c r="C635" t="s">
        <v>28</v>
      </c>
      <c r="D635">
        <v>4</v>
      </c>
      <c r="E635">
        <v>62.46</v>
      </c>
      <c r="F635" t="s">
        <v>33</v>
      </c>
      <c r="G635" t="s">
        <v>34</v>
      </c>
      <c r="H635">
        <v>0.15</v>
      </c>
      <c r="I635" t="s">
        <v>37</v>
      </c>
      <c r="J635">
        <v>212.364</v>
      </c>
      <c r="K635" t="s">
        <v>45</v>
      </c>
      <c r="L635" t="s">
        <v>49</v>
      </c>
      <c r="M635">
        <v>0</v>
      </c>
      <c r="N635" t="s">
        <v>681</v>
      </c>
      <c r="O635" t="s">
        <v>2156</v>
      </c>
      <c r="P635">
        <v>31.91</v>
      </c>
      <c r="Q635" s="49">
        <v>45734</v>
      </c>
      <c r="R635" s="49">
        <v>45742</v>
      </c>
      <c r="S635" t="s">
        <v>2925</v>
      </c>
    </row>
    <row r="636" spans="1:19" ht="15" customHeight="1" x14ac:dyDescent="0.35">
      <c r="A636" s="49">
        <v>45191</v>
      </c>
      <c r="B636" t="s">
        <v>19</v>
      </c>
      <c r="C636" t="s">
        <v>24</v>
      </c>
      <c r="D636">
        <v>7</v>
      </c>
      <c r="E636">
        <v>480.08</v>
      </c>
      <c r="F636" t="s">
        <v>30</v>
      </c>
      <c r="G636" t="s">
        <v>34</v>
      </c>
      <c r="H636">
        <v>0.1</v>
      </c>
      <c r="I636" t="s">
        <v>40</v>
      </c>
      <c r="J636">
        <v>3024.5039999999999</v>
      </c>
      <c r="K636" t="s">
        <v>42</v>
      </c>
      <c r="M636">
        <v>1</v>
      </c>
      <c r="N636" t="s">
        <v>682</v>
      </c>
      <c r="O636" t="s">
        <v>2157</v>
      </c>
      <c r="P636">
        <v>44.37</v>
      </c>
      <c r="Q636" s="49">
        <v>45191</v>
      </c>
      <c r="R636" s="49">
        <v>45196</v>
      </c>
      <c r="S636" t="s">
        <v>2922</v>
      </c>
    </row>
    <row r="637" spans="1:19" ht="15" customHeight="1" x14ac:dyDescent="0.35">
      <c r="A637" s="49">
        <v>45283</v>
      </c>
      <c r="B637" t="s">
        <v>22</v>
      </c>
      <c r="C637" t="s">
        <v>28</v>
      </c>
      <c r="D637">
        <v>18</v>
      </c>
      <c r="E637">
        <v>60.66</v>
      </c>
      <c r="F637" t="s">
        <v>31</v>
      </c>
      <c r="G637" t="s">
        <v>35</v>
      </c>
      <c r="H637">
        <v>0</v>
      </c>
      <c r="I637" t="s">
        <v>41</v>
      </c>
      <c r="J637">
        <v>1091.8800000000001</v>
      </c>
      <c r="K637" t="s">
        <v>42</v>
      </c>
      <c r="L637" t="s">
        <v>47</v>
      </c>
      <c r="M637">
        <v>1</v>
      </c>
      <c r="N637" t="s">
        <v>683</v>
      </c>
      <c r="O637" t="s">
        <v>2158</v>
      </c>
      <c r="P637">
        <v>10.08</v>
      </c>
      <c r="Q637" s="49">
        <v>45283</v>
      </c>
      <c r="R637" s="49">
        <v>45288</v>
      </c>
      <c r="S637" t="s">
        <v>2925</v>
      </c>
    </row>
    <row r="638" spans="1:19" ht="15" customHeight="1" x14ac:dyDescent="0.35">
      <c r="A638" s="49">
        <v>45781</v>
      </c>
      <c r="B638" t="s">
        <v>20</v>
      </c>
      <c r="C638" t="s">
        <v>25</v>
      </c>
      <c r="D638">
        <v>6</v>
      </c>
      <c r="E638">
        <v>249.09</v>
      </c>
      <c r="F638" t="s">
        <v>30</v>
      </c>
      <c r="G638" t="s">
        <v>35</v>
      </c>
      <c r="H638">
        <v>0.05</v>
      </c>
      <c r="I638" t="s">
        <v>38</v>
      </c>
      <c r="J638">
        <v>1419.8130000000001</v>
      </c>
      <c r="K638" t="s">
        <v>46</v>
      </c>
      <c r="M638">
        <v>0</v>
      </c>
      <c r="N638" t="s">
        <v>684</v>
      </c>
      <c r="O638" t="s">
        <v>2159</v>
      </c>
      <c r="P638">
        <v>20.38</v>
      </c>
      <c r="Q638" s="49">
        <v>45781</v>
      </c>
      <c r="R638" s="49">
        <v>45787</v>
      </c>
      <c r="S638" t="s">
        <v>2923</v>
      </c>
    </row>
    <row r="639" spans="1:19" ht="15" customHeight="1" x14ac:dyDescent="0.35">
      <c r="A639" s="49">
        <v>45668</v>
      </c>
      <c r="B639" t="s">
        <v>18</v>
      </c>
      <c r="C639" t="s">
        <v>24</v>
      </c>
      <c r="D639">
        <v>20</v>
      </c>
      <c r="E639">
        <v>400.05</v>
      </c>
      <c r="F639" t="s">
        <v>33</v>
      </c>
      <c r="G639" t="s">
        <v>34</v>
      </c>
      <c r="H639">
        <v>0.1</v>
      </c>
      <c r="I639" t="s">
        <v>40</v>
      </c>
      <c r="J639">
        <v>7200.9000000000005</v>
      </c>
      <c r="K639" t="s">
        <v>45</v>
      </c>
      <c r="L639" t="s">
        <v>49</v>
      </c>
      <c r="M639">
        <v>0</v>
      </c>
      <c r="N639" t="s">
        <v>685</v>
      </c>
      <c r="O639" t="s">
        <v>2160</v>
      </c>
      <c r="P639">
        <v>24.41</v>
      </c>
      <c r="Q639" s="49">
        <v>45668</v>
      </c>
      <c r="R639" s="49">
        <v>45670</v>
      </c>
      <c r="S639" t="s">
        <v>2921</v>
      </c>
    </row>
    <row r="640" spans="1:19" ht="15" customHeight="1" x14ac:dyDescent="0.35">
      <c r="A640" s="49">
        <v>45768</v>
      </c>
      <c r="B640" t="s">
        <v>19</v>
      </c>
      <c r="C640" t="s">
        <v>29</v>
      </c>
      <c r="D640">
        <v>1</v>
      </c>
      <c r="E640">
        <v>130.87</v>
      </c>
      <c r="F640" t="s">
        <v>30</v>
      </c>
      <c r="G640" t="s">
        <v>35</v>
      </c>
      <c r="H640">
        <v>0.05</v>
      </c>
      <c r="I640" t="s">
        <v>40</v>
      </c>
      <c r="J640">
        <v>124.3265</v>
      </c>
      <c r="K640" t="s">
        <v>42</v>
      </c>
      <c r="L640" t="s">
        <v>49</v>
      </c>
      <c r="M640">
        <v>0</v>
      </c>
      <c r="N640" t="s">
        <v>686</v>
      </c>
      <c r="O640" t="s">
        <v>2161</v>
      </c>
      <c r="P640">
        <v>43.21</v>
      </c>
      <c r="Q640" s="49">
        <v>45768</v>
      </c>
      <c r="R640" s="49">
        <v>45771</v>
      </c>
      <c r="S640" t="s">
        <v>2922</v>
      </c>
    </row>
    <row r="641" spans="1:19" ht="15" customHeight="1" x14ac:dyDescent="0.35">
      <c r="A641" s="49">
        <v>45273</v>
      </c>
      <c r="B641" t="s">
        <v>21</v>
      </c>
      <c r="C641" t="s">
        <v>28</v>
      </c>
      <c r="D641">
        <v>11</v>
      </c>
      <c r="E641">
        <v>133.08000000000001</v>
      </c>
      <c r="F641" t="s">
        <v>31</v>
      </c>
      <c r="G641" t="s">
        <v>34</v>
      </c>
      <c r="H641">
        <v>0.15</v>
      </c>
      <c r="I641" t="s">
        <v>38</v>
      </c>
      <c r="J641">
        <v>1244.298</v>
      </c>
      <c r="K641" t="s">
        <v>44</v>
      </c>
      <c r="L641" t="s">
        <v>49</v>
      </c>
      <c r="M641">
        <v>0</v>
      </c>
      <c r="N641" t="s">
        <v>687</v>
      </c>
      <c r="O641" t="s">
        <v>2162</v>
      </c>
      <c r="P641">
        <v>44.61</v>
      </c>
      <c r="Q641" s="49">
        <v>45273</v>
      </c>
      <c r="R641" s="49">
        <v>45282</v>
      </c>
      <c r="S641" t="s">
        <v>2924</v>
      </c>
    </row>
    <row r="642" spans="1:19" ht="15" customHeight="1" x14ac:dyDescent="0.35">
      <c r="A642" s="49">
        <v>45329</v>
      </c>
      <c r="B642" t="s">
        <v>18</v>
      </c>
      <c r="C642" t="s">
        <v>26</v>
      </c>
      <c r="D642">
        <v>13</v>
      </c>
      <c r="E642">
        <v>448.68</v>
      </c>
      <c r="F642" t="s">
        <v>30</v>
      </c>
      <c r="G642" t="s">
        <v>34</v>
      </c>
      <c r="H642">
        <v>0.1</v>
      </c>
      <c r="I642" t="s">
        <v>40</v>
      </c>
      <c r="J642">
        <v>5249.5559999999996</v>
      </c>
      <c r="K642" t="s">
        <v>44</v>
      </c>
      <c r="L642" t="s">
        <v>47</v>
      </c>
      <c r="M642">
        <v>1</v>
      </c>
      <c r="N642" t="s">
        <v>688</v>
      </c>
      <c r="O642" t="s">
        <v>2163</v>
      </c>
      <c r="P642">
        <v>16.82</v>
      </c>
      <c r="Q642" s="49">
        <v>45329</v>
      </c>
      <c r="R642" s="49">
        <v>45333</v>
      </c>
      <c r="S642" t="s">
        <v>2921</v>
      </c>
    </row>
    <row r="643" spans="1:19" ht="15" customHeight="1" x14ac:dyDescent="0.35">
      <c r="A643" s="49">
        <v>45406</v>
      </c>
      <c r="B643" t="s">
        <v>20</v>
      </c>
      <c r="C643" t="s">
        <v>28</v>
      </c>
      <c r="D643">
        <v>19</v>
      </c>
      <c r="E643">
        <v>36.229999999999997</v>
      </c>
      <c r="F643" t="s">
        <v>30</v>
      </c>
      <c r="G643" t="s">
        <v>34</v>
      </c>
      <c r="H643">
        <v>0</v>
      </c>
      <c r="I643" t="s">
        <v>40</v>
      </c>
      <c r="J643">
        <v>688.36999999999989</v>
      </c>
      <c r="K643" t="s">
        <v>45</v>
      </c>
      <c r="L643" t="s">
        <v>49</v>
      </c>
      <c r="M643">
        <v>0</v>
      </c>
      <c r="N643" t="s">
        <v>689</v>
      </c>
      <c r="O643" t="s">
        <v>2164</v>
      </c>
      <c r="P643">
        <v>33.94</v>
      </c>
      <c r="Q643" s="49">
        <v>45406</v>
      </c>
      <c r="R643" s="49">
        <v>45409</v>
      </c>
      <c r="S643" t="s">
        <v>2923</v>
      </c>
    </row>
    <row r="644" spans="1:19" ht="15" customHeight="1" x14ac:dyDescent="0.35">
      <c r="A644" s="49">
        <v>45180</v>
      </c>
      <c r="B644" t="s">
        <v>22</v>
      </c>
      <c r="C644" t="s">
        <v>26</v>
      </c>
      <c r="D644">
        <v>14</v>
      </c>
      <c r="E644">
        <v>113.77</v>
      </c>
      <c r="F644" t="s">
        <v>32</v>
      </c>
      <c r="G644" t="s">
        <v>35</v>
      </c>
      <c r="H644">
        <v>0</v>
      </c>
      <c r="I644" t="s">
        <v>36</v>
      </c>
      <c r="J644">
        <v>1592.78</v>
      </c>
      <c r="K644" t="s">
        <v>46</v>
      </c>
      <c r="L644" t="s">
        <v>47</v>
      </c>
      <c r="M644">
        <v>0</v>
      </c>
      <c r="N644" t="s">
        <v>690</v>
      </c>
      <c r="O644" t="s">
        <v>1881</v>
      </c>
      <c r="P644">
        <v>25.35</v>
      </c>
      <c r="Q644" s="49">
        <v>45180</v>
      </c>
      <c r="R644" s="49">
        <v>45185</v>
      </c>
      <c r="S644" t="s">
        <v>2925</v>
      </c>
    </row>
    <row r="645" spans="1:19" ht="15" customHeight="1" x14ac:dyDescent="0.35">
      <c r="A645" s="49">
        <v>45817</v>
      </c>
      <c r="B645" t="s">
        <v>21</v>
      </c>
      <c r="C645" t="s">
        <v>29</v>
      </c>
      <c r="D645">
        <v>2</v>
      </c>
      <c r="E645">
        <v>89.6</v>
      </c>
      <c r="F645" t="s">
        <v>31</v>
      </c>
      <c r="G645" t="s">
        <v>35</v>
      </c>
      <c r="H645">
        <v>0</v>
      </c>
      <c r="I645" t="s">
        <v>40</v>
      </c>
      <c r="J645">
        <v>179.2</v>
      </c>
      <c r="K645" t="s">
        <v>43</v>
      </c>
      <c r="L645" t="s">
        <v>47</v>
      </c>
      <c r="M645">
        <v>0</v>
      </c>
      <c r="N645" t="s">
        <v>691</v>
      </c>
      <c r="O645" t="s">
        <v>2165</v>
      </c>
      <c r="P645">
        <v>23.69</v>
      </c>
      <c r="Q645" s="49">
        <v>45817</v>
      </c>
      <c r="R645" s="49">
        <v>45820</v>
      </c>
      <c r="S645" t="s">
        <v>2924</v>
      </c>
    </row>
    <row r="646" spans="1:19" ht="15" customHeight="1" x14ac:dyDescent="0.35">
      <c r="A646" s="49">
        <v>45814</v>
      </c>
      <c r="B646" t="s">
        <v>18</v>
      </c>
      <c r="C646" t="s">
        <v>25</v>
      </c>
      <c r="D646">
        <v>3</v>
      </c>
      <c r="E646">
        <v>391.92</v>
      </c>
      <c r="F646" t="s">
        <v>31</v>
      </c>
      <c r="G646" t="s">
        <v>34</v>
      </c>
      <c r="H646">
        <v>0.15</v>
      </c>
      <c r="I646" t="s">
        <v>37</v>
      </c>
      <c r="J646">
        <v>999.39599999999996</v>
      </c>
      <c r="K646" t="s">
        <v>45</v>
      </c>
      <c r="L646" t="s">
        <v>48</v>
      </c>
      <c r="M646">
        <v>0</v>
      </c>
      <c r="N646" t="s">
        <v>692</v>
      </c>
      <c r="O646" t="s">
        <v>2166</v>
      </c>
      <c r="P646">
        <v>9.86</v>
      </c>
      <c r="Q646" s="49">
        <v>45814</v>
      </c>
      <c r="R646" s="49">
        <v>45824</v>
      </c>
      <c r="S646" t="s">
        <v>2921</v>
      </c>
    </row>
    <row r="647" spans="1:19" ht="15" customHeight="1" x14ac:dyDescent="0.35">
      <c r="A647" s="49">
        <v>45649</v>
      </c>
      <c r="B647" t="s">
        <v>19</v>
      </c>
      <c r="C647" t="s">
        <v>26</v>
      </c>
      <c r="D647">
        <v>10</v>
      </c>
      <c r="E647">
        <v>418.93</v>
      </c>
      <c r="F647" t="s">
        <v>32</v>
      </c>
      <c r="G647" t="s">
        <v>34</v>
      </c>
      <c r="H647">
        <v>0.1</v>
      </c>
      <c r="I647" t="s">
        <v>41</v>
      </c>
      <c r="J647">
        <v>3770.37</v>
      </c>
      <c r="K647" t="s">
        <v>44</v>
      </c>
      <c r="L647" t="s">
        <v>47</v>
      </c>
      <c r="M647">
        <v>0</v>
      </c>
      <c r="N647" t="s">
        <v>693</v>
      </c>
      <c r="O647" t="s">
        <v>2167</v>
      </c>
      <c r="P647">
        <v>45.63</v>
      </c>
      <c r="Q647" s="49">
        <v>45649</v>
      </c>
      <c r="R647" s="49">
        <v>45654</v>
      </c>
      <c r="S647" t="s">
        <v>2922</v>
      </c>
    </row>
    <row r="648" spans="1:19" ht="15" customHeight="1" x14ac:dyDescent="0.35">
      <c r="A648" s="49">
        <v>45165</v>
      </c>
      <c r="B648" t="s">
        <v>18</v>
      </c>
      <c r="C648" t="s">
        <v>27</v>
      </c>
      <c r="D648">
        <v>12</v>
      </c>
      <c r="E648">
        <v>303.08999999999997</v>
      </c>
      <c r="F648" t="s">
        <v>30</v>
      </c>
      <c r="G648" t="s">
        <v>34</v>
      </c>
      <c r="H648">
        <v>0</v>
      </c>
      <c r="I648" t="s">
        <v>37</v>
      </c>
      <c r="J648">
        <v>3637.08</v>
      </c>
      <c r="K648" t="s">
        <v>43</v>
      </c>
      <c r="L648" t="s">
        <v>49</v>
      </c>
      <c r="M648">
        <v>1</v>
      </c>
      <c r="N648" t="s">
        <v>694</v>
      </c>
      <c r="O648" t="s">
        <v>2168</v>
      </c>
      <c r="P648">
        <v>5.48</v>
      </c>
      <c r="Q648" s="49">
        <v>45165</v>
      </c>
      <c r="R648" s="49">
        <v>45172</v>
      </c>
      <c r="S648" t="s">
        <v>2921</v>
      </c>
    </row>
    <row r="649" spans="1:19" ht="15" customHeight="1" x14ac:dyDescent="0.35">
      <c r="A649" s="49">
        <v>44935</v>
      </c>
      <c r="B649" t="s">
        <v>18</v>
      </c>
      <c r="C649" t="s">
        <v>27</v>
      </c>
      <c r="D649">
        <v>10</v>
      </c>
      <c r="E649">
        <v>209.95</v>
      </c>
      <c r="F649" t="s">
        <v>31</v>
      </c>
      <c r="G649" t="s">
        <v>34</v>
      </c>
      <c r="H649">
        <v>0.1</v>
      </c>
      <c r="I649" t="s">
        <v>36</v>
      </c>
      <c r="J649">
        <v>1889.55</v>
      </c>
      <c r="K649" t="s">
        <v>46</v>
      </c>
      <c r="L649" t="s">
        <v>49</v>
      </c>
      <c r="M649">
        <v>0</v>
      </c>
      <c r="N649" t="s">
        <v>695</v>
      </c>
      <c r="O649" t="s">
        <v>2169</v>
      </c>
      <c r="P649">
        <v>10.99</v>
      </c>
      <c r="Q649" s="49">
        <v>44935</v>
      </c>
      <c r="R649" s="49">
        <v>44939</v>
      </c>
      <c r="S649" t="s">
        <v>2921</v>
      </c>
    </row>
    <row r="650" spans="1:19" ht="15" customHeight="1" x14ac:dyDescent="0.35">
      <c r="A650" s="49">
        <v>45769</v>
      </c>
      <c r="B650" t="s">
        <v>18</v>
      </c>
      <c r="C650" t="s">
        <v>23</v>
      </c>
      <c r="D650">
        <v>8</v>
      </c>
      <c r="E650">
        <v>283.63</v>
      </c>
      <c r="F650" t="s">
        <v>32</v>
      </c>
      <c r="G650" t="s">
        <v>34</v>
      </c>
      <c r="H650">
        <v>0.1</v>
      </c>
      <c r="I650" t="s">
        <v>37</v>
      </c>
      <c r="J650">
        <v>2042.136</v>
      </c>
      <c r="K650" t="s">
        <v>46</v>
      </c>
      <c r="L650" t="s">
        <v>48</v>
      </c>
      <c r="M650">
        <v>0</v>
      </c>
      <c r="N650" t="s">
        <v>696</v>
      </c>
      <c r="O650" t="s">
        <v>2170</v>
      </c>
      <c r="P650">
        <v>49.91</v>
      </c>
      <c r="Q650" s="49">
        <v>45769</v>
      </c>
      <c r="R650" s="49">
        <v>45772</v>
      </c>
      <c r="S650" t="s">
        <v>2921</v>
      </c>
    </row>
    <row r="651" spans="1:19" ht="15" customHeight="1" x14ac:dyDescent="0.35">
      <c r="A651" s="49">
        <v>45175</v>
      </c>
      <c r="B651" t="s">
        <v>19</v>
      </c>
      <c r="C651" t="s">
        <v>24</v>
      </c>
      <c r="D651">
        <v>7</v>
      </c>
      <c r="E651">
        <v>18.36</v>
      </c>
      <c r="F651" t="s">
        <v>33</v>
      </c>
      <c r="G651" t="s">
        <v>35</v>
      </c>
      <c r="H651">
        <v>0.1</v>
      </c>
      <c r="I651" t="s">
        <v>37</v>
      </c>
      <c r="J651">
        <v>115.66800000000001</v>
      </c>
      <c r="K651" t="s">
        <v>42</v>
      </c>
      <c r="M651">
        <v>0</v>
      </c>
      <c r="N651" t="s">
        <v>697</v>
      </c>
      <c r="O651" t="s">
        <v>2171</v>
      </c>
      <c r="P651">
        <v>48.92</v>
      </c>
      <c r="Q651" s="49">
        <v>45175</v>
      </c>
      <c r="R651" s="49">
        <v>45180</v>
      </c>
      <c r="S651" t="s">
        <v>2922</v>
      </c>
    </row>
    <row r="652" spans="1:19" ht="15" customHeight="1" x14ac:dyDescent="0.35">
      <c r="A652" s="49">
        <v>44947</v>
      </c>
      <c r="B652" t="s">
        <v>18</v>
      </c>
      <c r="C652" t="s">
        <v>27</v>
      </c>
      <c r="D652">
        <v>9</v>
      </c>
      <c r="E652">
        <v>475.38</v>
      </c>
      <c r="F652" t="s">
        <v>31</v>
      </c>
      <c r="G652" t="s">
        <v>34</v>
      </c>
      <c r="H652">
        <v>0.1</v>
      </c>
      <c r="I652" t="s">
        <v>39</v>
      </c>
      <c r="J652">
        <v>3850.578</v>
      </c>
      <c r="K652" t="s">
        <v>45</v>
      </c>
      <c r="L652" t="s">
        <v>48</v>
      </c>
      <c r="M652">
        <v>0</v>
      </c>
      <c r="N652" t="s">
        <v>698</v>
      </c>
      <c r="O652" t="s">
        <v>2172</v>
      </c>
      <c r="P652">
        <v>39.979999999999997</v>
      </c>
      <c r="Q652" s="49">
        <v>44947</v>
      </c>
      <c r="R652" s="49">
        <v>44953</v>
      </c>
      <c r="S652" t="s">
        <v>2921</v>
      </c>
    </row>
    <row r="653" spans="1:19" ht="15" customHeight="1" x14ac:dyDescent="0.35">
      <c r="A653" s="49">
        <v>45408</v>
      </c>
      <c r="B653" t="s">
        <v>21</v>
      </c>
      <c r="C653" t="s">
        <v>26</v>
      </c>
      <c r="D653">
        <v>12</v>
      </c>
      <c r="E653">
        <v>591.91999999999996</v>
      </c>
      <c r="F653" t="s">
        <v>33</v>
      </c>
      <c r="G653" t="s">
        <v>35</v>
      </c>
      <c r="H653">
        <v>0</v>
      </c>
      <c r="I653" t="s">
        <v>36</v>
      </c>
      <c r="J653">
        <v>7103.0399999999991</v>
      </c>
      <c r="K653" t="s">
        <v>45</v>
      </c>
      <c r="L653" t="s">
        <v>48</v>
      </c>
      <c r="M653">
        <v>0</v>
      </c>
      <c r="N653" t="s">
        <v>699</v>
      </c>
      <c r="O653" t="s">
        <v>2173</v>
      </c>
      <c r="P653">
        <v>25.2</v>
      </c>
      <c r="Q653" s="49">
        <v>45408</v>
      </c>
      <c r="R653" s="49">
        <v>45418</v>
      </c>
      <c r="S653" t="s">
        <v>2924</v>
      </c>
    </row>
    <row r="654" spans="1:19" ht="15" customHeight="1" x14ac:dyDescent="0.35">
      <c r="A654" s="49">
        <v>45104</v>
      </c>
      <c r="B654" t="s">
        <v>20</v>
      </c>
      <c r="C654" t="s">
        <v>24</v>
      </c>
      <c r="D654">
        <v>7</v>
      </c>
      <c r="E654">
        <v>93.23</v>
      </c>
      <c r="F654" t="s">
        <v>30</v>
      </c>
      <c r="G654" t="s">
        <v>35</v>
      </c>
      <c r="H654">
        <v>0.05</v>
      </c>
      <c r="I654" t="s">
        <v>37</v>
      </c>
      <c r="J654">
        <v>619.97950000000003</v>
      </c>
      <c r="K654" t="s">
        <v>44</v>
      </c>
      <c r="L654" t="s">
        <v>47</v>
      </c>
      <c r="M654">
        <v>1</v>
      </c>
      <c r="N654" t="s">
        <v>700</v>
      </c>
      <c r="O654" t="s">
        <v>2174</v>
      </c>
      <c r="P654">
        <v>6.47</v>
      </c>
      <c r="Q654" s="49">
        <v>45104</v>
      </c>
      <c r="R654" s="49">
        <v>45107</v>
      </c>
      <c r="S654" t="s">
        <v>2923</v>
      </c>
    </row>
    <row r="655" spans="1:19" ht="15" customHeight="1" x14ac:dyDescent="0.35">
      <c r="A655" s="49">
        <v>44927</v>
      </c>
      <c r="B655" t="s">
        <v>18</v>
      </c>
      <c r="C655" t="s">
        <v>28</v>
      </c>
      <c r="D655">
        <v>15</v>
      </c>
      <c r="E655">
        <v>298.70999999999998</v>
      </c>
      <c r="F655" t="s">
        <v>32</v>
      </c>
      <c r="G655" t="s">
        <v>35</v>
      </c>
      <c r="H655">
        <v>0</v>
      </c>
      <c r="I655" t="s">
        <v>41</v>
      </c>
      <c r="J655">
        <v>4480.6499999999996</v>
      </c>
      <c r="K655" t="s">
        <v>45</v>
      </c>
      <c r="L655" t="s">
        <v>48</v>
      </c>
      <c r="M655">
        <v>0</v>
      </c>
      <c r="N655" t="s">
        <v>701</v>
      </c>
      <c r="O655" t="s">
        <v>2175</v>
      </c>
      <c r="P655">
        <v>11.38</v>
      </c>
      <c r="Q655" s="49">
        <v>44927</v>
      </c>
      <c r="R655" s="49">
        <v>44934</v>
      </c>
      <c r="S655" t="s">
        <v>2921</v>
      </c>
    </row>
    <row r="656" spans="1:19" ht="15" customHeight="1" x14ac:dyDescent="0.35">
      <c r="A656" s="49">
        <v>45290</v>
      </c>
      <c r="B656" t="s">
        <v>22</v>
      </c>
      <c r="C656" t="s">
        <v>28</v>
      </c>
      <c r="D656">
        <v>15</v>
      </c>
      <c r="E656">
        <v>52.37</v>
      </c>
      <c r="F656" t="s">
        <v>31</v>
      </c>
      <c r="G656" t="s">
        <v>35</v>
      </c>
      <c r="H656">
        <v>0.15</v>
      </c>
      <c r="I656" t="s">
        <v>40</v>
      </c>
      <c r="J656">
        <v>667.71749999999997</v>
      </c>
      <c r="K656" t="s">
        <v>42</v>
      </c>
      <c r="L656" t="s">
        <v>48</v>
      </c>
      <c r="M656">
        <v>0</v>
      </c>
      <c r="N656" t="s">
        <v>702</v>
      </c>
      <c r="O656" t="s">
        <v>2176</v>
      </c>
      <c r="P656">
        <v>8.93</v>
      </c>
      <c r="Q656" s="49">
        <v>45290</v>
      </c>
      <c r="R656" s="49">
        <v>45293</v>
      </c>
      <c r="S656" t="s">
        <v>2925</v>
      </c>
    </row>
    <row r="657" spans="1:19" ht="15" customHeight="1" x14ac:dyDescent="0.35">
      <c r="A657" s="49">
        <v>44948</v>
      </c>
      <c r="B657" t="s">
        <v>21</v>
      </c>
      <c r="C657" t="s">
        <v>24</v>
      </c>
      <c r="D657">
        <v>6</v>
      </c>
      <c r="E657">
        <v>104.19</v>
      </c>
      <c r="F657" t="s">
        <v>32</v>
      </c>
      <c r="G657" t="s">
        <v>35</v>
      </c>
      <c r="H657">
        <v>0.1</v>
      </c>
      <c r="I657" t="s">
        <v>40</v>
      </c>
      <c r="J657">
        <v>562.62599999999998</v>
      </c>
      <c r="K657" t="s">
        <v>42</v>
      </c>
      <c r="M657">
        <v>0</v>
      </c>
      <c r="N657" t="s">
        <v>703</v>
      </c>
      <c r="O657" t="s">
        <v>2177</v>
      </c>
      <c r="P657">
        <v>8.6199999999999992</v>
      </c>
      <c r="Q657" s="49">
        <v>44948</v>
      </c>
      <c r="R657" s="49">
        <v>44950</v>
      </c>
      <c r="S657" t="s">
        <v>2924</v>
      </c>
    </row>
    <row r="658" spans="1:19" ht="15" customHeight="1" x14ac:dyDescent="0.35">
      <c r="A658" s="49">
        <v>45500</v>
      </c>
      <c r="B658" t="s">
        <v>19</v>
      </c>
      <c r="C658" t="s">
        <v>23</v>
      </c>
      <c r="D658">
        <v>8</v>
      </c>
      <c r="E658">
        <v>493.09</v>
      </c>
      <c r="F658" t="s">
        <v>31</v>
      </c>
      <c r="G658" t="s">
        <v>35</v>
      </c>
      <c r="H658">
        <v>0.05</v>
      </c>
      <c r="I658" t="s">
        <v>40</v>
      </c>
      <c r="J658">
        <v>3747.483999999999</v>
      </c>
      <c r="K658" t="s">
        <v>44</v>
      </c>
      <c r="L658" t="s">
        <v>47</v>
      </c>
      <c r="M658">
        <v>0</v>
      </c>
      <c r="N658" t="s">
        <v>704</v>
      </c>
      <c r="O658" t="s">
        <v>2178</v>
      </c>
      <c r="P658">
        <v>11.49</v>
      </c>
      <c r="Q658" s="49">
        <v>45500</v>
      </c>
      <c r="R658" s="49">
        <v>45509</v>
      </c>
      <c r="S658" t="s">
        <v>2922</v>
      </c>
    </row>
    <row r="659" spans="1:19" ht="15" customHeight="1" x14ac:dyDescent="0.35">
      <c r="A659" s="49">
        <v>45306</v>
      </c>
      <c r="B659" t="s">
        <v>19</v>
      </c>
      <c r="C659" t="s">
        <v>26</v>
      </c>
      <c r="D659">
        <v>6</v>
      </c>
      <c r="E659">
        <v>291.58</v>
      </c>
      <c r="F659" t="s">
        <v>30</v>
      </c>
      <c r="G659" t="s">
        <v>34</v>
      </c>
      <c r="H659">
        <v>0</v>
      </c>
      <c r="I659" t="s">
        <v>38</v>
      </c>
      <c r="J659">
        <v>1749.48</v>
      </c>
      <c r="K659" t="s">
        <v>44</v>
      </c>
      <c r="L659" t="s">
        <v>47</v>
      </c>
      <c r="M659">
        <v>0</v>
      </c>
      <c r="N659" t="s">
        <v>705</v>
      </c>
      <c r="O659" t="s">
        <v>2179</v>
      </c>
      <c r="P659">
        <v>30.25</v>
      </c>
      <c r="Q659" s="49">
        <v>45306</v>
      </c>
      <c r="R659" s="49">
        <v>45308</v>
      </c>
      <c r="S659" t="s">
        <v>2922</v>
      </c>
    </row>
    <row r="660" spans="1:19" ht="15" customHeight="1" x14ac:dyDescent="0.35">
      <c r="A660" s="49">
        <v>45295</v>
      </c>
      <c r="B660" t="s">
        <v>22</v>
      </c>
      <c r="C660" t="s">
        <v>28</v>
      </c>
      <c r="D660">
        <v>1</v>
      </c>
      <c r="E660">
        <v>103.13</v>
      </c>
      <c r="F660" t="s">
        <v>30</v>
      </c>
      <c r="G660" t="s">
        <v>34</v>
      </c>
      <c r="H660">
        <v>0</v>
      </c>
      <c r="I660" t="s">
        <v>41</v>
      </c>
      <c r="J660">
        <v>103.13</v>
      </c>
      <c r="K660" t="s">
        <v>42</v>
      </c>
      <c r="L660" t="s">
        <v>47</v>
      </c>
      <c r="M660">
        <v>0</v>
      </c>
      <c r="N660" t="s">
        <v>706</v>
      </c>
      <c r="O660" t="s">
        <v>2180</v>
      </c>
      <c r="P660">
        <v>42.38</v>
      </c>
      <c r="Q660" s="49">
        <v>45295</v>
      </c>
      <c r="R660" s="49">
        <v>45305</v>
      </c>
      <c r="S660" t="s">
        <v>2925</v>
      </c>
    </row>
    <row r="661" spans="1:19" ht="15" customHeight="1" x14ac:dyDescent="0.35">
      <c r="A661" s="49">
        <v>44966</v>
      </c>
      <c r="B661" t="s">
        <v>18</v>
      </c>
      <c r="C661" t="s">
        <v>27</v>
      </c>
      <c r="D661">
        <v>1</v>
      </c>
      <c r="E661">
        <v>541.9</v>
      </c>
      <c r="F661" t="s">
        <v>31</v>
      </c>
      <c r="G661" t="s">
        <v>35</v>
      </c>
      <c r="H661">
        <v>0.05</v>
      </c>
      <c r="I661" t="s">
        <v>36</v>
      </c>
      <c r="J661">
        <v>514.80499999999995</v>
      </c>
      <c r="K661" t="s">
        <v>46</v>
      </c>
      <c r="L661" t="s">
        <v>49</v>
      </c>
      <c r="M661">
        <v>0</v>
      </c>
      <c r="N661" t="s">
        <v>707</v>
      </c>
      <c r="O661" t="s">
        <v>1903</v>
      </c>
      <c r="P661">
        <v>40.35</v>
      </c>
      <c r="Q661" s="49">
        <v>44966</v>
      </c>
      <c r="R661" s="49">
        <v>44976</v>
      </c>
      <c r="S661" t="s">
        <v>2921</v>
      </c>
    </row>
    <row r="662" spans="1:19" ht="15" customHeight="1" x14ac:dyDescent="0.35">
      <c r="A662" s="49">
        <v>45463</v>
      </c>
      <c r="B662" t="s">
        <v>20</v>
      </c>
      <c r="C662" t="s">
        <v>24</v>
      </c>
      <c r="D662">
        <v>11</v>
      </c>
      <c r="E662">
        <v>303.08999999999997</v>
      </c>
      <c r="F662" t="s">
        <v>33</v>
      </c>
      <c r="G662" t="s">
        <v>34</v>
      </c>
      <c r="H662">
        <v>0.1</v>
      </c>
      <c r="I662" t="s">
        <v>40</v>
      </c>
      <c r="J662">
        <v>3000.5909999999999</v>
      </c>
      <c r="K662" t="s">
        <v>42</v>
      </c>
      <c r="L662" t="s">
        <v>48</v>
      </c>
      <c r="M662">
        <v>0</v>
      </c>
      <c r="N662" t="s">
        <v>708</v>
      </c>
      <c r="O662" t="s">
        <v>2181</v>
      </c>
      <c r="P662">
        <v>21.88</v>
      </c>
      <c r="Q662" s="49">
        <v>45463</v>
      </c>
      <c r="R662" s="49">
        <v>45467</v>
      </c>
      <c r="S662" t="s">
        <v>2923</v>
      </c>
    </row>
    <row r="663" spans="1:19" ht="15" customHeight="1" x14ac:dyDescent="0.35">
      <c r="A663" s="49">
        <v>44978</v>
      </c>
      <c r="B663" t="s">
        <v>21</v>
      </c>
      <c r="C663" t="s">
        <v>25</v>
      </c>
      <c r="D663">
        <v>11</v>
      </c>
      <c r="E663">
        <v>61.81</v>
      </c>
      <c r="F663" t="s">
        <v>32</v>
      </c>
      <c r="G663" t="s">
        <v>35</v>
      </c>
      <c r="H663">
        <v>0.05</v>
      </c>
      <c r="I663" t="s">
        <v>41</v>
      </c>
      <c r="J663">
        <v>645.91450000000009</v>
      </c>
      <c r="K663" t="s">
        <v>43</v>
      </c>
      <c r="L663" t="s">
        <v>49</v>
      </c>
      <c r="M663">
        <v>0</v>
      </c>
      <c r="N663" t="s">
        <v>709</v>
      </c>
      <c r="O663" t="s">
        <v>2182</v>
      </c>
      <c r="P663">
        <v>47.95</v>
      </c>
      <c r="Q663" s="49">
        <v>44978</v>
      </c>
      <c r="R663" s="49">
        <v>44988</v>
      </c>
      <c r="S663" t="s">
        <v>2924</v>
      </c>
    </row>
    <row r="664" spans="1:19" ht="15" customHeight="1" x14ac:dyDescent="0.35">
      <c r="A664" s="49">
        <v>45154</v>
      </c>
      <c r="B664" t="s">
        <v>21</v>
      </c>
      <c r="C664" t="s">
        <v>25</v>
      </c>
      <c r="D664">
        <v>8</v>
      </c>
      <c r="E664">
        <v>355.15</v>
      </c>
      <c r="F664" t="s">
        <v>30</v>
      </c>
      <c r="G664" t="s">
        <v>35</v>
      </c>
      <c r="H664">
        <v>0.1</v>
      </c>
      <c r="I664" t="s">
        <v>39</v>
      </c>
      <c r="J664">
        <v>2557.08</v>
      </c>
      <c r="K664" t="s">
        <v>42</v>
      </c>
      <c r="M664">
        <v>1</v>
      </c>
      <c r="N664" t="s">
        <v>710</v>
      </c>
      <c r="O664" t="s">
        <v>2183</v>
      </c>
      <c r="P664">
        <v>38.590000000000003</v>
      </c>
      <c r="Q664" s="49">
        <v>45154</v>
      </c>
      <c r="R664" s="49">
        <v>45162</v>
      </c>
      <c r="S664" t="s">
        <v>2924</v>
      </c>
    </row>
    <row r="665" spans="1:19" ht="15" customHeight="1" x14ac:dyDescent="0.35">
      <c r="A665" s="49">
        <v>45233</v>
      </c>
      <c r="B665" t="s">
        <v>22</v>
      </c>
      <c r="C665" t="s">
        <v>27</v>
      </c>
      <c r="D665">
        <v>11</v>
      </c>
      <c r="E665">
        <v>119.84</v>
      </c>
      <c r="F665" t="s">
        <v>33</v>
      </c>
      <c r="G665" t="s">
        <v>34</v>
      </c>
      <c r="H665">
        <v>0.1</v>
      </c>
      <c r="I665" t="s">
        <v>36</v>
      </c>
      <c r="J665">
        <v>1186.4159999999999</v>
      </c>
      <c r="K665" t="s">
        <v>42</v>
      </c>
      <c r="L665" t="s">
        <v>48</v>
      </c>
      <c r="M665">
        <v>0</v>
      </c>
      <c r="N665" t="s">
        <v>711</v>
      </c>
      <c r="O665" t="s">
        <v>2184</v>
      </c>
      <c r="P665">
        <v>16.64</v>
      </c>
      <c r="Q665" s="49">
        <v>45233</v>
      </c>
      <c r="R665" s="49">
        <v>45241</v>
      </c>
      <c r="S665" t="s">
        <v>2925</v>
      </c>
    </row>
    <row r="666" spans="1:19" ht="15" customHeight="1" x14ac:dyDescent="0.35">
      <c r="A666" s="49">
        <v>45408</v>
      </c>
      <c r="B666" t="s">
        <v>19</v>
      </c>
      <c r="C666" t="s">
        <v>23</v>
      </c>
      <c r="D666">
        <v>16</v>
      </c>
      <c r="E666">
        <v>318.32</v>
      </c>
      <c r="F666" t="s">
        <v>32</v>
      </c>
      <c r="G666" t="s">
        <v>34</v>
      </c>
      <c r="H666">
        <v>0.05</v>
      </c>
      <c r="I666" t="s">
        <v>40</v>
      </c>
      <c r="J666">
        <v>4838.4639999999999</v>
      </c>
      <c r="K666" t="s">
        <v>44</v>
      </c>
      <c r="L666" t="s">
        <v>47</v>
      </c>
      <c r="M666">
        <v>0</v>
      </c>
      <c r="N666" t="s">
        <v>712</v>
      </c>
      <c r="O666" t="s">
        <v>2185</v>
      </c>
      <c r="P666">
        <v>40.78</v>
      </c>
      <c r="Q666" s="49">
        <v>45408</v>
      </c>
      <c r="R666" s="49">
        <v>45413</v>
      </c>
      <c r="S666" t="s">
        <v>2922</v>
      </c>
    </row>
    <row r="667" spans="1:19" ht="15" customHeight="1" x14ac:dyDescent="0.35">
      <c r="A667" s="49">
        <v>45573</v>
      </c>
      <c r="B667" t="s">
        <v>19</v>
      </c>
      <c r="C667" t="s">
        <v>25</v>
      </c>
      <c r="D667">
        <v>9</v>
      </c>
      <c r="E667">
        <v>446.49</v>
      </c>
      <c r="F667" t="s">
        <v>33</v>
      </c>
      <c r="G667" t="s">
        <v>34</v>
      </c>
      <c r="H667">
        <v>0.15</v>
      </c>
      <c r="I667" t="s">
        <v>39</v>
      </c>
      <c r="J667">
        <v>3415.6484999999998</v>
      </c>
      <c r="K667" t="s">
        <v>46</v>
      </c>
      <c r="L667" t="s">
        <v>47</v>
      </c>
      <c r="M667">
        <v>0</v>
      </c>
      <c r="N667" t="s">
        <v>713</v>
      </c>
      <c r="O667" t="s">
        <v>2186</v>
      </c>
      <c r="P667">
        <v>5.77</v>
      </c>
      <c r="Q667" s="49">
        <v>45573</v>
      </c>
      <c r="R667" s="49">
        <v>45582</v>
      </c>
      <c r="S667" t="s">
        <v>2922</v>
      </c>
    </row>
    <row r="668" spans="1:19" ht="15" customHeight="1" x14ac:dyDescent="0.35">
      <c r="A668" s="49">
        <v>44935</v>
      </c>
      <c r="B668" t="s">
        <v>19</v>
      </c>
      <c r="C668" t="s">
        <v>25</v>
      </c>
      <c r="D668">
        <v>16</v>
      </c>
      <c r="E668">
        <v>258.82</v>
      </c>
      <c r="F668" t="s">
        <v>33</v>
      </c>
      <c r="G668" t="s">
        <v>35</v>
      </c>
      <c r="H668">
        <v>0.1</v>
      </c>
      <c r="I668" t="s">
        <v>40</v>
      </c>
      <c r="J668">
        <v>3727.0079999999998</v>
      </c>
      <c r="K668" t="s">
        <v>42</v>
      </c>
      <c r="L668" t="s">
        <v>48</v>
      </c>
      <c r="M668">
        <v>0</v>
      </c>
      <c r="N668" t="s">
        <v>714</v>
      </c>
      <c r="O668" t="s">
        <v>2187</v>
      </c>
      <c r="P668">
        <v>46.93</v>
      </c>
      <c r="Q668" s="49">
        <v>44935</v>
      </c>
      <c r="R668" s="49">
        <v>44943</v>
      </c>
      <c r="S668" t="s">
        <v>2922</v>
      </c>
    </row>
    <row r="669" spans="1:19" ht="15" customHeight="1" x14ac:dyDescent="0.35">
      <c r="A669" s="49">
        <v>45285</v>
      </c>
      <c r="B669" t="s">
        <v>20</v>
      </c>
      <c r="C669" t="s">
        <v>29</v>
      </c>
      <c r="D669">
        <v>9</v>
      </c>
      <c r="E669">
        <v>272.68</v>
      </c>
      <c r="F669" t="s">
        <v>33</v>
      </c>
      <c r="G669" t="s">
        <v>34</v>
      </c>
      <c r="H669">
        <v>0.05</v>
      </c>
      <c r="I669" t="s">
        <v>36</v>
      </c>
      <c r="J669">
        <v>2331.4140000000002</v>
      </c>
      <c r="K669" t="s">
        <v>42</v>
      </c>
      <c r="L669" t="s">
        <v>48</v>
      </c>
      <c r="M669">
        <v>0</v>
      </c>
      <c r="N669" t="s">
        <v>715</v>
      </c>
      <c r="O669" t="s">
        <v>2188</v>
      </c>
      <c r="P669">
        <v>16.43</v>
      </c>
      <c r="Q669" s="49">
        <v>45285</v>
      </c>
      <c r="R669" s="49">
        <v>45293</v>
      </c>
      <c r="S669" t="s">
        <v>2923</v>
      </c>
    </row>
    <row r="670" spans="1:19" ht="15" customHeight="1" x14ac:dyDescent="0.35">
      <c r="A670" s="49">
        <v>45423</v>
      </c>
      <c r="B670" t="s">
        <v>21</v>
      </c>
      <c r="C670" t="s">
        <v>27</v>
      </c>
      <c r="D670">
        <v>12</v>
      </c>
      <c r="E670">
        <v>438.77</v>
      </c>
      <c r="F670" t="s">
        <v>32</v>
      </c>
      <c r="G670" t="s">
        <v>35</v>
      </c>
      <c r="H670">
        <v>0</v>
      </c>
      <c r="I670" t="s">
        <v>36</v>
      </c>
      <c r="J670">
        <v>5265.24</v>
      </c>
      <c r="K670" t="s">
        <v>45</v>
      </c>
      <c r="L670" t="s">
        <v>48</v>
      </c>
      <c r="M670">
        <v>0</v>
      </c>
      <c r="N670" t="s">
        <v>716</v>
      </c>
      <c r="O670" t="s">
        <v>2189</v>
      </c>
      <c r="P670">
        <v>9.31</v>
      </c>
      <c r="Q670" s="49">
        <v>45423</v>
      </c>
      <c r="R670" s="49">
        <v>45432</v>
      </c>
      <c r="S670" t="s">
        <v>2924</v>
      </c>
    </row>
    <row r="671" spans="1:19" ht="15" customHeight="1" x14ac:dyDescent="0.35">
      <c r="A671" s="49">
        <v>45253</v>
      </c>
      <c r="B671" t="s">
        <v>22</v>
      </c>
      <c r="C671" t="s">
        <v>28</v>
      </c>
      <c r="D671">
        <v>18</v>
      </c>
      <c r="E671">
        <v>267.63</v>
      </c>
      <c r="F671" t="s">
        <v>30</v>
      </c>
      <c r="G671" t="s">
        <v>35</v>
      </c>
      <c r="H671">
        <v>0</v>
      </c>
      <c r="I671" t="s">
        <v>39</v>
      </c>
      <c r="J671">
        <v>4817.34</v>
      </c>
      <c r="K671" t="s">
        <v>43</v>
      </c>
      <c r="L671" t="s">
        <v>48</v>
      </c>
      <c r="M671">
        <v>0</v>
      </c>
      <c r="N671" t="s">
        <v>717</v>
      </c>
      <c r="O671" t="s">
        <v>2190</v>
      </c>
      <c r="P671">
        <v>44.48</v>
      </c>
      <c r="Q671" s="49">
        <v>45253</v>
      </c>
      <c r="R671" s="49">
        <v>45256</v>
      </c>
      <c r="S671" t="s">
        <v>2925</v>
      </c>
    </row>
    <row r="672" spans="1:19" ht="15" customHeight="1" x14ac:dyDescent="0.35">
      <c r="A672" s="49">
        <v>45270</v>
      </c>
      <c r="B672" t="s">
        <v>21</v>
      </c>
      <c r="C672" t="s">
        <v>29</v>
      </c>
      <c r="D672">
        <v>6</v>
      </c>
      <c r="E672">
        <v>115.94</v>
      </c>
      <c r="F672" t="s">
        <v>31</v>
      </c>
      <c r="G672" t="s">
        <v>34</v>
      </c>
      <c r="H672">
        <v>0.05</v>
      </c>
      <c r="I672" t="s">
        <v>39</v>
      </c>
      <c r="J672">
        <v>660.85799999999995</v>
      </c>
      <c r="K672" t="s">
        <v>44</v>
      </c>
      <c r="L672" t="s">
        <v>48</v>
      </c>
      <c r="M672">
        <v>0</v>
      </c>
      <c r="N672" t="s">
        <v>718</v>
      </c>
      <c r="O672" t="s">
        <v>2191</v>
      </c>
      <c r="P672">
        <v>23.91</v>
      </c>
      <c r="Q672" s="49">
        <v>45270</v>
      </c>
      <c r="R672" s="49">
        <v>45272</v>
      </c>
      <c r="S672" t="s">
        <v>2924</v>
      </c>
    </row>
    <row r="673" spans="1:19" ht="15" customHeight="1" x14ac:dyDescent="0.35">
      <c r="A673" s="49">
        <v>45325</v>
      </c>
      <c r="B673" t="s">
        <v>20</v>
      </c>
      <c r="C673" t="s">
        <v>29</v>
      </c>
      <c r="D673">
        <v>19</v>
      </c>
      <c r="E673">
        <v>275.77999999999997</v>
      </c>
      <c r="F673" t="s">
        <v>32</v>
      </c>
      <c r="G673" t="s">
        <v>35</v>
      </c>
      <c r="H673">
        <v>0</v>
      </c>
      <c r="I673" t="s">
        <v>38</v>
      </c>
      <c r="J673">
        <v>5239.82</v>
      </c>
      <c r="K673" t="s">
        <v>46</v>
      </c>
      <c r="L673" t="s">
        <v>48</v>
      </c>
      <c r="M673">
        <v>0</v>
      </c>
      <c r="N673" t="s">
        <v>719</v>
      </c>
      <c r="O673" t="s">
        <v>2192</v>
      </c>
      <c r="P673">
        <v>47</v>
      </c>
      <c r="Q673" s="49">
        <v>45325</v>
      </c>
      <c r="R673" s="49">
        <v>45327</v>
      </c>
      <c r="S673" t="s">
        <v>2923</v>
      </c>
    </row>
    <row r="674" spans="1:19" ht="15" customHeight="1" x14ac:dyDescent="0.35">
      <c r="A674" s="49">
        <v>45620</v>
      </c>
      <c r="B674" t="s">
        <v>21</v>
      </c>
      <c r="C674" t="s">
        <v>26</v>
      </c>
      <c r="D674">
        <v>12</v>
      </c>
      <c r="E674">
        <v>255.93</v>
      </c>
      <c r="F674" t="s">
        <v>30</v>
      </c>
      <c r="G674" t="s">
        <v>35</v>
      </c>
      <c r="H674">
        <v>0</v>
      </c>
      <c r="I674" t="s">
        <v>36</v>
      </c>
      <c r="J674">
        <v>3071.16</v>
      </c>
      <c r="K674" t="s">
        <v>46</v>
      </c>
      <c r="L674" t="s">
        <v>49</v>
      </c>
      <c r="M674">
        <v>0</v>
      </c>
      <c r="N674" t="s">
        <v>720</v>
      </c>
      <c r="O674" t="s">
        <v>2193</v>
      </c>
      <c r="P674">
        <v>23.74</v>
      </c>
      <c r="Q674" s="49">
        <v>45620</v>
      </c>
      <c r="R674" s="49">
        <v>45630</v>
      </c>
      <c r="S674" t="s">
        <v>2924</v>
      </c>
    </row>
    <row r="675" spans="1:19" ht="15" customHeight="1" x14ac:dyDescent="0.35">
      <c r="A675" s="49">
        <v>45357</v>
      </c>
      <c r="B675" t="s">
        <v>22</v>
      </c>
      <c r="C675" t="s">
        <v>24</v>
      </c>
      <c r="D675">
        <v>1</v>
      </c>
      <c r="E675">
        <v>381.21</v>
      </c>
      <c r="F675" t="s">
        <v>33</v>
      </c>
      <c r="G675" t="s">
        <v>34</v>
      </c>
      <c r="H675">
        <v>0.15</v>
      </c>
      <c r="I675" t="s">
        <v>41</v>
      </c>
      <c r="J675">
        <v>324.02850000000001</v>
      </c>
      <c r="K675" t="s">
        <v>42</v>
      </c>
      <c r="M675">
        <v>0</v>
      </c>
      <c r="N675" t="s">
        <v>721</v>
      </c>
      <c r="O675" t="s">
        <v>2194</v>
      </c>
      <c r="P675">
        <v>9.9499999999999993</v>
      </c>
      <c r="Q675" s="49">
        <v>45357</v>
      </c>
      <c r="R675" s="49">
        <v>45362</v>
      </c>
      <c r="S675" t="s">
        <v>2925</v>
      </c>
    </row>
    <row r="676" spans="1:19" ht="15" customHeight="1" x14ac:dyDescent="0.35">
      <c r="A676" s="49">
        <v>45689</v>
      </c>
      <c r="B676" t="s">
        <v>19</v>
      </c>
      <c r="C676" t="s">
        <v>25</v>
      </c>
      <c r="D676">
        <v>5</v>
      </c>
      <c r="E676">
        <v>38.229999999999997</v>
      </c>
      <c r="F676" t="s">
        <v>32</v>
      </c>
      <c r="G676" t="s">
        <v>34</v>
      </c>
      <c r="H676">
        <v>0.15</v>
      </c>
      <c r="I676" t="s">
        <v>41</v>
      </c>
      <c r="J676">
        <v>162.47749999999999</v>
      </c>
      <c r="K676" t="s">
        <v>45</v>
      </c>
      <c r="M676">
        <v>0</v>
      </c>
      <c r="N676" t="s">
        <v>722</v>
      </c>
      <c r="O676" t="s">
        <v>2195</v>
      </c>
      <c r="P676">
        <v>21.06</v>
      </c>
      <c r="Q676" s="49">
        <v>45689</v>
      </c>
      <c r="R676" s="49">
        <v>45699</v>
      </c>
      <c r="S676" t="s">
        <v>2922</v>
      </c>
    </row>
    <row r="677" spans="1:19" ht="15" customHeight="1" x14ac:dyDescent="0.35">
      <c r="A677" s="49">
        <v>45447</v>
      </c>
      <c r="B677" t="s">
        <v>21</v>
      </c>
      <c r="C677" t="s">
        <v>23</v>
      </c>
      <c r="D677">
        <v>7</v>
      </c>
      <c r="E677">
        <v>225.86</v>
      </c>
      <c r="F677" t="s">
        <v>30</v>
      </c>
      <c r="G677" t="s">
        <v>34</v>
      </c>
      <c r="H677">
        <v>0</v>
      </c>
      <c r="I677" t="s">
        <v>39</v>
      </c>
      <c r="J677">
        <v>1581.02</v>
      </c>
      <c r="K677" t="s">
        <v>45</v>
      </c>
      <c r="M677">
        <v>0</v>
      </c>
      <c r="N677" t="s">
        <v>723</v>
      </c>
      <c r="O677" t="s">
        <v>2196</v>
      </c>
      <c r="P677">
        <v>24.48</v>
      </c>
      <c r="Q677" s="49">
        <v>45447</v>
      </c>
      <c r="R677" s="49">
        <v>45452</v>
      </c>
      <c r="S677" t="s">
        <v>2924</v>
      </c>
    </row>
    <row r="678" spans="1:19" ht="15" customHeight="1" x14ac:dyDescent="0.35">
      <c r="A678" s="49">
        <v>45144</v>
      </c>
      <c r="B678" t="s">
        <v>21</v>
      </c>
      <c r="C678" t="s">
        <v>25</v>
      </c>
      <c r="D678">
        <v>8</v>
      </c>
      <c r="E678">
        <v>548.02</v>
      </c>
      <c r="F678" t="s">
        <v>33</v>
      </c>
      <c r="G678" t="s">
        <v>35</v>
      </c>
      <c r="H678">
        <v>0.05</v>
      </c>
      <c r="I678" t="s">
        <v>36</v>
      </c>
      <c r="J678">
        <v>4164.9519999999993</v>
      </c>
      <c r="K678" t="s">
        <v>42</v>
      </c>
      <c r="M678">
        <v>0</v>
      </c>
      <c r="N678" t="s">
        <v>724</v>
      </c>
      <c r="O678" t="s">
        <v>2197</v>
      </c>
      <c r="P678">
        <v>33.4</v>
      </c>
      <c r="Q678" s="49">
        <v>45144</v>
      </c>
      <c r="R678" s="49">
        <v>45151</v>
      </c>
      <c r="S678" t="s">
        <v>2924</v>
      </c>
    </row>
    <row r="679" spans="1:19" ht="15" customHeight="1" x14ac:dyDescent="0.35">
      <c r="A679" s="49">
        <v>45107</v>
      </c>
      <c r="B679" t="s">
        <v>22</v>
      </c>
      <c r="C679" t="s">
        <v>29</v>
      </c>
      <c r="D679">
        <v>18</v>
      </c>
      <c r="E679">
        <v>485.3</v>
      </c>
      <c r="F679" t="s">
        <v>33</v>
      </c>
      <c r="G679" t="s">
        <v>34</v>
      </c>
      <c r="H679">
        <v>0.05</v>
      </c>
      <c r="I679" t="s">
        <v>41</v>
      </c>
      <c r="J679">
        <v>8298.6299999999992</v>
      </c>
      <c r="K679" t="s">
        <v>45</v>
      </c>
      <c r="L679" t="s">
        <v>47</v>
      </c>
      <c r="M679">
        <v>1</v>
      </c>
      <c r="N679" t="s">
        <v>725</v>
      </c>
      <c r="O679" t="s">
        <v>2198</v>
      </c>
      <c r="P679">
        <v>47.77</v>
      </c>
      <c r="Q679" s="49">
        <v>45107</v>
      </c>
      <c r="R679" s="49">
        <v>45112</v>
      </c>
      <c r="S679" t="s">
        <v>2925</v>
      </c>
    </row>
    <row r="680" spans="1:19" ht="15" customHeight="1" x14ac:dyDescent="0.35">
      <c r="A680" s="49">
        <v>44972</v>
      </c>
      <c r="B680" t="s">
        <v>22</v>
      </c>
      <c r="C680" t="s">
        <v>29</v>
      </c>
      <c r="D680">
        <v>19</v>
      </c>
      <c r="E680">
        <v>414.31</v>
      </c>
      <c r="F680" t="s">
        <v>31</v>
      </c>
      <c r="G680" t="s">
        <v>35</v>
      </c>
      <c r="H680">
        <v>0.1</v>
      </c>
      <c r="I680" t="s">
        <v>36</v>
      </c>
      <c r="J680">
        <v>7084.701</v>
      </c>
      <c r="K680" t="s">
        <v>44</v>
      </c>
      <c r="L680" t="s">
        <v>48</v>
      </c>
      <c r="M680">
        <v>0</v>
      </c>
      <c r="N680" t="s">
        <v>726</v>
      </c>
      <c r="O680" t="s">
        <v>2199</v>
      </c>
      <c r="P680">
        <v>17.43</v>
      </c>
      <c r="Q680" s="49">
        <v>44972</v>
      </c>
      <c r="R680" s="49">
        <v>44976</v>
      </c>
      <c r="S680" t="s">
        <v>2925</v>
      </c>
    </row>
    <row r="681" spans="1:19" ht="15" customHeight="1" x14ac:dyDescent="0.35">
      <c r="A681" s="49">
        <v>45314</v>
      </c>
      <c r="B681" t="s">
        <v>20</v>
      </c>
      <c r="C681" t="s">
        <v>29</v>
      </c>
      <c r="D681">
        <v>8</v>
      </c>
      <c r="E681">
        <v>50.72</v>
      </c>
      <c r="F681" t="s">
        <v>31</v>
      </c>
      <c r="G681" t="s">
        <v>34</v>
      </c>
      <c r="H681">
        <v>0.05</v>
      </c>
      <c r="I681" t="s">
        <v>39</v>
      </c>
      <c r="J681">
        <v>385.47199999999998</v>
      </c>
      <c r="K681" t="s">
        <v>45</v>
      </c>
      <c r="M681">
        <v>0</v>
      </c>
      <c r="N681" t="s">
        <v>727</v>
      </c>
      <c r="O681" t="s">
        <v>2200</v>
      </c>
      <c r="P681">
        <v>12.35</v>
      </c>
      <c r="Q681" s="49">
        <v>45314</v>
      </c>
      <c r="R681" s="49">
        <v>45321</v>
      </c>
      <c r="S681" t="s">
        <v>2923</v>
      </c>
    </row>
    <row r="682" spans="1:19" ht="15" customHeight="1" x14ac:dyDescent="0.35">
      <c r="A682" s="49">
        <v>45596</v>
      </c>
      <c r="B682" t="s">
        <v>20</v>
      </c>
      <c r="C682" t="s">
        <v>28</v>
      </c>
      <c r="D682">
        <v>17</v>
      </c>
      <c r="E682">
        <v>83.26</v>
      </c>
      <c r="F682" t="s">
        <v>31</v>
      </c>
      <c r="G682" t="s">
        <v>34</v>
      </c>
      <c r="H682">
        <v>0.15</v>
      </c>
      <c r="I682" t="s">
        <v>36</v>
      </c>
      <c r="J682">
        <v>1203.107</v>
      </c>
      <c r="K682" t="s">
        <v>46</v>
      </c>
      <c r="L682" t="s">
        <v>48</v>
      </c>
      <c r="M682">
        <v>0</v>
      </c>
      <c r="N682" t="s">
        <v>728</v>
      </c>
      <c r="O682" t="s">
        <v>2201</v>
      </c>
      <c r="P682">
        <v>42.68</v>
      </c>
      <c r="Q682" s="49">
        <v>45596</v>
      </c>
      <c r="R682" s="49">
        <v>45602</v>
      </c>
      <c r="S682" t="s">
        <v>2923</v>
      </c>
    </row>
    <row r="683" spans="1:19" ht="15" customHeight="1" x14ac:dyDescent="0.35">
      <c r="A683" s="49">
        <v>45279</v>
      </c>
      <c r="B683" t="s">
        <v>21</v>
      </c>
      <c r="C683" t="s">
        <v>25</v>
      </c>
      <c r="D683">
        <v>20</v>
      </c>
      <c r="E683">
        <v>51.85</v>
      </c>
      <c r="F683" t="s">
        <v>32</v>
      </c>
      <c r="G683" t="s">
        <v>34</v>
      </c>
      <c r="H683">
        <v>0.15</v>
      </c>
      <c r="I683" t="s">
        <v>39</v>
      </c>
      <c r="J683">
        <v>881.44999999999993</v>
      </c>
      <c r="K683" t="s">
        <v>46</v>
      </c>
      <c r="M683">
        <v>0</v>
      </c>
      <c r="N683" t="s">
        <v>729</v>
      </c>
      <c r="O683" t="s">
        <v>2202</v>
      </c>
      <c r="P683">
        <v>33.159999999999997</v>
      </c>
      <c r="Q683" s="49">
        <v>45279</v>
      </c>
      <c r="R683" s="49">
        <v>45281</v>
      </c>
      <c r="S683" t="s">
        <v>2924</v>
      </c>
    </row>
    <row r="684" spans="1:19" ht="15" customHeight="1" x14ac:dyDescent="0.35">
      <c r="A684" s="49">
        <v>45111</v>
      </c>
      <c r="B684" t="s">
        <v>19</v>
      </c>
      <c r="C684" t="s">
        <v>28</v>
      </c>
      <c r="D684">
        <v>12</v>
      </c>
      <c r="E684">
        <v>122.51</v>
      </c>
      <c r="F684" t="s">
        <v>30</v>
      </c>
      <c r="G684" t="s">
        <v>34</v>
      </c>
      <c r="H684">
        <v>0.05</v>
      </c>
      <c r="I684" t="s">
        <v>40</v>
      </c>
      <c r="J684">
        <v>1396.614</v>
      </c>
      <c r="K684" t="s">
        <v>43</v>
      </c>
      <c r="L684" t="s">
        <v>49</v>
      </c>
      <c r="M684">
        <v>0</v>
      </c>
      <c r="N684" t="s">
        <v>730</v>
      </c>
      <c r="O684" t="s">
        <v>1831</v>
      </c>
      <c r="P684">
        <v>43.47</v>
      </c>
      <c r="Q684" s="49">
        <v>45111</v>
      </c>
      <c r="R684" s="49">
        <v>45113</v>
      </c>
      <c r="S684" t="s">
        <v>2922</v>
      </c>
    </row>
    <row r="685" spans="1:19" ht="15" customHeight="1" x14ac:dyDescent="0.35">
      <c r="A685" s="49">
        <v>45428</v>
      </c>
      <c r="B685" t="s">
        <v>18</v>
      </c>
      <c r="C685" t="s">
        <v>23</v>
      </c>
      <c r="D685">
        <v>11</v>
      </c>
      <c r="E685">
        <v>222.13</v>
      </c>
      <c r="F685" t="s">
        <v>33</v>
      </c>
      <c r="G685" t="s">
        <v>34</v>
      </c>
      <c r="H685">
        <v>0.15</v>
      </c>
      <c r="I685" t="s">
        <v>36</v>
      </c>
      <c r="J685">
        <v>2076.9155000000001</v>
      </c>
      <c r="K685" t="s">
        <v>46</v>
      </c>
      <c r="L685" t="s">
        <v>49</v>
      </c>
      <c r="M685">
        <v>1</v>
      </c>
      <c r="N685" t="s">
        <v>731</v>
      </c>
      <c r="O685" t="s">
        <v>2203</v>
      </c>
      <c r="P685">
        <v>9.8800000000000008</v>
      </c>
      <c r="Q685" s="49">
        <v>45428</v>
      </c>
      <c r="R685" s="49">
        <v>45430</v>
      </c>
      <c r="S685" t="s">
        <v>2921</v>
      </c>
    </row>
    <row r="686" spans="1:19" ht="15" customHeight="1" x14ac:dyDescent="0.35">
      <c r="A686" s="49">
        <v>45185</v>
      </c>
      <c r="B686" t="s">
        <v>20</v>
      </c>
      <c r="C686" t="s">
        <v>27</v>
      </c>
      <c r="D686">
        <v>8</v>
      </c>
      <c r="E686">
        <v>204.84</v>
      </c>
      <c r="F686" t="s">
        <v>32</v>
      </c>
      <c r="G686" t="s">
        <v>35</v>
      </c>
      <c r="H686">
        <v>0</v>
      </c>
      <c r="I686" t="s">
        <v>41</v>
      </c>
      <c r="J686">
        <v>1638.72</v>
      </c>
      <c r="K686" t="s">
        <v>46</v>
      </c>
      <c r="M686">
        <v>0</v>
      </c>
      <c r="N686" t="s">
        <v>732</v>
      </c>
      <c r="O686" t="s">
        <v>2204</v>
      </c>
      <c r="P686">
        <v>43.4</v>
      </c>
      <c r="Q686" s="49">
        <v>45185</v>
      </c>
      <c r="R686" s="49">
        <v>45190</v>
      </c>
      <c r="S686" t="s">
        <v>2923</v>
      </c>
    </row>
    <row r="687" spans="1:19" ht="15" customHeight="1" x14ac:dyDescent="0.35">
      <c r="A687" s="49">
        <v>45618</v>
      </c>
      <c r="B687" t="s">
        <v>18</v>
      </c>
      <c r="C687" t="s">
        <v>26</v>
      </c>
      <c r="D687">
        <v>3</v>
      </c>
      <c r="E687">
        <v>536.97</v>
      </c>
      <c r="F687" t="s">
        <v>32</v>
      </c>
      <c r="G687" t="s">
        <v>34</v>
      </c>
      <c r="H687">
        <v>0</v>
      </c>
      <c r="I687" t="s">
        <v>39</v>
      </c>
      <c r="J687">
        <v>1610.91</v>
      </c>
      <c r="K687" t="s">
        <v>45</v>
      </c>
      <c r="M687">
        <v>0</v>
      </c>
      <c r="N687" t="s">
        <v>733</v>
      </c>
      <c r="O687" t="s">
        <v>2205</v>
      </c>
      <c r="P687">
        <v>13.86</v>
      </c>
      <c r="Q687" s="49">
        <v>45618</v>
      </c>
      <c r="R687" s="49">
        <v>45627</v>
      </c>
      <c r="S687" t="s">
        <v>2921</v>
      </c>
    </row>
    <row r="688" spans="1:19" ht="15" customHeight="1" x14ac:dyDescent="0.35">
      <c r="A688" s="49">
        <v>45395</v>
      </c>
      <c r="B688" t="s">
        <v>22</v>
      </c>
      <c r="C688" t="s">
        <v>26</v>
      </c>
      <c r="D688">
        <v>15</v>
      </c>
      <c r="E688">
        <v>553.01</v>
      </c>
      <c r="F688" t="s">
        <v>31</v>
      </c>
      <c r="G688" t="s">
        <v>35</v>
      </c>
      <c r="H688">
        <v>0.1</v>
      </c>
      <c r="I688" t="s">
        <v>39</v>
      </c>
      <c r="J688">
        <v>7465.6350000000002</v>
      </c>
      <c r="K688" t="s">
        <v>44</v>
      </c>
      <c r="L688" t="s">
        <v>48</v>
      </c>
      <c r="M688">
        <v>1</v>
      </c>
      <c r="N688" t="s">
        <v>734</v>
      </c>
      <c r="O688" t="s">
        <v>2206</v>
      </c>
      <c r="P688">
        <v>23.3</v>
      </c>
      <c r="Q688" s="49">
        <v>45395</v>
      </c>
      <c r="R688" s="49">
        <v>45403</v>
      </c>
      <c r="S688" t="s">
        <v>2925</v>
      </c>
    </row>
    <row r="689" spans="1:19" ht="15" customHeight="1" x14ac:dyDescent="0.35">
      <c r="A689" s="49">
        <v>45473</v>
      </c>
      <c r="B689" t="s">
        <v>19</v>
      </c>
      <c r="C689" t="s">
        <v>26</v>
      </c>
      <c r="D689">
        <v>20</v>
      </c>
      <c r="E689">
        <v>284.82</v>
      </c>
      <c r="F689" t="s">
        <v>33</v>
      </c>
      <c r="G689" t="s">
        <v>35</v>
      </c>
      <c r="H689">
        <v>0.1</v>
      </c>
      <c r="I689" t="s">
        <v>37</v>
      </c>
      <c r="J689">
        <v>5126.76</v>
      </c>
      <c r="K689" t="s">
        <v>44</v>
      </c>
      <c r="L689" t="s">
        <v>49</v>
      </c>
      <c r="M689">
        <v>1</v>
      </c>
      <c r="N689" t="s">
        <v>735</v>
      </c>
      <c r="O689" t="s">
        <v>2207</v>
      </c>
      <c r="P689">
        <v>27</v>
      </c>
      <c r="Q689" s="49">
        <v>45473</v>
      </c>
      <c r="R689" s="49">
        <v>45479</v>
      </c>
      <c r="S689" t="s">
        <v>2922</v>
      </c>
    </row>
    <row r="690" spans="1:19" ht="15" customHeight="1" x14ac:dyDescent="0.35">
      <c r="A690" s="49">
        <v>45533</v>
      </c>
      <c r="B690" t="s">
        <v>20</v>
      </c>
      <c r="C690" t="s">
        <v>25</v>
      </c>
      <c r="D690">
        <v>18</v>
      </c>
      <c r="E690">
        <v>523.87</v>
      </c>
      <c r="F690" t="s">
        <v>32</v>
      </c>
      <c r="G690" t="s">
        <v>35</v>
      </c>
      <c r="H690">
        <v>0.15</v>
      </c>
      <c r="I690" t="s">
        <v>40</v>
      </c>
      <c r="J690">
        <v>8015.2109999999993</v>
      </c>
      <c r="K690" t="s">
        <v>43</v>
      </c>
      <c r="L690" t="s">
        <v>49</v>
      </c>
      <c r="M690">
        <v>0</v>
      </c>
      <c r="N690" t="s">
        <v>736</v>
      </c>
      <c r="O690" t="s">
        <v>2208</v>
      </c>
      <c r="P690">
        <v>42.63</v>
      </c>
      <c r="Q690" s="49">
        <v>45533</v>
      </c>
      <c r="R690" s="49">
        <v>45537</v>
      </c>
      <c r="S690" t="s">
        <v>2923</v>
      </c>
    </row>
    <row r="691" spans="1:19" ht="15" customHeight="1" x14ac:dyDescent="0.35">
      <c r="A691" s="49">
        <v>45286</v>
      </c>
      <c r="B691" t="s">
        <v>21</v>
      </c>
      <c r="C691" t="s">
        <v>25</v>
      </c>
      <c r="D691">
        <v>3</v>
      </c>
      <c r="E691">
        <v>232.13</v>
      </c>
      <c r="F691" t="s">
        <v>30</v>
      </c>
      <c r="G691" t="s">
        <v>35</v>
      </c>
      <c r="H691">
        <v>0.1</v>
      </c>
      <c r="I691" t="s">
        <v>40</v>
      </c>
      <c r="J691">
        <v>626.75099999999998</v>
      </c>
      <c r="K691" t="s">
        <v>46</v>
      </c>
      <c r="M691">
        <v>1</v>
      </c>
      <c r="N691" t="s">
        <v>737</v>
      </c>
      <c r="O691" t="s">
        <v>2209</v>
      </c>
      <c r="P691">
        <v>46.65</v>
      </c>
      <c r="Q691" s="49">
        <v>45286</v>
      </c>
      <c r="R691" s="49">
        <v>45291</v>
      </c>
      <c r="S691" t="s">
        <v>2924</v>
      </c>
    </row>
    <row r="692" spans="1:19" ht="15" customHeight="1" x14ac:dyDescent="0.35">
      <c r="A692" s="49">
        <v>45687</v>
      </c>
      <c r="B692" t="s">
        <v>20</v>
      </c>
      <c r="C692" t="s">
        <v>24</v>
      </c>
      <c r="D692">
        <v>17</v>
      </c>
      <c r="E692">
        <v>179.32</v>
      </c>
      <c r="F692" t="s">
        <v>31</v>
      </c>
      <c r="G692" t="s">
        <v>35</v>
      </c>
      <c r="H692">
        <v>0.1</v>
      </c>
      <c r="I692" t="s">
        <v>41</v>
      </c>
      <c r="J692">
        <v>2743.596</v>
      </c>
      <c r="K692" t="s">
        <v>45</v>
      </c>
      <c r="L692" t="s">
        <v>48</v>
      </c>
      <c r="M692">
        <v>1</v>
      </c>
      <c r="N692" t="s">
        <v>738</v>
      </c>
      <c r="O692" t="s">
        <v>2210</v>
      </c>
      <c r="P692">
        <v>26.74</v>
      </c>
      <c r="Q692" s="49">
        <v>45687</v>
      </c>
      <c r="R692" s="49">
        <v>45694</v>
      </c>
      <c r="S692" t="s">
        <v>2923</v>
      </c>
    </row>
    <row r="693" spans="1:19" ht="15" customHeight="1" x14ac:dyDescent="0.35">
      <c r="A693" s="49">
        <v>45063</v>
      </c>
      <c r="B693" t="s">
        <v>19</v>
      </c>
      <c r="C693" t="s">
        <v>26</v>
      </c>
      <c r="D693">
        <v>1</v>
      </c>
      <c r="E693">
        <v>396.35</v>
      </c>
      <c r="F693" t="s">
        <v>30</v>
      </c>
      <c r="G693" t="s">
        <v>35</v>
      </c>
      <c r="H693">
        <v>0.15</v>
      </c>
      <c r="I693" t="s">
        <v>38</v>
      </c>
      <c r="J693">
        <v>336.89749999999998</v>
      </c>
      <c r="K693" t="s">
        <v>45</v>
      </c>
      <c r="L693" t="s">
        <v>48</v>
      </c>
      <c r="M693">
        <v>1</v>
      </c>
      <c r="N693" t="s">
        <v>739</v>
      </c>
      <c r="O693" t="s">
        <v>2211</v>
      </c>
      <c r="P693">
        <v>19.89</v>
      </c>
      <c r="Q693" s="49">
        <v>45063</v>
      </c>
      <c r="R693" s="49">
        <v>45071</v>
      </c>
      <c r="S693" t="s">
        <v>2922</v>
      </c>
    </row>
    <row r="694" spans="1:19" ht="15" customHeight="1" x14ac:dyDescent="0.35">
      <c r="A694" s="49">
        <v>45318</v>
      </c>
      <c r="B694" t="s">
        <v>21</v>
      </c>
      <c r="C694" t="s">
        <v>25</v>
      </c>
      <c r="D694">
        <v>17</v>
      </c>
      <c r="E694">
        <v>108.48</v>
      </c>
      <c r="F694" t="s">
        <v>31</v>
      </c>
      <c r="G694" t="s">
        <v>34</v>
      </c>
      <c r="H694">
        <v>0.1</v>
      </c>
      <c r="I694" t="s">
        <v>39</v>
      </c>
      <c r="J694">
        <v>1659.7439999999999</v>
      </c>
      <c r="K694" t="s">
        <v>42</v>
      </c>
      <c r="M694">
        <v>1</v>
      </c>
      <c r="N694" t="s">
        <v>740</v>
      </c>
      <c r="O694" t="s">
        <v>2212</v>
      </c>
      <c r="P694">
        <v>48.9</v>
      </c>
      <c r="Q694" s="49">
        <v>45318</v>
      </c>
      <c r="R694" s="49">
        <v>45327</v>
      </c>
      <c r="S694" t="s">
        <v>2924</v>
      </c>
    </row>
    <row r="695" spans="1:19" ht="15" customHeight="1" x14ac:dyDescent="0.35">
      <c r="A695" s="49">
        <v>45803</v>
      </c>
      <c r="B695" t="s">
        <v>18</v>
      </c>
      <c r="C695" t="s">
        <v>29</v>
      </c>
      <c r="D695">
        <v>10</v>
      </c>
      <c r="E695">
        <v>149.66999999999999</v>
      </c>
      <c r="F695" t="s">
        <v>33</v>
      </c>
      <c r="G695" t="s">
        <v>35</v>
      </c>
      <c r="H695">
        <v>0.1</v>
      </c>
      <c r="I695" t="s">
        <v>39</v>
      </c>
      <c r="J695">
        <v>1347.03</v>
      </c>
      <c r="K695" t="s">
        <v>46</v>
      </c>
      <c r="L695" t="s">
        <v>47</v>
      </c>
      <c r="M695">
        <v>1</v>
      </c>
      <c r="N695" t="s">
        <v>741</v>
      </c>
      <c r="O695" t="s">
        <v>2213</v>
      </c>
      <c r="P695">
        <v>49.67</v>
      </c>
      <c r="Q695" s="49">
        <v>45803</v>
      </c>
      <c r="R695" s="49">
        <v>45810</v>
      </c>
      <c r="S695" t="s">
        <v>2921</v>
      </c>
    </row>
    <row r="696" spans="1:19" ht="15" customHeight="1" x14ac:dyDescent="0.35">
      <c r="A696" s="49">
        <v>45725</v>
      </c>
      <c r="B696" t="s">
        <v>20</v>
      </c>
      <c r="C696" t="s">
        <v>24</v>
      </c>
      <c r="D696">
        <v>1</v>
      </c>
      <c r="E696">
        <v>506.41</v>
      </c>
      <c r="F696" t="s">
        <v>33</v>
      </c>
      <c r="G696" t="s">
        <v>34</v>
      </c>
      <c r="H696">
        <v>0</v>
      </c>
      <c r="I696" t="s">
        <v>41</v>
      </c>
      <c r="J696">
        <v>506.41</v>
      </c>
      <c r="K696" t="s">
        <v>46</v>
      </c>
      <c r="M696">
        <v>0</v>
      </c>
      <c r="N696" t="s">
        <v>742</v>
      </c>
      <c r="O696" t="s">
        <v>2214</v>
      </c>
      <c r="P696">
        <v>17.899999999999999</v>
      </c>
      <c r="Q696" s="49">
        <v>45725</v>
      </c>
      <c r="R696" s="49">
        <v>45733</v>
      </c>
      <c r="S696" t="s">
        <v>2923</v>
      </c>
    </row>
    <row r="697" spans="1:19" ht="15" customHeight="1" x14ac:dyDescent="0.35">
      <c r="A697" s="49">
        <v>45344</v>
      </c>
      <c r="B697" t="s">
        <v>22</v>
      </c>
      <c r="C697" t="s">
        <v>28</v>
      </c>
      <c r="D697">
        <v>6</v>
      </c>
      <c r="E697">
        <v>345.9</v>
      </c>
      <c r="F697" t="s">
        <v>30</v>
      </c>
      <c r="G697" t="s">
        <v>35</v>
      </c>
      <c r="H697">
        <v>0.15</v>
      </c>
      <c r="I697" t="s">
        <v>38</v>
      </c>
      <c r="J697">
        <v>1764.09</v>
      </c>
      <c r="K697" t="s">
        <v>44</v>
      </c>
      <c r="L697" t="s">
        <v>49</v>
      </c>
      <c r="M697">
        <v>0</v>
      </c>
      <c r="N697" t="s">
        <v>743</v>
      </c>
      <c r="O697" t="s">
        <v>2215</v>
      </c>
      <c r="P697">
        <v>30.58</v>
      </c>
      <c r="Q697" s="49">
        <v>45344</v>
      </c>
      <c r="R697" s="49">
        <v>45354</v>
      </c>
      <c r="S697" t="s">
        <v>2925</v>
      </c>
    </row>
    <row r="698" spans="1:19" ht="15" customHeight="1" x14ac:dyDescent="0.35">
      <c r="A698" s="49">
        <v>45691</v>
      </c>
      <c r="B698" t="s">
        <v>18</v>
      </c>
      <c r="C698" t="s">
        <v>28</v>
      </c>
      <c r="D698">
        <v>15</v>
      </c>
      <c r="E698">
        <v>342.04</v>
      </c>
      <c r="F698" t="s">
        <v>32</v>
      </c>
      <c r="G698" t="s">
        <v>35</v>
      </c>
      <c r="H698">
        <v>0.15</v>
      </c>
      <c r="I698" t="s">
        <v>40</v>
      </c>
      <c r="J698">
        <v>4361.01</v>
      </c>
      <c r="K698" t="s">
        <v>43</v>
      </c>
      <c r="L698" t="s">
        <v>49</v>
      </c>
      <c r="M698">
        <v>0</v>
      </c>
      <c r="N698" t="s">
        <v>744</v>
      </c>
      <c r="O698" t="s">
        <v>2216</v>
      </c>
      <c r="P698">
        <v>44.91</v>
      </c>
      <c r="Q698" s="49">
        <v>45691</v>
      </c>
      <c r="R698" s="49">
        <v>45696</v>
      </c>
      <c r="S698" t="s">
        <v>2921</v>
      </c>
    </row>
    <row r="699" spans="1:19" ht="15" customHeight="1" x14ac:dyDescent="0.35">
      <c r="A699" s="49">
        <v>45300</v>
      </c>
      <c r="B699" t="s">
        <v>21</v>
      </c>
      <c r="C699" t="s">
        <v>29</v>
      </c>
      <c r="D699">
        <v>11</v>
      </c>
      <c r="E699">
        <v>404.88</v>
      </c>
      <c r="F699" t="s">
        <v>31</v>
      </c>
      <c r="G699" t="s">
        <v>34</v>
      </c>
      <c r="H699">
        <v>0.05</v>
      </c>
      <c r="I699" t="s">
        <v>37</v>
      </c>
      <c r="J699">
        <v>4230.9960000000001</v>
      </c>
      <c r="K699" t="s">
        <v>43</v>
      </c>
      <c r="L699" t="s">
        <v>48</v>
      </c>
      <c r="M699">
        <v>0</v>
      </c>
      <c r="N699" t="s">
        <v>745</v>
      </c>
      <c r="O699" t="s">
        <v>2217</v>
      </c>
      <c r="P699">
        <v>18.920000000000002</v>
      </c>
      <c r="Q699" s="49">
        <v>45300</v>
      </c>
      <c r="R699" s="49">
        <v>45307</v>
      </c>
      <c r="S699" t="s">
        <v>2924</v>
      </c>
    </row>
    <row r="700" spans="1:19" ht="15" customHeight="1" x14ac:dyDescent="0.35">
      <c r="A700" s="49">
        <v>45782</v>
      </c>
      <c r="B700" t="s">
        <v>20</v>
      </c>
      <c r="C700" t="s">
        <v>25</v>
      </c>
      <c r="D700">
        <v>9</v>
      </c>
      <c r="E700">
        <v>292.45999999999998</v>
      </c>
      <c r="F700" t="s">
        <v>31</v>
      </c>
      <c r="G700" t="s">
        <v>34</v>
      </c>
      <c r="H700">
        <v>0.05</v>
      </c>
      <c r="I700" t="s">
        <v>39</v>
      </c>
      <c r="J700">
        <v>2500.5329999999999</v>
      </c>
      <c r="K700" t="s">
        <v>44</v>
      </c>
      <c r="M700">
        <v>0</v>
      </c>
      <c r="N700" t="s">
        <v>746</v>
      </c>
      <c r="O700" t="s">
        <v>2218</v>
      </c>
      <c r="P700">
        <v>34.26</v>
      </c>
      <c r="Q700" s="49">
        <v>45782</v>
      </c>
      <c r="R700" s="49">
        <v>45791</v>
      </c>
      <c r="S700" t="s">
        <v>2923</v>
      </c>
    </row>
    <row r="701" spans="1:19" ht="15" customHeight="1" x14ac:dyDescent="0.35">
      <c r="A701" s="49">
        <v>45033</v>
      </c>
      <c r="B701" t="s">
        <v>21</v>
      </c>
      <c r="C701" t="s">
        <v>25</v>
      </c>
      <c r="D701">
        <v>5</v>
      </c>
      <c r="E701">
        <v>547.53</v>
      </c>
      <c r="F701" t="s">
        <v>31</v>
      </c>
      <c r="G701" t="s">
        <v>35</v>
      </c>
      <c r="H701">
        <v>0.1</v>
      </c>
      <c r="I701" t="s">
        <v>36</v>
      </c>
      <c r="J701">
        <v>2463.8850000000002</v>
      </c>
      <c r="K701" t="s">
        <v>45</v>
      </c>
      <c r="M701">
        <v>0</v>
      </c>
      <c r="N701" t="s">
        <v>747</v>
      </c>
      <c r="O701" t="s">
        <v>2219</v>
      </c>
      <c r="P701">
        <v>24.68</v>
      </c>
      <c r="Q701" s="49">
        <v>45033</v>
      </c>
      <c r="R701" s="49">
        <v>45037</v>
      </c>
      <c r="S701" t="s">
        <v>2924</v>
      </c>
    </row>
    <row r="702" spans="1:19" ht="15" customHeight="1" x14ac:dyDescent="0.35">
      <c r="A702" s="49">
        <v>45459</v>
      </c>
      <c r="B702" t="s">
        <v>19</v>
      </c>
      <c r="C702" t="s">
        <v>25</v>
      </c>
      <c r="D702">
        <v>12</v>
      </c>
      <c r="E702">
        <v>348.88</v>
      </c>
      <c r="F702" t="s">
        <v>32</v>
      </c>
      <c r="G702" t="s">
        <v>34</v>
      </c>
      <c r="H702">
        <v>0</v>
      </c>
      <c r="I702" t="s">
        <v>37</v>
      </c>
      <c r="J702">
        <v>4186.5599999999986</v>
      </c>
      <c r="K702" t="s">
        <v>44</v>
      </c>
      <c r="L702" t="s">
        <v>48</v>
      </c>
      <c r="M702">
        <v>0</v>
      </c>
      <c r="N702" t="s">
        <v>748</v>
      </c>
      <c r="O702" t="s">
        <v>2220</v>
      </c>
      <c r="P702">
        <v>31.28</v>
      </c>
      <c r="Q702" s="49">
        <v>45459</v>
      </c>
      <c r="R702" s="49">
        <v>45464</v>
      </c>
      <c r="S702" t="s">
        <v>2922</v>
      </c>
    </row>
    <row r="703" spans="1:19" ht="15" customHeight="1" x14ac:dyDescent="0.35">
      <c r="A703" s="49">
        <v>45597</v>
      </c>
      <c r="B703" t="s">
        <v>19</v>
      </c>
      <c r="C703" t="s">
        <v>24</v>
      </c>
      <c r="D703">
        <v>15</v>
      </c>
      <c r="E703">
        <v>486.03</v>
      </c>
      <c r="F703" t="s">
        <v>32</v>
      </c>
      <c r="G703" t="s">
        <v>34</v>
      </c>
      <c r="H703">
        <v>0</v>
      </c>
      <c r="I703" t="s">
        <v>37</v>
      </c>
      <c r="J703">
        <v>7290.45</v>
      </c>
      <c r="K703" t="s">
        <v>45</v>
      </c>
      <c r="L703" t="s">
        <v>49</v>
      </c>
      <c r="M703">
        <v>0</v>
      </c>
      <c r="N703" t="s">
        <v>749</v>
      </c>
      <c r="O703" t="s">
        <v>2221</v>
      </c>
      <c r="P703">
        <v>14.9</v>
      </c>
      <c r="Q703" s="49">
        <v>45597</v>
      </c>
      <c r="R703" s="49">
        <v>45600</v>
      </c>
      <c r="S703" t="s">
        <v>2922</v>
      </c>
    </row>
    <row r="704" spans="1:19" ht="15" customHeight="1" x14ac:dyDescent="0.35">
      <c r="A704" s="49">
        <v>45695</v>
      </c>
      <c r="B704" t="s">
        <v>18</v>
      </c>
      <c r="C704" t="s">
        <v>28</v>
      </c>
      <c r="D704">
        <v>14</v>
      </c>
      <c r="E704">
        <v>159.09</v>
      </c>
      <c r="F704" t="s">
        <v>32</v>
      </c>
      <c r="G704" t="s">
        <v>35</v>
      </c>
      <c r="H704">
        <v>0.15</v>
      </c>
      <c r="I704" t="s">
        <v>41</v>
      </c>
      <c r="J704">
        <v>1893.171</v>
      </c>
      <c r="K704" t="s">
        <v>45</v>
      </c>
      <c r="L704" t="s">
        <v>47</v>
      </c>
      <c r="M704">
        <v>0</v>
      </c>
      <c r="N704" t="s">
        <v>750</v>
      </c>
      <c r="O704" t="s">
        <v>2222</v>
      </c>
      <c r="P704">
        <v>27.05</v>
      </c>
      <c r="Q704" s="49">
        <v>45695</v>
      </c>
      <c r="R704" s="49">
        <v>45698</v>
      </c>
      <c r="S704" t="s">
        <v>2921</v>
      </c>
    </row>
    <row r="705" spans="1:19" ht="15" customHeight="1" x14ac:dyDescent="0.35">
      <c r="A705" s="49">
        <v>45620</v>
      </c>
      <c r="B705" t="s">
        <v>19</v>
      </c>
      <c r="C705" t="s">
        <v>27</v>
      </c>
      <c r="D705">
        <v>12</v>
      </c>
      <c r="E705">
        <v>173.79</v>
      </c>
      <c r="F705" t="s">
        <v>33</v>
      </c>
      <c r="G705" t="s">
        <v>35</v>
      </c>
      <c r="H705">
        <v>0.15</v>
      </c>
      <c r="I705" t="s">
        <v>36</v>
      </c>
      <c r="J705">
        <v>1772.6579999999999</v>
      </c>
      <c r="K705" t="s">
        <v>44</v>
      </c>
      <c r="M705">
        <v>0</v>
      </c>
      <c r="N705" t="s">
        <v>751</v>
      </c>
      <c r="O705" t="s">
        <v>2223</v>
      </c>
      <c r="P705">
        <v>21.23</v>
      </c>
      <c r="Q705" s="49">
        <v>45620</v>
      </c>
      <c r="R705" s="49">
        <v>45630</v>
      </c>
      <c r="S705" t="s">
        <v>2922</v>
      </c>
    </row>
    <row r="706" spans="1:19" ht="15" customHeight="1" x14ac:dyDescent="0.35">
      <c r="A706" s="49">
        <v>45405</v>
      </c>
      <c r="B706" t="s">
        <v>21</v>
      </c>
      <c r="C706" t="s">
        <v>27</v>
      </c>
      <c r="D706">
        <v>13</v>
      </c>
      <c r="E706">
        <v>439.75</v>
      </c>
      <c r="F706" t="s">
        <v>31</v>
      </c>
      <c r="G706" t="s">
        <v>34</v>
      </c>
      <c r="H706">
        <v>0</v>
      </c>
      <c r="I706" t="s">
        <v>38</v>
      </c>
      <c r="J706">
        <v>5716.75</v>
      </c>
      <c r="K706" t="s">
        <v>42</v>
      </c>
      <c r="M706">
        <v>1</v>
      </c>
      <c r="N706" t="s">
        <v>752</v>
      </c>
      <c r="O706" t="s">
        <v>1847</v>
      </c>
      <c r="P706">
        <v>12.23</v>
      </c>
      <c r="Q706" s="49">
        <v>45405</v>
      </c>
      <c r="R706" s="49">
        <v>45414</v>
      </c>
      <c r="S706" t="s">
        <v>2924</v>
      </c>
    </row>
    <row r="707" spans="1:19" ht="15" customHeight="1" x14ac:dyDescent="0.35">
      <c r="A707" s="49">
        <v>45467</v>
      </c>
      <c r="B707" t="s">
        <v>18</v>
      </c>
      <c r="C707" t="s">
        <v>23</v>
      </c>
      <c r="D707">
        <v>9</v>
      </c>
      <c r="E707">
        <v>265.43</v>
      </c>
      <c r="F707" t="s">
        <v>33</v>
      </c>
      <c r="G707" t="s">
        <v>34</v>
      </c>
      <c r="H707">
        <v>0.05</v>
      </c>
      <c r="I707" t="s">
        <v>36</v>
      </c>
      <c r="J707">
        <v>2269.4265</v>
      </c>
      <c r="K707" t="s">
        <v>44</v>
      </c>
      <c r="L707" t="s">
        <v>47</v>
      </c>
      <c r="M707">
        <v>0</v>
      </c>
      <c r="N707" t="s">
        <v>753</v>
      </c>
      <c r="O707" t="s">
        <v>2224</v>
      </c>
      <c r="P707">
        <v>40.18</v>
      </c>
      <c r="Q707" s="49">
        <v>45467</v>
      </c>
      <c r="R707" s="49">
        <v>45470</v>
      </c>
      <c r="S707" t="s">
        <v>2921</v>
      </c>
    </row>
    <row r="708" spans="1:19" ht="15" customHeight="1" x14ac:dyDescent="0.35">
      <c r="A708" s="49">
        <v>45809</v>
      </c>
      <c r="B708" t="s">
        <v>22</v>
      </c>
      <c r="C708" t="s">
        <v>27</v>
      </c>
      <c r="D708">
        <v>12</v>
      </c>
      <c r="E708">
        <v>290.27999999999997</v>
      </c>
      <c r="F708" t="s">
        <v>30</v>
      </c>
      <c r="G708" t="s">
        <v>35</v>
      </c>
      <c r="H708">
        <v>0.1</v>
      </c>
      <c r="I708" t="s">
        <v>39</v>
      </c>
      <c r="J708">
        <v>3135.0239999999999</v>
      </c>
      <c r="K708" t="s">
        <v>46</v>
      </c>
      <c r="L708" t="s">
        <v>47</v>
      </c>
      <c r="M708">
        <v>1</v>
      </c>
      <c r="N708" t="s">
        <v>754</v>
      </c>
      <c r="O708" t="s">
        <v>2225</v>
      </c>
      <c r="P708">
        <v>5.55</v>
      </c>
      <c r="Q708" s="49">
        <v>45809</v>
      </c>
      <c r="R708" s="49">
        <v>45815</v>
      </c>
      <c r="S708" t="s">
        <v>2925</v>
      </c>
    </row>
    <row r="709" spans="1:19" ht="15" customHeight="1" x14ac:dyDescent="0.35">
      <c r="A709" s="49">
        <v>44997</v>
      </c>
      <c r="B709" t="s">
        <v>22</v>
      </c>
      <c r="C709" t="s">
        <v>28</v>
      </c>
      <c r="D709">
        <v>6</v>
      </c>
      <c r="E709">
        <v>88.7</v>
      </c>
      <c r="F709" t="s">
        <v>30</v>
      </c>
      <c r="G709" t="s">
        <v>34</v>
      </c>
      <c r="H709">
        <v>0</v>
      </c>
      <c r="I709" t="s">
        <v>39</v>
      </c>
      <c r="J709">
        <v>532.20000000000005</v>
      </c>
      <c r="K709" t="s">
        <v>43</v>
      </c>
      <c r="M709">
        <v>0</v>
      </c>
      <c r="N709" t="s">
        <v>755</v>
      </c>
      <c r="O709" t="s">
        <v>2226</v>
      </c>
      <c r="P709">
        <v>16.98</v>
      </c>
      <c r="Q709" s="49">
        <v>44997</v>
      </c>
      <c r="R709" s="49">
        <v>44999</v>
      </c>
      <c r="S709" t="s">
        <v>2925</v>
      </c>
    </row>
    <row r="710" spans="1:19" ht="15" customHeight="1" x14ac:dyDescent="0.35">
      <c r="A710" s="49">
        <v>45607</v>
      </c>
      <c r="B710" t="s">
        <v>21</v>
      </c>
      <c r="C710" t="s">
        <v>25</v>
      </c>
      <c r="D710">
        <v>2</v>
      </c>
      <c r="E710">
        <v>239.69</v>
      </c>
      <c r="F710" t="s">
        <v>32</v>
      </c>
      <c r="G710" t="s">
        <v>35</v>
      </c>
      <c r="H710">
        <v>0</v>
      </c>
      <c r="I710" t="s">
        <v>40</v>
      </c>
      <c r="J710">
        <v>479.38</v>
      </c>
      <c r="K710" t="s">
        <v>44</v>
      </c>
      <c r="L710" t="s">
        <v>49</v>
      </c>
      <c r="M710">
        <v>0</v>
      </c>
      <c r="N710" t="s">
        <v>756</v>
      </c>
      <c r="O710" t="s">
        <v>2227</v>
      </c>
      <c r="P710">
        <v>28.96</v>
      </c>
      <c r="Q710" s="49">
        <v>45607</v>
      </c>
      <c r="R710" s="49">
        <v>45615</v>
      </c>
      <c r="S710" t="s">
        <v>2924</v>
      </c>
    </row>
    <row r="711" spans="1:19" ht="15" customHeight="1" x14ac:dyDescent="0.35">
      <c r="A711" s="49">
        <v>45582</v>
      </c>
      <c r="B711" t="s">
        <v>21</v>
      </c>
      <c r="C711" t="s">
        <v>28</v>
      </c>
      <c r="D711">
        <v>8</v>
      </c>
      <c r="E711">
        <v>39.79</v>
      </c>
      <c r="F711" t="s">
        <v>32</v>
      </c>
      <c r="G711" t="s">
        <v>35</v>
      </c>
      <c r="H711">
        <v>0.1</v>
      </c>
      <c r="I711" t="s">
        <v>41</v>
      </c>
      <c r="J711">
        <v>286.488</v>
      </c>
      <c r="K711" t="s">
        <v>44</v>
      </c>
      <c r="L711" t="s">
        <v>48</v>
      </c>
      <c r="M711">
        <v>0</v>
      </c>
      <c r="N711" t="s">
        <v>757</v>
      </c>
      <c r="O711" t="s">
        <v>2228</v>
      </c>
      <c r="P711">
        <v>46.16</v>
      </c>
      <c r="Q711" s="49">
        <v>45582</v>
      </c>
      <c r="R711" s="49">
        <v>45591</v>
      </c>
      <c r="S711" t="s">
        <v>2924</v>
      </c>
    </row>
    <row r="712" spans="1:19" ht="15" customHeight="1" x14ac:dyDescent="0.35">
      <c r="A712" s="49">
        <v>45056</v>
      </c>
      <c r="B712" t="s">
        <v>18</v>
      </c>
      <c r="C712" t="s">
        <v>29</v>
      </c>
      <c r="D712">
        <v>18</v>
      </c>
      <c r="E712">
        <v>206.8</v>
      </c>
      <c r="F712" t="s">
        <v>31</v>
      </c>
      <c r="G712" t="s">
        <v>35</v>
      </c>
      <c r="H712">
        <v>0.05</v>
      </c>
      <c r="I712" t="s">
        <v>38</v>
      </c>
      <c r="J712">
        <v>3536.28</v>
      </c>
      <c r="K712" t="s">
        <v>45</v>
      </c>
      <c r="L712" t="s">
        <v>47</v>
      </c>
      <c r="M712">
        <v>1</v>
      </c>
      <c r="N712" t="s">
        <v>758</v>
      </c>
      <c r="O712" t="s">
        <v>2229</v>
      </c>
      <c r="P712">
        <v>39.25</v>
      </c>
      <c r="Q712" s="49">
        <v>45056</v>
      </c>
      <c r="R712" s="49">
        <v>45059</v>
      </c>
      <c r="S712" t="s">
        <v>2921</v>
      </c>
    </row>
    <row r="713" spans="1:19" ht="15" customHeight="1" x14ac:dyDescent="0.35">
      <c r="A713" s="49">
        <v>45136</v>
      </c>
      <c r="B713" t="s">
        <v>18</v>
      </c>
      <c r="C713" t="s">
        <v>23</v>
      </c>
      <c r="D713">
        <v>18</v>
      </c>
      <c r="E713">
        <v>175.81</v>
      </c>
      <c r="F713" t="s">
        <v>32</v>
      </c>
      <c r="G713" t="s">
        <v>35</v>
      </c>
      <c r="H713">
        <v>0</v>
      </c>
      <c r="I713" t="s">
        <v>36</v>
      </c>
      <c r="J713">
        <v>3164.58</v>
      </c>
      <c r="K713" t="s">
        <v>43</v>
      </c>
      <c r="L713" t="s">
        <v>49</v>
      </c>
      <c r="M713">
        <v>1</v>
      </c>
      <c r="N713" t="s">
        <v>759</v>
      </c>
      <c r="O713" t="s">
        <v>2230</v>
      </c>
      <c r="P713">
        <v>26.97</v>
      </c>
      <c r="Q713" s="49">
        <v>45136</v>
      </c>
      <c r="R713" s="49">
        <v>45145</v>
      </c>
      <c r="S713" t="s">
        <v>2921</v>
      </c>
    </row>
    <row r="714" spans="1:19" ht="15" customHeight="1" x14ac:dyDescent="0.35">
      <c r="A714" s="49">
        <v>45164</v>
      </c>
      <c r="B714" t="s">
        <v>21</v>
      </c>
      <c r="C714" t="s">
        <v>24</v>
      </c>
      <c r="D714">
        <v>14</v>
      </c>
      <c r="E714">
        <v>547.36</v>
      </c>
      <c r="F714" t="s">
        <v>32</v>
      </c>
      <c r="G714" t="s">
        <v>35</v>
      </c>
      <c r="H714">
        <v>0.15</v>
      </c>
      <c r="I714" t="s">
        <v>40</v>
      </c>
      <c r="J714">
        <v>6513.5839999999998</v>
      </c>
      <c r="K714" t="s">
        <v>42</v>
      </c>
      <c r="L714" t="s">
        <v>47</v>
      </c>
      <c r="M714">
        <v>0</v>
      </c>
      <c r="N714" t="s">
        <v>760</v>
      </c>
      <c r="O714" t="s">
        <v>2231</v>
      </c>
      <c r="P714">
        <v>25.24</v>
      </c>
      <c r="Q714" s="49">
        <v>45164</v>
      </c>
      <c r="R714" s="49">
        <v>45167</v>
      </c>
      <c r="S714" t="s">
        <v>2924</v>
      </c>
    </row>
    <row r="715" spans="1:19" ht="15" customHeight="1" x14ac:dyDescent="0.35">
      <c r="A715" s="49">
        <v>45288</v>
      </c>
      <c r="B715" t="s">
        <v>18</v>
      </c>
      <c r="C715" t="s">
        <v>23</v>
      </c>
      <c r="D715">
        <v>19</v>
      </c>
      <c r="E715">
        <v>374.8</v>
      </c>
      <c r="F715" t="s">
        <v>31</v>
      </c>
      <c r="G715" t="s">
        <v>35</v>
      </c>
      <c r="H715">
        <v>0.05</v>
      </c>
      <c r="I715" t="s">
        <v>39</v>
      </c>
      <c r="J715">
        <v>6765.1399999999994</v>
      </c>
      <c r="K715" t="s">
        <v>42</v>
      </c>
      <c r="L715" t="s">
        <v>49</v>
      </c>
      <c r="M715">
        <v>0</v>
      </c>
      <c r="N715" t="s">
        <v>761</v>
      </c>
      <c r="O715" t="s">
        <v>2232</v>
      </c>
      <c r="P715">
        <v>41.67</v>
      </c>
      <c r="Q715" s="49">
        <v>45288</v>
      </c>
      <c r="R715" s="49">
        <v>45294</v>
      </c>
      <c r="S715" t="s">
        <v>2921</v>
      </c>
    </row>
    <row r="716" spans="1:19" ht="15" customHeight="1" x14ac:dyDescent="0.35">
      <c r="A716" s="49">
        <v>45726</v>
      </c>
      <c r="B716" t="s">
        <v>20</v>
      </c>
      <c r="C716" t="s">
        <v>28</v>
      </c>
      <c r="D716">
        <v>9</v>
      </c>
      <c r="E716">
        <v>507.74</v>
      </c>
      <c r="F716" t="s">
        <v>33</v>
      </c>
      <c r="G716" t="s">
        <v>35</v>
      </c>
      <c r="H716">
        <v>0.15</v>
      </c>
      <c r="I716" t="s">
        <v>41</v>
      </c>
      <c r="J716">
        <v>3884.2109999999998</v>
      </c>
      <c r="K716" t="s">
        <v>46</v>
      </c>
      <c r="L716" t="s">
        <v>47</v>
      </c>
      <c r="M716">
        <v>1</v>
      </c>
      <c r="N716" t="s">
        <v>762</v>
      </c>
      <c r="O716" t="s">
        <v>2233</v>
      </c>
      <c r="P716">
        <v>22.08</v>
      </c>
      <c r="Q716" s="49">
        <v>45726</v>
      </c>
      <c r="R716" s="49">
        <v>45733</v>
      </c>
      <c r="S716" t="s">
        <v>2923</v>
      </c>
    </row>
    <row r="717" spans="1:19" ht="15" customHeight="1" x14ac:dyDescent="0.35">
      <c r="A717" s="49">
        <v>45178</v>
      </c>
      <c r="B717" t="s">
        <v>21</v>
      </c>
      <c r="C717" t="s">
        <v>25</v>
      </c>
      <c r="D717">
        <v>1</v>
      </c>
      <c r="E717">
        <v>223.56</v>
      </c>
      <c r="F717" t="s">
        <v>30</v>
      </c>
      <c r="G717" t="s">
        <v>34</v>
      </c>
      <c r="H717">
        <v>0.15</v>
      </c>
      <c r="I717" t="s">
        <v>41</v>
      </c>
      <c r="J717">
        <v>190.02600000000001</v>
      </c>
      <c r="K717" t="s">
        <v>44</v>
      </c>
      <c r="L717" t="s">
        <v>49</v>
      </c>
      <c r="M717">
        <v>0</v>
      </c>
      <c r="N717" t="s">
        <v>763</v>
      </c>
      <c r="O717" t="s">
        <v>2234</v>
      </c>
      <c r="P717">
        <v>37.840000000000003</v>
      </c>
      <c r="Q717" s="49">
        <v>45178</v>
      </c>
      <c r="R717" s="49">
        <v>45183</v>
      </c>
      <c r="S717" t="s">
        <v>2924</v>
      </c>
    </row>
    <row r="718" spans="1:19" ht="15" customHeight="1" x14ac:dyDescent="0.35">
      <c r="A718" s="49">
        <v>45074</v>
      </c>
      <c r="B718" t="s">
        <v>20</v>
      </c>
      <c r="C718" t="s">
        <v>28</v>
      </c>
      <c r="D718">
        <v>2</v>
      </c>
      <c r="E718">
        <v>294.27</v>
      </c>
      <c r="F718" t="s">
        <v>32</v>
      </c>
      <c r="G718" t="s">
        <v>35</v>
      </c>
      <c r="H718">
        <v>0.1</v>
      </c>
      <c r="I718" t="s">
        <v>40</v>
      </c>
      <c r="J718">
        <v>529.68600000000004</v>
      </c>
      <c r="K718" t="s">
        <v>43</v>
      </c>
      <c r="M718">
        <v>0</v>
      </c>
      <c r="N718" t="s">
        <v>764</v>
      </c>
      <c r="O718" t="s">
        <v>2235</v>
      </c>
      <c r="P718">
        <v>9.0500000000000007</v>
      </c>
      <c r="Q718" s="49">
        <v>45074</v>
      </c>
      <c r="R718" s="49">
        <v>45078</v>
      </c>
      <c r="S718" t="s">
        <v>2923</v>
      </c>
    </row>
    <row r="719" spans="1:19" ht="15" customHeight="1" x14ac:dyDescent="0.35">
      <c r="A719" s="49">
        <v>45798</v>
      </c>
      <c r="B719" t="s">
        <v>22</v>
      </c>
      <c r="C719" t="s">
        <v>27</v>
      </c>
      <c r="D719">
        <v>1</v>
      </c>
      <c r="E719">
        <v>319.49</v>
      </c>
      <c r="F719" t="s">
        <v>32</v>
      </c>
      <c r="G719" t="s">
        <v>34</v>
      </c>
      <c r="H719">
        <v>0.15</v>
      </c>
      <c r="I719" t="s">
        <v>40</v>
      </c>
      <c r="J719">
        <v>271.56650000000002</v>
      </c>
      <c r="K719" t="s">
        <v>42</v>
      </c>
      <c r="L719" t="s">
        <v>47</v>
      </c>
      <c r="M719">
        <v>1</v>
      </c>
      <c r="N719" t="s">
        <v>765</v>
      </c>
      <c r="O719" t="s">
        <v>2236</v>
      </c>
      <c r="P719">
        <v>18.100000000000001</v>
      </c>
      <c r="Q719" s="49">
        <v>45798</v>
      </c>
      <c r="R719" s="49">
        <v>45808</v>
      </c>
      <c r="S719" t="s">
        <v>2925</v>
      </c>
    </row>
    <row r="720" spans="1:19" ht="15" customHeight="1" x14ac:dyDescent="0.35">
      <c r="A720" s="49">
        <v>45199</v>
      </c>
      <c r="B720" t="s">
        <v>18</v>
      </c>
      <c r="C720" t="s">
        <v>23</v>
      </c>
      <c r="D720">
        <v>14</v>
      </c>
      <c r="E720">
        <v>243.96</v>
      </c>
      <c r="F720" t="s">
        <v>33</v>
      </c>
      <c r="G720" t="s">
        <v>34</v>
      </c>
      <c r="H720">
        <v>0.05</v>
      </c>
      <c r="I720" t="s">
        <v>40</v>
      </c>
      <c r="J720">
        <v>3244.6680000000001</v>
      </c>
      <c r="K720" t="s">
        <v>42</v>
      </c>
      <c r="M720">
        <v>1</v>
      </c>
      <c r="N720" t="s">
        <v>766</v>
      </c>
      <c r="O720" t="s">
        <v>2237</v>
      </c>
      <c r="P720">
        <v>13.24</v>
      </c>
      <c r="Q720" s="49">
        <v>45199</v>
      </c>
      <c r="R720" s="49">
        <v>45203</v>
      </c>
      <c r="S720" t="s">
        <v>2921</v>
      </c>
    </row>
    <row r="721" spans="1:19" ht="15" customHeight="1" x14ac:dyDescent="0.35">
      <c r="A721" s="49">
        <v>45573</v>
      </c>
      <c r="B721" t="s">
        <v>19</v>
      </c>
      <c r="C721" t="s">
        <v>23</v>
      </c>
      <c r="D721">
        <v>6</v>
      </c>
      <c r="E721">
        <v>48.48</v>
      </c>
      <c r="F721" t="s">
        <v>33</v>
      </c>
      <c r="G721" t="s">
        <v>35</v>
      </c>
      <c r="H721">
        <v>0.1</v>
      </c>
      <c r="I721" t="s">
        <v>40</v>
      </c>
      <c r="J721">
        <v>261.79199999999997</v>
      </c>
      <c r="K721" t="s">
        <v>42</v>
      </c>
      <c r="M721">
        <v>0</v>
      </c>
      <c r="N721" t="s">
        <v>767</v>
      </c>
      <c r="O721" t="s">
        <v>2238</v>
      </c>
      <c r="P721">
        <v>6.11</v>
      </c>
      <c r="Q721" s="49">
        <v>45573</v>
      </c>
      <c r="R721" s="49">
        <v>45578</v>
      </c>
      <c r="S721" t="s">
        <v>2922</v>
      </c>
    </row>
    <row r="722" spans="1:19" ht="15" customHeight="1" x14ac:dyDescent="0.35">
      <c r="A722" s="49">
        <v>45030</v>
      </c>
      <c r="B722" t="s">
        <v>18</v>
      </c>
      <c r="C722" t="s">
        <v>23</v>
      </c>
      <c r="D722">
        <v>20</v>
      </c>
      <c r="E722">
        <v>87.47</v>
      </c>
      <c r="F722" t="s">
        <v>30</v>
      </c>
      <c r="G722" t="s">
        <v>35</v>
      </c>
      <c r="H722">
        <v>0</v>
      </c>
      <c r="I722" t="s">
        <v>39</v>
      </c>
      <c r="J722">
        <v>1749.4</v>
      </c>
      <c r="K722" t="s">
        <v>42</v>
      </c>
      <c r="L722" t="s">
        <v>49</v>
      </c>
      <c r="M722">
        <v>0</v>
      </c>
      <c r="N722" t="s">
        <v>768</v>
      </c>
      <c r="O722" t="s">
        <v>2239</v>
      </c>
      <c r="P722">
        <v>48.48</v>
      </c>
      <c r="Q722" s="49">
        <v>45030</v>
      </c>
      <c r="R722" s="49">
        <v>45039</v>
      </c>
      <c r="S722" t="s">
        <v>2921</v>
      </c>
    </row>
    <row r="723" spans="1:19" ht="15" customHeight="1" x14ac:dyDescent="0.35">
      <c r="A723" s="49">
        <v>44990</v>
      </c>
      <c r="B723" t="s">
        <v>19</v>
      </c>
      <c r="C723" t="s">
        <v>27</v>
      </c>
      <c r="D723">
        <v>17</v>
      </c>
      <c r="E723">
        <v>465.6</v>
      </c>
      <c r="F723" t="s">
        <v>32</v>
      </c>
      <c r="G723" t="s">
        <v>35</v>
      </c>
      <c r="H723">
        <v>0.1</v>
      </c>
      <c r="I723" t="s">
        <v>41</v>
      </c>
      <c r="J723">
        <v>7123.6800000000012</v>
      </c>
      <c r="K723" t="s">
        <v>45</v>
      </c>
      <c r="L723" t="s">
        <v>48</v>
      </c>
      <c r="M723">
        <v>0</v>
      </c>
      <c r="N723" t="s">
        <v>769</v>
      </c>
      <c r="O723" t="s">
        <v>2240</v>
      </c>
      <c r="P723">
        <v>7.76</v>
      </c>
      <c r="Q723" s="49">
        <v>44990</v>
      </c>
      <c r="R723" s="49">
        <v>44995</v>
      </c>
      <c r="S723" t="s">
        <v>2922</v>
      </c>
    </row>
    <row r="724" spans="1:19" ht="15" customHeight="1" x14ac:dyDescent="0.35">
      <c r="A724" s="49">
        <v>45490</v>
      </c>
      <c r="B724" t="s">
        <v>20</v>
      </c>
      <c r="C724" t="s">
        <v>25</v>
      </c>
      <c r="D724">
        <v>17</v>
      </c>
      <c r="E724">
        <v>279.38</v>
      </c>
      <c r="F724" t="s">
        <v>30</v>
      </c>
      <c r="G724" t="s">
        <v>34</v>
      </c>
      <c r="H724">
        <v>0.05</v>
      </c>
      <c r="I724" t="s">
        <v>38</v>
      </c>
      <c r="J724">
        <v>4511.9870000000001</v>
      </c>
      <c r="K724" t="s">
        <v>44</v>
      </c>
      <c r="L724" t="s">
        <v>49</v>
      </c>
      <c r="M724">
        <v>0</v>
      </c>
      <c r="N724" t="s">
        <v>770</v>
      </c>
      <c r="O724" t="s">
        <v>2241</v>
      </c>
      <c r="P724">
        <v>30.3</v>
      </c>
      <c r="Q724" s="49">
        <v>45490</v>
      </c>
      <c r="R724" s="49">
        <v>45493</v>
      </c>
      <c r="S724" t="s">
        <v>2923</v>
      </c>
    </row>
    <row r="725" spans="1:19" ht="15" customHeight="1" x14ac:dyDescent="0.35">
      <c r="A725" s="49">
        <v>45432</v>
      </c>
      <c r="B725" t="s">
        <v>20</v>
      </c>
      <c r="C725" t="s">
        <v>28</v>
      </c>
      <c r="D725">
        <v>16</v>
      </c>
      <c r="E725">
        <v>427.68</v>
      </c>
      <c r="F725" t="s">
        <v>31</v>
      </c>
      <c r="G725" t="s">
        <v>35</v>
      </c>
      <c r="H725">
        <v>0.1</v>
      </c>
      <c r="I725" t="s">
        <v>39</v>
      </c>
      <c r="J725">
        <v>6158.5920000000006</v>
      </c>
      <c r="K725" t="s">
        <v>45</v>
      </c>
      <c r="M725">
        <v>0</v>
      </c>
      <c r="N725" t="s">
        <v>771</v>
      </c>
      <c r="O725" t="s">
        <v>2242</v>
      </c>
      <c r="P725">
        <v>18.72</v>
      </c>
      <c r="Q725" s="49">
        <v>45432</v>
      </c>
      <c r="R725" s="49">
        <v>45441</v>
      </c>
      <c r="S725" t="s">
        <v>2923</v>
      </c>
    </row>
    <row r="726" spans="1:19" ht="15" customHeight="1" x14ac:dyDescent="0.35">
      <c r="A726" s="49">
        <v>45783</v>
      </c>
      <c r="B726" t="s">
        <v>20</v>
      </c>
      <c r="C726" t="s">
        <v>23</v>
      </c>
      <c r="D726">
        <v>15</v>
      </c>
      <c r="E726">
        <v>281.73</v>
      </c>
      <c r="F726" t="s">
        <v>30</v>
      </c>
      <c r="G726" t="s">
        <v>34</v>
      </c>
      <c r="H726">
        <v>0.1</v>
      </c>
      <c r="I726" t="s">
        <v>41</v>
      </c>
      <c r="J726">
        <v>3803.3550000000009</v>
      </c>
      <c r="K726" t="s">
        <v>44</v>
      </c>
      <c r="L726" t="s">
        <v>49</v>
      </c>
      <c r="M726">
        <v>0</v>
      </c>
      <c r="N726" t="s">
        <v>772</v>
      </c>
      <c r="O726" t="s">
        <v>2243</v>
      </c>
      <c r="P726">
        <v>36.869999999999997</v>
      </c>
      <c r="Q726" s="49">
        <v>45783</v>
      </c>
      <c r="R726" s="49">
        <v>45787</v>
      </c>
      <c r="S726" t="s">
        <v>2923</v>
      </c>
    </row>
    <row r="727" spans="1:19" ht="15" customHeight="1" x14ac:dyDescent="0.35">
      <c r="A727" s="49">
        <v>44941</v>
      </c>
      <c r="B727" t="s">
        <v>20</v>
      </c>
      <c r="C727" t="s">
        <v>25</v>
      </c>
      <c r="D727">
        <v>15</v>
      </c>
      <c r="E727">
        <v>185</v>
      </c>
      <c r="F727" t="s">
        <v>30</v>
      </c>
      <c r="G727" t="s">
        <v>34</v>
      </c>
      <c r="H727">
        <v>0</v>
      </c>
      <c r="I727" t="s">
        <v>37</v>
      </c>
      <c r="J727">
        <v>2775</v>
      </c>
      <c r="K727" t="s">
        <v>46</v>
      </c>
      <c r="L727" t="s">
        <v>47</v>
      </c>
      <c r="M727">
        <v>0</v>
      </c>
      <c r="N727" t="s">
        <v>773</v>
      </c>
      <c r="O727" t="s">
        <v>2244</v>
      </c>
      <c r="P727">
        <v>29.31</v>
      </c>
      <c r="Q727" s="49">
        <v>44941</v>
      </c>
      <c r="R727" s="49">
        <v>44943</v>
      </c>
      <c r="S727" t="s">
        <v>2923</v>
      </c>
    </row>
    <row r="728" spans="1:19" ht="15" customHeight="1" x14ac:dyDescent="0.35">
      <c r="A728" s="49">
        <v>45300</v>
      </c>
      <c r="B728" t="s">
        <v>21</v>
      </c>
      <c r="C728" t="s">
        <v>27</v>
      </c>
      <c r="D728">
        <v>19</v>
      </c>
      <c r="E728">
        <v>380.82</v>
      </c>
      <c r="F728" t="s">
        <v>33</v>
      </c>
      <c r="G728" t="s">
        <v>34</v>
      </c>
      <c r="H728">
        <v>0.1</v>
      </c>
      <c r="I728" t="s">
        <v>40</v>
      </c>
      <c r="J728">
        <v>6512.0219999999999</v>
      </c>
      <c r="K728" t="s">
        <v>44</v>
      </c>
      <c r="L728" t="s">
        <v>48</v>
      </c>
      <c r="M728">
        <v>0</v>
      </c>
      <c r="N728" t="s">
        <v>774</v>
      </c>
      <c r="O728" t="s">
        <v>2245</v>
      </c>
      <c r="P728">
        <v>48.73</v>
      </c>
      <c r="Q728" s="49">
        <v>45300</v>
      </c>
      <c r="R728" s="49">
        <v>45303</v>
      </c>
      <c r="S728" t="s">
        <v>2924</v>
      </c>
    </row>
    <row r="729" spans="1:19" ht="15" customHeight="1" x14ac:dyDescent="0.35">
      <c r="A729" s="49">
        <v>45119</v>
      </c>
      <c r="B729" t="s">
        <v>19</v>
      </c>
      <c r="C729" t="s">
        <v>26</v>
      </c>
      <c r="D729">
        <v>4</v>
      </c>
      <c r="E729">
        <v>444.87</v>
      </c>
      <c r="F729" t="s">
        <v>30</v>
      </c>
      <c r="G729" t="s">
        <v>35</v>
      </c>
      <c r="H729">
        <v>0.15</v>
      </c>
      <c r="I729" t="s">
        <v>39</v>
      </c>
      <c r="J729">
        <v>1512.558</v>
      </c>
      <c r="K729" t="s">
        <v>42</v>
      </c>
      <c r="L729" t="s">
        <v>47</v>
      </c>
      <c r="M729">
        <v>0</v>
      </c>
      <c r="N729" t="s">
        <v>775</v>
      </c>
      <c r="O729" t="s">
        <v>2246</v>
      </c>
      <c r="P729">
        <v>47.14</v>
      </c>
      <c r="Q729" s="49">
        <v>45119</v>
      </c>
      <c r="R729" s="49">
        <v>45128</v>
      </c>
      <c r="S729" t="s">
        <v>2922</v>
      </c>
    </row>
    <row r="730" spans="1:19" ht="15" customHeight="1" x14ac:dyDescent="0.35">
      <c r="A730" s="49">
        <v>45829</v>
      </c>
      <c r="B730" t="s">
        <v>18</v>
      </c>
      <c r="C730" t="s">
        <v>26</v>
      </c>
      <c r="D730">
        <v>7</v>
      </c>
      <c r="E730">
        <v>590.79</v>
      </c>
      <c r="F730" t="s">
        <v>30</v>
      </c>
      <c r="G730" t="s">
        <v>35</v>
      </c>
      <c r="H730">
        <v>0.05</v>
      </c>
      <c r="I730" t="s">
        <v>36</v>
      </c>
      <c r="J730">
        <v>3928.7534999999989</v>
      </c>
      <c r="K730" t="s">
        <v>46</v>
      </c>
      <c r="L730" t="s">
        <v>47</v>
      </c>
      <c r="M730">
        <v>1</v>
      </c>
      <c r="N730" t="s">
        <v>776</v>
      </c>
      <c r="O730" t="s">
        <v>2247</v>
      </c>
      <c r="P730">
        <v>41.39</v>
      </c>
      <c r="Q730" s="49">
        <v>45829</v>
      </c>
      <c r="R730" s="49">
        <v>45834</v>
      </c>
      <c r="S730" t="s">
        <v>2921</v>
      </c>
    </row>
    <row r="731" spans="1:19" ht="15" customHeight="1" x14ac:dyDescent="0.35">
      <c r="A731" s="49">
        <v>45655</v>
      </c>
      <c r="B731" t="s">
        <v>20</v>
      </c>
      <c r="C731" t="s">
        <v>29</v>
      </c>
      <c r="D731">
        <v>5</v>
      </c>
      <c r="E731">
        <v>34.58</v>
      </c>
      <c r="F731" t="s">
        <v>31</v>
      </c>
      <c r="G731" t="s">
        <v>35</v>
      </c>
      <c r="H731">
        <v>0.1</v>
      </c>
      <c r="I731" t="s">
        <v>38</v>
      </c>
      <c r="J731">
        <v>155.61000000000001</v>
      </c>
      <c r="K731" t="s">
        <v>43</v>
      </c>
      <c r="L731" t="s">
        <v>49</v>
      </c>
      <c r="M731">
        <v>0</v>
      </c>
      <c r="N731" t="s">
        <v>777</v>
      </c>
      <c r="O731" t="s">
        <v>2248</v>
      </c>
      <c r="P731">
        <v>27.1</v>
      </c>
      <c r="Q731" s="49">
        <v>45655</v>
      </c>
      <c r="R731" s="49">
        <v>45659</v>
      </c>
      <c r="S731" t="s">
        <v>2923</v>
      </c>
    </row>
    <row r="732" spans="1:19" ht="15" customHeight="1" x14ac:dyDescent="0.35">
      <c r="A732" s="49">
        <v>45069</v>
      </c>
      <c r="B732" t="s">
        <v>22</v>
      </c>
      <c r="C732" t="s">
        <v>28</v>
      </c>
      <c r="D732">
        <v>9</v>
      </c>
      <c r="E732">
        <v>438.22</v>
      </c>
      <c r="F732" t="s">
        <v>33</v>
      </c>
      <c r="G732" t="s">
        <v>35</v>
      </c>
      <c r="H732">
        <v>0.05</v>
      </c>
      <c r="I732" t="s">
        <v>41</v>
      </c>
      <c r="J732">
        <v>3746.7809999999999</v>
      </c>
      <c r="K732" t="s">
        <v>46</v>
      </c>
      <c r="M732">
        <v>0</v>
      </c>
      <c r="N732" t="s">
        <v>778</v>
      </c>
      <c r="O732" t="s">
        <v>2249</v>
      </c>
      <c r="P732">
        <v>22.73</v>
      </c>
      <c r="Q732" s="49">
        <v>45069</v>
      </c>
      <c r="R732" s="49">
        <v>45075</v>
      </c>
      <c r="S732" t="s">
        <v>2925</v>
      </c>
    </row>
    <row r="733" spans="1:19" ht="15" customHeight="1" x14ac:dyDescent="0.35">
      <c r="A733" s="49">
        <v>45385</v>
      </c>
      <c r="B733" t="s">
        <v>21</v>
      </c>
      <c r="C733" t="s">
        <v>25</v>
      </c>
      <c r="D733">
        <v>5</v>
      </c>
      <c r="E733">
        <v>84.91</v>
      </c>
      <c r="F733" t="s">
        <v>31</v>
      </c>
      <c r="G733" t="s">
        <v>35</v>
      </c>
      <c r="H733">
        <v>0.1</v>
      </c>
      <c r="I733" t="s">
        <v>39</v>
      </c>
      <c r="J733">
        <v>382.09500000000003</v>
      </c>
      <c r="K733" t="s">
        <v>46</v>
      </c>
      <c r="L733" t="s">
        <v>47</v>
      </c>
      <c r="M733">
        <v>1</v>
      </c>
      <c r="N733" t="s">
        <v>779</v>
      </c>
      <c r="O733" t="s">
        <v>2250</v>
      </c>
      <c r="P733">
        <v>29.06</v>
      </c>
      <c r="Q733" s="49">
        <v>45385</v>
      </c>
      <c r="R733" s="49">
        <v>45391</v>
      </c>
      <c r="S733" t="s">
        <v>2924</v>
      </c>
    </row>
    <row r="734" spans="1:19" ht="15" customHeight="1" x14ac:dyDescent="0.35">
      <c r="A734" s="49">
        <v>45308</v>
      </c>
      <c r="B734" t="s">
        <v>18</v>
      </c>
      <c r="C734" t="s">
        <v>23</v>
      </c>
      <c r="D734">
        <v>7</v>
      </c>
      <c r="E734">
        <v>322.11</v>
      </c>
      <c r="F734" t="s">
        <v>32</v>
      </c>
      <c r="G734" t="s">
        <v>34</v>
      </c>
      <c r="H734">
        <v>0.1</v>
      </c>
      <c r="I734" t="s">
        <v>40</v>
      </c>
      <c r="J734">
        <v>2029.2929999999999</v>
      </c>
      <c r="K734" t="s">
        <v>45</v>
      </c>
      <c r="L734" t="s">
        <v>48</v>
      </c>
      <c r="M734">
        <v>0</v>
      </c>
      <c r="N734" t="s">
        <v>780</v>
      </c>
      <c r="O734" t="s">
        <v>2251</v>
      </c>
      <c r="P734">
        <v>19.91</v>
      </c>
      <c r="Q734" s="49">
        <v>45308</v>
      </c>
      <c r="R734" s="49">
        <v>45318</v>
      </c>
      <c r="S734" t="s">
        <v>2921</v>
      </c>
    </row>
    <row r="735" spans="1:19" ht="15" customHeight="1" x14ac:dyDescent="0.35">
      <c r="A735" s="49">
        <v>45752</v>
      </c>
      <c r="B735" t="s">
        <v>21</v>
      </c>
      <c r="C735" t="s">
        <v>27</v>
      </c>
      <c r="D735">
        <v>2</v>
      </c>
      <c r="E735">
        <v>231.96</v>
      </c>
      <c r="F735" t="s">
        <v>30</v>
      </c>
      <c r="G735" t="s">
        <v>35</v>
      </c>
      <c r="H735">
        <v>0.1</v>
      </c>
      <c r="I735" t="s">
        <v>37</v>
      </c>
      <c r="J735">
        <v>417.52800000000002</v>
      </c>
      <c r="K735" t="s">
        <v>45</v>
      </c>
      <c r="M735">
        <v>1</v>
      </c>
      <c r="N735" t="s">
        <v>781</v>
      </c>
      <c r="O735" t="s">
        <v>2252</v>
      </c>
      <c r="P735">
        <v>32.659999999999997</v>
      </c>
      <c r="Q735" s="49">
        <v>45752</v>
      </c>
      <c r="R735" s="49">
        <v>45761</v>
      </c>
      <c r="S735" t="s">
        <v>2924</v>
      </c>
    </row>
    <row r="736" spans="1:19" ht="15" customHeight="1" x14ac:dyDescent="0.35">
      <c r="A736" s="49">
        <v>45764</v>
      </c>
      <c r="B736" t="s">
        <v>21</v>
      </c>
      <c r="C736" t="s">
        <v>26</v>
      </c>
      <c r="D736">
        <v>15</v>
      </c>
      <c r="E736">
        <v>242.07</v>
      </c>
      <c r="F736" t="s">
        <v>31</v>
      </c>
      <c r="G736" t="s">
        <v>34</v>
      </c>
      <c r="H736">
        <v>0.15</v>
      </c>
      <c r="I736" t="s">
        <v>41</v>
      </c>
      <c r="J736">
        <v>3086.392499999999</v>
      </c>
      <c r="K736" t="s">
        <v>44</v>
      </c>
      <c r="M736">
        <v>0</v>
      </c>
      <c r="N736" t="s">
        <v>782</v>
      </c>
      <c r="O736" t="s">
        <v>2253</v>
      </c>
      <c r="P736">
        <v>19.18</v>
      </c>
      <c r="Q736" s="49">
        <v>45764</v>
      </c>
      <c r="R736" s="49">
        <v>45770</v>
      </c>
      <c r="S736" t="s">
        <v>2924</v>
      </c>
    </row>
    <row r="737" spans="1:19" ht="15" customHeight="1" x14ac:dyDescent="0.35">
      <c r="A737" s="49">
        <v>45577</v>
      </c>
      <c r="B737" t="s">
        <v>21</v>
      </c>
      <c r="C737" t="s">
        <v>23</v>
      </c>
      <c r="D737">
        <v>2</v>
      </c>
      <c r="E737">
        <v>48.02</v>
      </c>
      <c r="F737" t="s">
        <v>32</v>
      </c>
      <c r="G737" t="s">
        <v>35</v>
      </c>
      <c r="H737">
        <v>0.05</v>
      </c>
      <c r="I737" t="s">
        <v>39</v>
      </c>
      <c r="J737">
        <v>91.238</v>
      </c>
      <c r="K737" t="s">
        <v>45</v>
      </c>
      <c r="L737" t="s">
        <v>47</v>
      </c>
      <c r="M737">
        <v>1</v>
      </c>
      <c r="N737" t="s">
        <v>783</v>
      </c>
      <c r="O737" t="s">
        <v>2254</v>
      </c>
      <c r="P737">
        <v>25.81</v>
      </c>
      <c r="Q737" s="49">
        <v>45577</v>
      </c>
      <c r="R737" s="49">
        <v>45580</v>
      </c>
      <c r="S737" t="s">
        <v>2924</v>
      </c>
    </row>
    <row r="738" spans="1:19" ht="15" customHeight="1" x14ac:dyDescent="0.35">
      <c r="A738" s="49">
        <v>45500</v>
      </c>
      <c r="B738" t="s">
        <v>21</v>
      </c>
      <c r="C738" t="s">
        <v>26</v>
      </c>
      <c r="D738">
        <v>1</v>
      </c>
      <c r="E738">
        <v>534.28</v>
      </c>
      <c r="F738" t="s">
        <v>33</v>
      </c>
      <c r="G738" t="s">
        <v>34</v>
      </c>
      <c r="H738">
        <v>0.1</v>
      </c>
      <c r="I738" t="s">
        <v>36</v>
      </c>
      <c r="J738">
        <v>480.85199999999998</v>
      </c>
      <c r="K738" t="s">
        <v>42</v>
      </c>
      <c r="L738" t="s">
        <v>47</v>
      </c>
      <c r="M738">
        <v>0</v>
      </c>
      <c r="N738" t="s">
        <v>784</v>
      </c>
      <c r="O738" t="s">
        <v>2255</v>
      </c>
      <c r="P738">
        <v>31.3</v>
      </c>
      <c r="Q738" s="49">
        <v>45500</v>
      </c>
      <c r="R738" s="49">
        <v>45505</v>
      </c>
      <c r="S738" t="s">
        <v>2924</v>
      </c>
    </row>
    <row r="739" spans="1:19" ht="15" customHeight="1" x14ac:dyDescent="0.35">
      <c r="A739" s="49">
        <v>45667</v>
      </c>
      <c r="B739" t="s">
        <v>22</v>
      </c>
      <c r="C739" t="s">
        <v>28</v>
      </c>
      <c r="D739">
        <v>3</v>
      </c>
      <c r="E739">
        <v>98.15</v>
      </c>
      <c r="F739" t="s">
        <v>33</v>
      </c>
      <c r="G739" t="s">
        <v>34</v>
      </c>
      <c r="H739">
        <v>0.15</v>
      </c>
      <c r="I739" t="s">
        <v>40</v>
      </c>
      <c r="J739">
        <v>250.2825</v>
      </c>
      <c r="K739" t="s">
        <v>45</v>
      </c>
      <c r="L739" t="s">
        <v>48</v>
      </c>
      <c r="M739">
        <v>0</v>
      </c>
      <c r="N739" t="s">
        <v>785</v>
      </c>
      <c r="O739" t="s">
        <v>2256</v>
      </c>
      <c r="P739">
        <v>46.37</v>
      </c>
      <c r="Q739" s="49">
        <v>45667</v>
      </c>
      <c r="R739" s="49">
        <v>45675</v>
      </c>
      <c r="S739" t="s">
        <v>2925</v>
      </c>
    </row>
    <row r="740" spans="1:19" ht="15" customHeight="1" x14ac:dyDescent="0.35">
      <c r="A740" s="49">
        <v>45498</v>
      </c>
      <c r="B740" t="s">
        <v>19</v>
      </c>
      <c r="C740" t="s">
        <v>26</v>
      </c>
      <c r="D740">
        <v>12</v>
      </c>
      <c r="E740">
        <v>61.85</v>
      </c>
      <c r="F740" t="s">
        <v>33</v>
      </c>
      <c r="G740" t="s">
        <v>34</v>
      </c>
      <c r="H740">
        <v>0.05</v>
      </c>
      <c r="I740" t="s">
        <v>37</v>
      </c>
      <c r="J740">
        <v>705.09</v>
      </c>
      <c r="K740" t="s">
        <v>44</v>
      </c>
      <c r="M740">
        <v>1</v>
      </c>
      <c r="N740" t="s">
        <v>786</v>
      </c>
      <c r="O740" t="s">
        <v>2257</v>
      </c>
      <c r="P740">
        <v>24.34</v>
      </c>
      <c r="Q740" s="49">
        <v>45498</v>
      </c>
      <c r="R740" s="49">
        <v>45504</v>
      </c>
      <c r="S740" t="s">
        <v>2922</v>
      </c>
    </row>
    <row r="741" spans="1:19" ht="15" customHeight="1" x14ac:dyDescent="0.35">
      <c r="A741" s="49">
        <v>45434</v>
      </c>
      <c r="B741" t="s">
        <v>22</v>
      </c>
      <c r="C741" t="s">
        <v>28</v>
      </c>
      <c r="D741">
        <v>6</v>
      </c>
      <c r="E741">
        <v>268.33999999999997</v>
      </c>
      <c r="F741" t="s">
        <v>31</v>
      </c>
      <c r="G741" t="s">
        <v>34</v>
      </c>
      <c r="H741">
        <v>0.1</v>
      </c>
      <c r="I741" t="s">
        <v>40</v>
      </c>
      <c r="J741">
        <v>1449.0360000000001</v>
      </c>
      <c r="K741" t="s">
        <v>45</v>
      </c>
      <c r="L741" t="s">
        <v>49</v>
      </c>
      <c r="M741">
        <v>1</v>
      </c>
      <c r="N741" t="s">
        <v>787</v>
      </c>
      <c r="O741" t="s">
        <v>2258</v>
      </c>
      <c r="P741">
        <v>35.69</v>
      </c>
      <c r="Q741" s="49">
        <v>45434</v>
      </c>
      <c r="R741" s="49">
        <v>45437</v>
      </c>
      <c r="S741" t="s">
        <v>2925</v>
      </c>
    </row>
    <row r="742" spans="1:19" ht="15" customHeight="1" x14ac:dyDescent="0.35">
      <c r="A742" s="49">
        <v>45514</v>
      </c>
      <c r="B742" t="s">
        <v>21</v>
      </c>
      <c r="C742" t="s">
        <v>25</v>
      </c>
      <c r="D742">
        <v>4</v>
      </c>
      <c r="E742">
        <v>529.03</v>
      </c>
      <c r="F742" t="s">
        <v>30</v>
      </c>
      <c r="G742" t="s">
        <v>34</v>
      </c>
      <c r="H742">
        <v>0.05</v>
      </c>
      <c r="I742" t="s">
        <v>39</v>
      </c>
      <c r="J742">
        <v>2010.3140000000001</v>
      </c>
      <c r="K742" t="s">
        <v>42</v>
      </c>
      <c r="L742" t="s">
        <v>48</v>
      </c>
      <c r="M742">
        <v>0</v>
      </c>
      <c r="N742" t="s">
        <v>788</v>
      </c>
      <c r="O742" t="s">
        <v>2259</v>
      </c>
      <c r="P742">
        <v>25.96</v>
      </c>
      <c r="Q742" s="49">
        <v>45514</v>
      </c>
      <c r="R742" s="49">
        <v>45524</v>
      </c>
      <c r="S742" t="s">
        <v>2924</v>
      </c>
    </row>
    <row r="743" spans="1:19" ht="15" customHeight="1" x14ac:dyDescent="0.35">
      <c r="A743" s="49">
        <v>45043</v>
      </c>
      <c r="B743" t="s">
        <v>22</v>
      </c>
      <c r="C743" t="s">
        <v>28</v>
      </c>
      <c r="D743">
        <v>2</v>
      </c>
      <c r="E743">
        <v>107.32</v>
      </c>
      <c r="F743" t="s">
        <v>30</v>
      </c>
      <c r="G743" t="s">
        <v>35</v>
      </c>
      <c r="H743">
        <v>0.05</v>
      </c>
      <c r="I743" t="s">
        <v>37</v>
      </c>
      <c r="J743">
        <v>203.90799999999999</v>
      </c>
      <c r="K743" t="s">
        <v>44</v>
      </c>
      <c r="M743">
        <v>0</v>
      </c>
      <c r="N743" t="s">
        <v>789</v>
      </c>
      <c r="O743" t="s">
        <v>2260</v>
      </c>
      <c r="P743">
        <v>47.33</v>
      </c>
      <c r="Q743" s="49">
        <v>45043</v>
      </c>
      <c r="R743" s="49">
        <v>45045</v>
      </c>
      <c r="S743" t="s">
        <v>2925</v>
      </c>
    </row>
    <row r="744" spans="1:19" ht="15" customHeight="1" x14ac:dyDescent="0.35">
      <c r="A744" s="49">
        <v>45098</v>
      </c>
      <c r="B744" t="s">
        <v>19</v>
      </c>
      <c r="C744" t="s">
        <v>28</v>
      </c>
      <c r="D744">
        <v>1</v>
      </c>
      <c r="E744">
        <v>500.96</v>
      </c>
      <c r="F744" t="s">
        <v>32</v>
      </c>
      <c r="G744" t="s">
        <v>34</v>
      </c>
      <c r="H744">
        <v>0.05</v>
      </c>
      <c r="I744" t="s">
        <v>38</v>
      </c>
      <c r="J744">
        <v>475.91199999999998</v>
      </c>
      <c r="K744" t="s">
        <v>42</v>
      </c>
      <c r="L744" t="s">
        <v>49</v>
      </c>
      <c r="M744">
        <v>0</v>
      </c>
      <c r="N744" t="s">
        <v>790</v>
      </c>
      <c r="O744" t="s">
        <v>1890</v>
      </c>
      <c r="P744">
        <v>42.1</v>
      </c>
      <c r="Q744" s="49">
        <v>45098</v>
      </c>
      <c r="R744" s="49">
        <v>45102</v>
      </c>
      <c r="S744" t="s">
        <v>2922</v>
      </c>
    </row>
    <row r="745" spans="1:19" ht="15" customHeight="1" x14ac:dyDescent="0.35">
      <c r="A745" s="49">
        <v>45576</v>
      </c>
      <c r="B745" t="s">
        <v>22</v>
      </c>
      <c r="C745" t="s">
        <v>29</v>
      </c>
      <c r="D745">
        <v>17</v>
      </c>
      <c r="E745">
        <v>549.78</v>
      </c>
      <c r="F745" t="s">
        <v>30</v>
      </c>
      <c r="G745" t="s">
        <v>34</v>
      </c>
      <c r="H745">
        <v>0.05</v>
      </c>
      <c r="I745" t="s">
        <v>37</v>
      </c>
      <c r="J745">
        <v>8878.9470000000001</v>
      </c>
      <c r="K745" t="s">
        <v>44</v>
      </c>
      <c r="M745">
        <v>1</v>
      </c>
      <c r="N745" t="s">
        <v>791</v>
      </c>
      <c r="O745" t="s">
        <v>2261</v>
      </c>
      <c r="P745">
        <v>44.42</v>
      </c>
      <c r="Q745" s="49">
        <v>45576</v>
      </c>
      <c r="R745" s="49">
        <v>45579</v>
      </c>
      <c r="S745" t="s">
        <v>2925</v>
      </c>
    </row>
    <row r="746" spans="1:19" ht="15" customHeight="1" x14ac:dyDescent="0.35">
      <c r="A746" s="49">
        <v>45683</v>
      </c>
      <c r="B746" t="s">
        <v>20</v>
      </c>
      <c r="C746" t="s">
        <v>23</v>
      </c>
      <c r="D746">
        <v>3</v>
      </c>
      <c r="E746">
        <v>58.51</v>
      </c>
      <c r="F746" t="s">
        <v>31</v>
      </c>
      <c r="G746" t="s">
        <v>35</v>
      </c>
      <c r="H746">
        <v>0.05</v>
      </c>
      <c r="I746" t="s">
        <v>39</v>
      </c>
      <c r="J746">
        <v>166.7535</v>
      </c>
      <c r="K746" t="s">
        <v>46</v>
      </c>
      <c r="L746" t="s">
        <v>49</v>
      </c>
      <c r="M746">
        <v>0</v>
      </c>
      <c r="N746" t="s">
        <v>792</v>
      </c>
      <c r="O746" t="s">
        <v>2262</v>
      </c>
      <c r="P746">
        <v>23.57</v>
      </c>
      <c r="Q746" s="49">
        <v>45683</v>
      </c>
      <c r="R746" s="49">
        <v>45687</v>
      </c>
      <c r="S746" t="s">
        <v>2923</v>
      </c>
    </row>
    <row r="747" spans="1:19" ht="15" customHeight="1" x14ac:dyDescent="0.35">
      <c r="A747" s="49">
        <v>45461</v>
      </c>
      <c r="B747" t="s">
        <v>19</v>
      </c>
      <c r="C747" t="s">
        <v>26</v>
      </c>
      <c r="D747">
        <v>17</v>
      </c>
      <c r="E747">
        <v>504.08</v>
      </c>
      <c r="F747" t="s">
        <v>31</v>
      </c>
      <c r="G747" t="s">
        <v>34</v>
      </c>
      <c r="H747">
        <v>0.1</v>
      </c>
      <c r="I747" t="s">
        <v>40</v>
      </c>
      <c r="J747">
        <v>7712.4240000000009</v>
      </c>
      <c r="K747" t="s">
        <v>42</v>
      </c>
      <c r="L747" t="s">
        <v>48</v>
      </c>
      <c r="M747">
        <v>0</v>
      </c>
      <c r="N747" t="s">
        <v>793</v>
      </c>
      <c r="O747" t="s">
        <v>2263</v>
      </c>
      <c r="P747">
        <v>26.47</v>
      </c>
      <c r="Q747" s="49">
        <v>45461</v>
      </c>
      <c r="R747" s="49">
        <v>45469</v>
      </c>
      <c r="S747" t="s">
        <v>2922</v>
      </c>
    </row>
    <row r="748" spans="1:19" ht="15" customHeight="1" x14ac:dyDescent="0.35">
      <c r="A748" s="49">
        <v>45826</v>
      </c>
      <c r="B748" t="s">
        <v>18</v>
      </c>
      <c r="C748" t="s">
        <v>27</v>
      </c>
      <c r="D748">
        <v>17</v>
      </c>
      <c r="E748">
        <v>419.63</v>
      </c>
      <c r="F748" t="s">
        <v>33</v>
      </c>
      <c r="G748" t="s">
        <v>34</v>
      </c>
      <c r="H748">
        <v>0</v>
      </c>
      <c r="I748" t="s">
        <v>37</v>
      </c>
      <c r="J748">
        <v>7133.71</v>
      </c>
      <c r="K748" t="s">
        <v>46</v>
      </c>
      <c r="L748" t="s">
        <v>48</v>
      </c>
      <c r="M748">
        <v>0</v>
      </c>
      <c r="N748" t="s">
        <v>794</v>
      </c>
      <c r="O748" t="s">
        <v>2264</v>
      </c>
      <c r="P748">
        <v>17.399999999999999</v>
      </c>
      <c r="Q748" s="49">
        <v>45826</v>
      </c>
      <c r="R748" s="49">
        <v>45832</v>
      </c>
      <c r="S748" t="s">
        <v>2921</v>
      </c>
    </row>
    <row r="749" spans="1:19" ht="15" customHeight="1" x14ac:dyDescent="0.35">
      <c r="A749" s="49">
        <v>45594</v>
      </c>
      <c r="B749" t="s">
        <v>19</v>
      </c>
      <c r="C749" t="s">
        <v>23</v>
      </c>
      <c r="D749">
        <v>2</v>
      </c>
      <c r="E749">
        <v>267.36</v>
      </c>
      <c r="F749" t="s">
        <v>30</v>
      </c>
      <c r="G749" t="s">
        <v>34</v>
      </c>
      <c r="H749">
        <v>0.05</v>
      </c>
      <c r="I749" t="s">
        <v>38</v>
      </c>
      <c r="J749">
        <v>507.98399999999998</v>
      </c>
      <c r="K749" t="s">
        <v>42</v>
      </c>
      <c r="M749">
        <v>0</v>
      </c>
      <c r="N749" t="s">
        <v>795</v>
      </c>
      <c r="O749" t="s">
        <v>2265</v>
      </c>
      <c r="P749">
        <v>21.36</v>
      </c>
      <c r="Q749" s="49">
        <v>45594</v>
      </c>
      <c r="R749" s="49">
        <v>45603</v>
      </c>
      <c r="S749" t="s">
        <v>2922</v>
      </c>
    </row>
    <row r="750" spans="1:19" ht="15" customHeight="1" x14ac:dyDescent="0.35">
      <c r="A750" s="49">
        <v>45755</v>
      </c>
      <c r="B750" t="s">
        <v>21</v>
      </c>
      <c r="C750" t="s">
        <v>24</v>
      </c>
      <c r="D750">
        <v>2</v>
      </c>
      <c r="E750">
        <v>298.06</v>
      </c>
      <c r="F750" t="s">
        <v>30</v>
      </c>
      <c r="G750" t="s">
        <v>34</v>
      </c>
      <c r="H750">
        <v>0</v>
      </c>
      <c r="I750" t="s">
        <v>37</v>
      </c>
      <c r="J750">
        <v>596.12</v>
      </c>
      <c r="K750" t="s">
        <v>45</v>
      </c>
      <c r="L750" t="s">
        <v>48</v>
      </c>
      <c r="M750">
        <v>1</v>
      </c>
      <c r="N750" t="s">
        <v>796</v>
      </c>
      <c r="O750" t="s">
        <v>2266</v>
      </c>
      <c r="P750">
        <v>35.369999999999997</v>
      </c>
      <c r="Q750" s="49">
        <v>45755</v>
      </c>
      <c r="R750" s="49">
        <v>45761</v>
      </c>
      <c r="S750" t="s">
        <v>2924</v>
      </c>
    </row>
    <row r="751" spans="1:19" ht="15" customHeight="1" x14ac:dyDescent="0.35">
      <c r="A751" s="49">
        <v>44957</v>
      </c>
      <c r="B751" t="s">
        <v>21</v>
      </c>
      <c r="C751" t="s">
        <v>28</v>
      </c>
      <c r="D751">
        <v>13</v>
      </c>
      <c r="E751">
        <v>132.97</v>
      </c>
      <c r="F751" t="s">
        <v>30</v>
      </c>
      <c r="G751" t="s">
        <v>34</v>
      </c>
      <c r="H751">
        <v>0.05</v>
      </c>
      <c r="I751" t="s">
        <v>38</v>
      </c>
      <c r="J751">
        <v>1642.1795</v>
      </c>
      <c r="K751" t="s">
        <v>45</v>
      </c>
      <c r="L751" t="s">
        <v>49</v>
      </c>
      <c r="M751">
        <v>0</v>
      </c>
      <c r="N751" t="s">
        <v>797</v>
      </c>
      <c r="O751" t="s">
        <v>2267</v>
      </c>
      <c r="P751">
        <v>42.87</v>
      </c>
      <c r="Q751" s="49">
        <v>44957</v>
      </c>
      <c r="R751" s="49">
        <v>44962</v>
      </c>
      <c r="S751" t="s">
        <v>2924</v>
      </c>
    </row>
    <row r="752" spans="1:19" ht="15" customHeight="1" x14ac:dyDescent="0.35">
      <c r="A752" s="49">
        <v>45366</v>
      </c>
      <c r="B752" t="s">
        <v>22</v>
      </c>
      <c r="C752" t="s">
        <v>26</v>
      </c>
      <c r="D752">
        <v>14</v>
      </c>
      <c r="E752">
        <v>476.28</v>
      </c>
      <c r="F752" t="s">
        <v>31</v>
      </c>
      <c r="G752" t="s">
        <v>34</v>
      </c>
      <c r="H752">
        <v>0.1</v>
      </c>
      <c r="I752" t="s">
        <v>36</v>
      </c>
      <c r="J752">
        <v>6001.1280000000006</v>
      </c>
      <c r="K752" t="s">
        <v>44</v>
      </c>
      <c r="L752" t="s">
        <v>47</v>
      </c>
      <c r="M752">
        <v>0</v>
      </c>
      <c r="N752" t="s">
        <v>798</v>
      </c>
      <c r="O752" t="s">
        <v>2268</v>
      </c>
      <c r="P752">
        <v>22.11</v>
      </c>
      <c r="Q752" s="49">
        <v>45366</v>
      </c>
      <c r="R752" s="49">
        <v>45371</v>
      </c>
      <c r="S752" t="s">
        <v>2925</v>
      </c>
    </row>
    <row r="753" spans="1:19" ht="15" customHeight="1" x14ac:dyDescent="0.35">
      <c r="A753" s="49">
        <v>45100</v>
      </c>
      <c r="B753" t="s">
        <v>20</v>
      </c>
      <c r="C753" t="s">
        <v>28</v>
      </c>
      <c r="D753">
        <v>16</v>
      </c>
      <c r="E753">
        <v>294.88</v>
      </c>
      <c r="F753" t="s">
        <v>30</v>
      </c>
      <c r="G753" t="s">
        <v>35</v>
      </c>
      <c r="H753">
        <v>0.05</v>
      </c>
      <c r="I753" t="s">
        <v>38</v>
      </c>
      <c r="J753">
        <v>4482.1759999999986</v>
      </c>
      <c r="K753" t="s">
        <v>46</v>
      </c>
      <c r="M753">
        <v>1</v>
      </c>
      <c r="N753" t="s">
        <v>799</v>
      </c>
      <c r="O753" t="s">
        <v>2088</v>
      </c>
      <c r="P753">
        <v>17.190000000000001</v>
      </c>
      <c r="Q753" s="49">
        <v>45100</v>
      </c>
      <c r="R753" s="49">
        <v>45104</v>
      </c>
      <c r="S753" t="s">
        <v>2923</v>
      </c>
    </row>
    <row r="754" spans="1:19" ht="15" customHeight="1" x14ac:dyDescent="0.35">
      <c r="A754" s="49">
        <v>45457</v>
      </c>
      <c r="B754" t="s">
        <v>20</v>
      </c>
      <c r="C754" t="s">
        <v>27</v>
      </c>
      <c r="D754">
        <v>19</v>
      </c>
      <c r="E754">
        <v>596.03</v>
      </c>
      <c r="F754" t="s">
        <v>32</v>
      </c>
      <c r="G754" t="s">
        <v>35</v>
      </c>
      <c r="H754">
        <v>0.15</v>
      </c>
      <c r="I754" t="s">
        <v>36</v>
      </c>
      <c r="J754">
        <v>9625.8845000000001</v>
      </c>
      <c r="K754" t="s">
        <v>45</v>
      </c>
      <c r="M754">
        <v>0</v>
      </c>
      <c r="N754" t="s">
        <v>800</v>
      </c>
      <c r="O754" t="s">
        <v>2269</v>
      </c>
      <c r="P754">
        <v>31.95</v>
      </c>
      <c r="Q754" s="49">
        <v>45457</v>
      </c>
      <c r="R754" s="49">
        <v>45466</v>
      </c>
      <c r="S754" t="s">
        <v>2923</v>
      </c>
    </row>
    <row r="755" spans="1:19" ht="15" customHeight="1" x14ac:dyDescent="0.35">
      <c r="A755" s="49">
        <v>45260</v>
      </c>
      <c r="B755" t="s">
        <v>22</v>
      </c>
      <c r="C755" t="s">
        <v>25</v>
      </c>
      <c r="D755">
        <v>6</v>
      </c>
      <c r="E755">
        <v>182.4</v>
      </c>
      <c r="F755" t="s">
        <v>30</v>
      </c>
      <c r="G755" t="s">
        <v>34</v>
      </c>
      <c r="H755">
        <v>0</v>
      </c>
      <c r="I755" t="s">
        <v>37</v>
      </c>
      <c r="J755">
        <v>1094.4000000000001</v>
      </c>
      <c r="K755" t="s">
        <v>42</v>
      </c>
      <c r="L755" t="s">
        <v>47</v>
      </c>
      <c r="M755">
        <v>1</v>
      </c>
      <c r="N755" t="s">
        <v>801</v>
      </c>
      <c r="O755" t="s">
        <v>2270</v>
      </c>
      <c r="P755">
        <v>49.49</v>
      </c>
      <c r="Q755" s="49">
        <v>45260</v>
      </c>
      <c r="R755" s="49">
        <v>45269</v>
      </c>
      <c r="S755" t="s">
        <v>2925</v>
      </c>
    </row>
    <row r="756" spans="1:19" ht="15" customHeight="1" x14ac:dyDescent="0.35">
      <c r="A756" s="49">
        <v>45403</v>
      </c>
      <c r="B756" t="s">
        <v>20</v>
      </c>
      <c r="C756" t="s">
        <v>23</v>
      </c>
      <c r="D756">
        <v>10</v>
      </c>
      <c r="E756">
        <v>400.95</v>
      </c>
      <c r="F756" t="s">
        <v>32</v>
      </c>
      <c r="G756" t="s">
        <v>35</v>
      </c>
      <c r="H756">
        <v>0.05</v>
      </c>
      <c r="I756" t="s">
        <v>39</v>
      </c>
      <c r="J756">
        <v>3809.0250000000001</v>
      </c>
      <c r="K756" t="s">
        <v>42</v>
      </c>
      <c r="M756">
        <v>0</v>
      </c>
      <c r="N756" t="s">
        <v>802</v>
      </c>
      <c r="O756" t="s">
        <v>2271</v>
      </c>
      <c r="P756">
        <v>17.46</v>
      </c>
      <c r="Q756" s="49">
        <v>45403</v>
      </c>
      <c r="R756" s="49">
        <v>45412</v>
      </c>
      <c r="S756" t="s">
        <v>2923</v>
      </c>
    </row>
    <row r="757" spans="1:19" ht="15" customHeight="1" x14ac:dyDescent="0.35">
      <c r="A757" s="49">
        <v>45144</v>
      </c>
      <c r="B757" t="s">
        <v>18</v>
      </c>
      <c r="C757" t="s">
        <v>25</v>
      </c>
      <c r="D757">
        <v>7</v>
      </c>
      <c r="E757">
        <v>373.66</v>
      </c>
      <c r="F757" t="s">
        <v>30</v>
      </c>
      <c r="G757" t="s">
        <v>35</v>
      </c>
      <c r="H757">
        <v>0.05</v>
      </c>
      <c r="I757" t="s">
        <v>37</v>
      </c>
      <c r="J757">
        <v>2484.8389999999999</v>
      </c>
      <c r="K757" t="s">
        <v>43</v>
      </c>
      <c r="L757" t="s">
        <v>48</v>
      </c>
      <c r="M757">
        <v>0</v>
      </c>
      <c r="N757" t="s">
        <v>803</v>
      </c>
      <c r="O757" t="s">
        <v>2272</v>
      </c>
      <c r="P757">
        <v>46.33</v>
      </c>
      <c r="Q757" s="49">
        <v>45144</v>
      </c>
      <c r="R757" s="49">
        <v>45150</v>
      </c>
      <c r="S757" t="s">
        <v>2921</v>
      </c>
    </row>
    <row r="758" spans="1:19" ht="15" customHeight="1" x14ac:dyDescent="0.35">
      <c r="A758" s="49">
        <v>45464</v>
      </c>
      <c r="B758" t="s">
        <v>22</v>
      </c>
      <c r="C758" t="s">
        <v>25</v>
      </c>
      <c r="D758">
        <v>7</v>
      </c>
      <c r="E758">
        <v>355.66</v>
      </c>
      <c r="F758" t="s">
        <v>32</v>
      </c>
      <c r="G758" t="s">
        <v>35</v>
      </c>
      <c r="H758">
        <v>0.15</v>
      </c>
      <c r="I758" t="s">
        <v>39</v>
      </c>
      <c r="J758">
        <v>2116.1770000000001</v>
      </c>
      <c r="K758" t="s">
        <v>43</v>
      </c>
      <c r="L758" t="s">
        <v>47</v>
      </c>
      <c r="M758">
        <v>1</v>
      </c>
      <c r="N758" t="s">
        <v>804</v>
      </c>
      <c r="O758" t="s">
        <v>2273</v>
      </c>
      <c r="P758">
        <v>28.77</v>
      </c>
      <c r="Q758" s="49">
        <v>45464</v>
      </c>
      <c r="R758" s="49">
        <v>45470</v>
      </c>
      <c r="S758" t="s">
        <v>2925</v>
      </c>
    </row>
    <row r="759" spans="1:19" ht="15" customHeight="1" x14ac:dyDescent="0.35">
      <c r="A759" s="49">
        <v>45732</v>
      </c>
      <c r="B759" t="s">
        <v>20</v>
      </c>
      <c r="C759" t="s">
        <v>28</v>
      </c>
      <c r="D759">
        <v>12</v>
      </c>
      <c r="E759">
        <v>260.31</v>
      </c>
      <c r="F759" t="s">
        <v>32</v>
      </c>
      <c r="G759" t="s">
        <v>35</v>
      </c>
      <c r="H759">
        <v>0.1</v>
      </c>
      <c r="I759" t="s">
        <v>41</v>
      </c>
      <c r="J759">
        <v>2811.348</v>
      </c>
      <c r="K759" t="s">
        <v>46</v>
      </c>
      <c r="L759" t="s">
        <v>48</v>
      </c>
      <c r="M759">
        <v>0</v>
      </c>
      <c r="N759" t="s">
        <v>805</v>
      </c>
      <c r="O759" t="s">
        <v>2274</v>
      </c>
      <c r="P759">
        <v>14.58</v>
      </c>
      <c r="Q759" s="49">
        <v>45732</v>
      </c>
      <c r="R759" s="49">
        <v>45740</v>
      </c>
      <c r="S759" t="s">
        <v>2923</v>
      </c>
    </row>
    <row r="760" spans="1:19" ht="15" customHeight="1" x14ac:dyDescent="0.35">
      <c r="A760" s="49">
        <v>45402</v>
      </c>
      <c r="B760" t="s">
        <v>22</v>
      </c>
      <c r="C760" t="s">
        <v>28</v>
      </c>
      <c r="D760">
        <v>10</v>
      </c>
      <c r="E760">
        <v>370.99</v>
      </c>
      <c r="F760" t="s">
        <v>30</v>
      </c>
      <c r="G760" t="s">
        <v>35</v>
      </c>
      <c r="H760">
        <v>0.15</v>
      </c>
      <c r="I760" t="s">
        <v>38</v>
      </c>
      <c r="J760">
        <v>3153.415</v>
      </c>
      <c r="K760" t="s">
        <v>42</v>
      </c>
      <c r="L760" t="s">
        <v>48</v>
      </c>
      <c r="M760">
        <v>1</v>
      </c>
      <c r="N760" t="s">
        <v>806</v>
      </c>
      <c r="O760" t="s">
        <v>2275</v>
      </c>
      <c r="P760">
        <v>11.16</v>
      </c>
      <c r="Q760" s="49">
        <v>45402</v>
      </c>
      <c r="R760" s="49">
        <v>45407</v>
      </c>
      <c r="S760" t="s">
        <v>2925</v>
      </c>
    </row>
    <row r="761" spans="1:19" ht="15" customHeight="1" x14ac:dyDescent="0.35">
      <c r="A761" s="49">
        <v>45646</v>
      </c>
      <c r="B761" t="s">
        <v>18</v>
      </c>
      <c r="C761" t="s">
        <v>23</v>
      </c>
      <c r="D761">
        <v>2</v>
      </c>
      <c r="E761">
        <v>548.72</v>
      </c>
      <c r="F761" t="s">
        <v>31</v>
      </c>
      <c r="G761" t="s">
        <v>34</v>
      </c>
      <c r="H761">
        <v>0.1</v>
      </c>
      <c r="I761" t="s">
        <v>38</v>
      </c>
      <c r="J761">
        <v>987.69600000000003</v>
      </c>
      <c r="K761" t="s">
        <v>44</v>
      </c>
      <c r="L761" t="s">
        <v>47</v>
      </c>
      <c r="M761">
        <v>1</v>
      </c>
      <c r="N761" t="s">
        <v>807</v>
      </c>
      <c r="O761" t="s">
        <v>2276</v>
      </c>
      <c r="P761">
        <v>26.35</v>
      </c>
      <c r="Q761" s="49">
        <v>45646</v>
      </c>
      <c r="R761" s="49">
        <v>45655</v>
      </c>
      <c r="S761" t="s">
        <v>2921</v>
      </c>
    </row>
    <row r="762" spans="1:19" ht="15" customHeight="1" x14ac:dyDescent="0.35">
      <c r="A762" s="49">
        <v>45160</v>
      </c>
      <c r="B762" t="s">
        <v>20</v>
      </c>
      <c r="C762" t="s">
        <v>29</v>
      </c>
      <c r="D762">
        <v>8</v>
      </c>
      <c r="E762">
        <v>343.53</v>
      </c>
      <c r="F762" t="s">
        <v>31</v>
      </c>
      <c r="G762" t="s">
        <v>34</v>
      </c>
      <c r="H762">
        <v>0</v>
      </c>
      <c r="I762" t="s">
        <v>38</v>
      </c>
      <c r="J762">
        <v>2748.24</v>
      </c>
      <c r="K762" t="s">
        <v>46</v>
      </c>
      <c r="M762">
        <v>0</v>
      </c>
      <c r="N762" t="s">
        <v>808</v>
      </c>
      <c r="O762" t="s">
        <v>2277</v>
      </c>
      <c r="P762">
        <v>16.100000000000001</v>
      </c>
      <c r="Q762" s="49">
        <v>45160</v>
      </c>
      <c r="R762" s="49">
        <v>45170</v>
      </c>
      <c r="S762" t="s">
        <v>2923</v>
      </c>
    </row>
    <row r="763" spans="1:19" ht="15" customHeight="1" x14ac:dyDescent="0.35">
      <c r="A763" s="49">
        <v>44989</v>
      </c>
      <c r="B763" t="s">
        <v>20</v>
      </c>
      <c r="C763" t="s">
        <v>28</v>
      </c>
      <c r="D763">
        <v>13</v>
      </c>
      <c r="E763">
        <v>494.78</v>
      </c>
      <c r="F763" t="s">
        <v>31</v>
      </c>
      <c r="G763" t="s">
        <v>34</v>
      </c>
      <c r="H763">
        <v>0.15</v>
      </c>
      <c r="I763" t="s">
        <v>40</v>
      </c>
      <c r="J763">
        <v>5467.3190000000004</v>
      </c>
      <c r="K763" t="s">
        <v>46</v>
      </c>
      <c r="L763" t="s">
        <v>47</v>
      </c>
      <c r="M763">
        <v>0</v>
      </c>
      <c r="N763" t="s">
        <v>809</v>
      </c>
      <c r="O763" t="s">
        <v>2278</v>
      </c>
      <c r="P763">
        <v>5.85</v>
      </c>
      <c r="Q763" s="49">
        <v>44989</v>
      </c>
      <c r="R763" s="49">
        <v>44998</v>
      </c>
      <c r="S763" t="s">
        <v>2923</v>
      </c>
    </row>
    <row r="764" spans="1:19" ht="15" customHeight="1" x14ac:dyDescent="0.35">
      <c r="A764" s="49">
        <v>45467</v>
      </c>
      <c r="B764" t="s">
        <v>20</v>
      </c>
      <c r="C764" t="s">
        <v>23</v>
      </c>
      <c r="D764">
        <v>9</v>
      </c>
      <c r="E764">
        <v>36.619999999999997</v>
      </c>
      <c r="F764" t="s">
        <v>30</v>
      </c>
      <c r="G764" t="s">
        <v>34</v>
      </c>
      <c r="H764">
        <v>0.1</v>
      </c>
      <c r="I764" t="s">
        <v>36</v>
      </c>
      <c r="J764">
        <v>296.62200000000001</v>
      </c>
      <c r="K764" t="s">
        <v>45</v>
      </c>
      <c r="L764" t="s">
        <v>47</v>
      </c>
      <c r="M764">
        <v>1</v>
      </c>
      <c r="N764" t="s">
        <v>810</v>
      </c>
      <c r="O764" t="s">
        <v>2279</v>
      </c>
      <c r="P764">
        <v>29.9</v>
      </c>
      <c r="Q764" s="49">
        <v>45467</v>
      </c>
      <c r="R764" s="49">
        <v>45474</v>
      </c>
      <c r="S764" t="s">
        <v>2923</v>
      </c>
    </row>
    <row r="765" spans="1:19" ht="15" customHeight="1" x14ac:dyDescent="0.35">
      <c r="A765" s="49">
        <v>45635</v>
      </c>
      <c r="B765" t="s">
        <v>18</v>
      </c>
      <c r="C765" t="s">
        <v>28</v>
      </c>
      <c r="D765">
        <v>14</v>
      </c>
      <c r="E765">
        <v>216.2</v>
      </c>
      <c r="F765" t="s">
        <v>32</v>
      </c>
      <c r="G765" t="s">
        <v>34</v>
      </c>
      <c r="H765">
        <v>0</v>
      </c>
      <c r="I765" t="s">
        <v>40</v>
      </c>
      <c r="J765">
        <v>3026.8</v>
      </c>
      <c r="K765" t="s">
        <v>42</v>
      </c>
      <c r="L765" t="s">
        <v>49</v>
      </c>
      <c r="M765">
        <v>0</v>
      </c>
      <c r="N765" t="s">
        <v>811</v>
      </c>
      <c r="O765" t="s">
        <v>2280</v>
      </c>
      <c r="P765">
        <v>14.39</v>
      </c>
      <c r="Q765" s="49">
        <v>45635</v>
      </c>
      <c r="R765" s="49">
        <v>45639</v>
      </c>
      <c r="S765" t="s">
        <v>2921</v>
      </c>
    </row>
    <row r="766" spans="1:19" ht="15" customHeight="1" x14ac:dyDescent="0.35">
      <c r="A766" s="49">
        <v>45477</v>
      </c>
      <c r="B766" t="s">
        <v>22</v>
      </c>
      <c r="C766" t="s">
        <v>23</v>
      </c>
      <c r="D766">
        <v>11</v>
      </c>
      <c r="E766">
        <v>128.99</v>
      </c>
      <c r="F766" t="s">
        <v>31</v>
      </c>
      <c r="G766" t="s">
        <v>35</v>
      </c>
      <c r="H766">
        <v>0.05</v>
      </c>
      <c r="I766" t="s">
        <v>40</v>
      </c>
      <c r="J766">
        <v>1347.9455</v>
      </c>
      <c r="K766" t="s">
        <v>45</v>
      </c>
      <c r="L766" t="s">
        <v>48</v>
      </c>
      <c r="M766">
        <v>0</v>
      </c>
      <c r="N766" t="s">
        <v>812</v>
      </c>
      <c r="O766" t="s">
        <v>1900</v>
      </c>
      <c r="P766">
        <v>38.58</v>
      </c>
      <c r="Q766" s="49">
        <v>45477</v>
      </c>
      <c r="R766" s="49">
        <v>45480</v>
      </c>
      <c r="S766" t="s">
        <v>2925</v>
      </c>
    </row>
    <row r="767" spans="1:19" ht="15" customHeight="1" x14ac:dyDescent="0.35">
      <c r="A767" s="49">
        <v>45720</v>
      </c>
      <c r="B767" t="s">
        <v>18</v>
      </c>
      <c r="C767" t="s">
        <v>24</v>
      </c>
      <c r="D767">
        <v>11</v>
      </c>
      <c r="E767">
        <v>183.11</v>
      </c>
      <c r="F767" t="s">
        <v>30</v>
      </c>
      <c r="G767" t="s">
        <v>35</v>
      </c>
      <c r="H767">
        <v>0.15</v>
      </c>
      <c r="I767" t="s">
        <v>38</v>
      </c>
      <c r="J767">
        <v>1712.0785000000001</v>
      </c>
      <c r="K767" t="s">
        <v>43</v>
      </c>
      <c r="L767" t="s">
        <v>47</v>
      </c>
      <c r="M767">
        <v>0</v>
      </c>
      <c r="N767" t="s">
        <v>813</v>
      </c>
      <c r="O767" t="s">
        <v>2281</v>
      </c>
      <c r="P767">
        <v>41.83</v>
      </c>
      <c r="Q767" s="49">
        <v>45720</v>
      </c>
      <c r="R767" s="49">
        <v>45722</v>
      </c>
      <c r="S767" t="s">
        <v>2921</v>
      </c>
    </row>
    <row r="768" spans="1:19" ht="15" customHeight="1" x14ac:dyDescent="0.35">
      <c r="A768" s="49">
        <v>45313</v>
      </c>
      <c r="B768" t="s">
        <v>18</v>
      </c>
      <c r="C768" t="s">
        <v>29</v>
      </c>
      <c r="D768">
        <v>11</v>
      </c>
      <c r="E768">
        <v>277.95</v>
      </c>
      <c r="F768" t="s">
        <v>31</v>
      </c>
      <c r="G768" t="s">
        <v>35</v>
      </c>
      <c r="H768">
        <v>0.05</v>
      </c>
      <c r="I768" t="s">
        <v>38</v>
      </c>
      <c r="J768">
        <v>2904.5774999999999</v>
      </c>
      <c r="K768" t="s">
        <v>43</v>
      </c>
      <c r="L768" t="s">
        <v>49</v>
      </c>
      <c r="M768">
        <v>0</v>
      </c>
      <c r="N768" t="s">
        <v>814</v>
      </c>
      <c r="O768" t="s">
        <v>2282</v>
      </c>
      <c r="P768">
        <v>44.04</v>
      </c>
      <c r="Q768" s="49">
        <v>45313</v>
      </c>
      <c r="R768" s="49">
        <v>45320</v>
      </c>
      <c r="S768" t="s">
        <v>2921</v>
      </c>
    </row>
    <row r="769" spans="1:19" ht="15" customHeight="1" x14ac:dyDescent="0.35">
      <c r="A769" s="49">
        <v>45728</v>
      </c>
      <c r="B769" t="s">
        <v>18</v>
      </c>
      <c r="C769" t="s">
        <v>25</v>
      </c>
      <c r="D769">
        <v>14</v>
      </c>
      <c r="E769">
        <v>554.08000000000004</v>
      </c>
      <c r="F769" t="s">
        <v>31</v>
      </c>
      <c r="G769" t="s">
        <v>35</v>
      </c>
      <c r="H769">
        <v>0.05</v>
      </c>
      <c r="I769" t="s">
        <v>40</v>
      </c>
      <c r="J769">
        <v>7369.2640000000001</v>
      </c>
      <c r="K769" t="s">
        <v>46</v>
      </c>
      <c r="M769">
        <v>0</v>
      </c>
      <c r="N769" t="s">
        <v>815</v>
      </c>
      <c r="O769" t="s">
        <v>2283</v>
      </c>
      <c r="P769">
        <v>36.72</v>
      </c>
      <c r="Q769" s="49">
        <v>45728</v>
      </c>
      <c r="R769" s="49">
        <v>45737</v>
      </c>
      <c r="S769" t="s">
        <v>2921</v>
      </c>
    </row>
    <row r="770" spans="1:19" ht="15" customHeight="1" x14ac:dyDescent="0.35">
      <c r="A770" s="49">
        <v>45716</v>
      </c>
      <c r="B770" t="s">
        <v>21</v>
      </c>
      <c r="C770" t="s">
        <v>24</v>
      </c>
      <c r="D770">
        <v>15</v>
      </c>
      <c r="E770">
        <v>23.32</v>
      </c>
      <c r="F770" t="s">
        <v>31</v>
      </c>
      <c r="G770" t="s">
        <v>35</v>
      </c>
      <c r="H770">
        <v>0.05</v>
      </c>
      <c r="I770" t="s">
        <v>39</v>
      </c>
      <c r="J770">
        <v>332.31</v>
      </c>
      <c r="K770" t="s">
        <v>45</v>
      </c>
      <c r="M770">
        <v>0</v>
      </c>
      <c r="N770" t="s">
        <v>816</v>
      </c>
      <c r="O770" t="s">
        <v>2284</v>
      </c>
      <c r="P770">
        <v>25.27</v>
      </c>
      <c r="Q770" s="49">
        <v>45716</v>
      </c>
      <c r="R770" s="49">
        <v>45719</v>
      </c>
      <c r="S770" t="s">
        <v>2924</v>
      </c>
    </row>
    <row r="771" spans="1:19" ht="15" customHeight="1" x14ac:dyDescent="0.35">
      <c r="A771" s="49">
        <v>45435</v>
      </c>
      <c r="B771" t="s">
        <v>18</v>
      </c>
      <c r="C771" t="s">
        <v>25</v>
      </c>
      <c r="D771">
        <v>4</v>
      </c>
      <c r="E771">
        <v>20.96</v>
      </c>
      <c r="F771" t="s">
        <v>33</v>
      </c>
      <c r="G771" t="s">
        <v>34</v>
      </c>
      <c r="H771">
        <v>0.05</v>
      </c>
      <c r="I771" t="s">
        <v>41</v>
      </c>
      <c r="J771">
        <v>79.647999999999996</v>
      </c>
      <c r="K771" t="s">
        <v>42</v>
      </c>
      <c r="L771" t="s">
        <v>47</v>
      </c>
      <c r="M771">
        <v>1</v>
      </c>
      <c r="N771" t="s">
        <v>817</v>
      </c>
      <c r="O771" t="s">
        <v>2285</v>
      </c>
      <c r="P771">
        <v>33.67</v>
      </c>
      <c r="Q771" s="49">
        <v>45435</v>
      </c>
      <c r="R771" s="49">
        <v>45443</v>
      </c>
      <c r="S771" t="s">
        <v>2921</v>
      </c>
    </row>
    <row r="772" spans="1:19" ht="15" customHeight="1" x14ac:dyDescent="0.35">
      <c r="A772" s="49">
        <v>45186</v>
      </c>
      <c r="B772" t="s">
        <v>20</v>
      </c>
      <c r="C772" t="s">
        <v>25</v>
      </c>
      <c r="D772">
        <v>18</v>
      </c>
      <c r="E772">
        <v>132.29</v>
      </c>
      <c r="F772" t="s">
        <v>31</v>
      </c>
      <c r="G772" t="s">
        <v>34</v>
      </c>
      <c r="H772">
        <v>0.05</v>
      </c>
      <c r="I772" t="s">
        <v>40</v>
      </c>
      <c r="J772">
        <v>2262.1590000000001</v>
      </c>
      <c r="K772" t="s">
        <v>44</v>
      </c>
      <c r="M772">
        <v>1</v>
      </c>
      <c r="N772" t="s">
        <v>818</v>
      </c>
      <c r="O772" t="s">
        <v>2286</v>
      </c>
      <c r="P772">
        <v>24.3</v>
      </c>
      <c r="Q772" s="49">
        <v>45186</v>
      </c>
      <c r="R772" s="49">
        <v>45189</v>
      </c>
      <c r="S772" t="s">
        <v>2923</v>
      </c>
    </row>
    <row r="773" spans="1:19" ht="15" customHeight="1" x14ac:dyDescent="0.35">
      <c r="A773" s="49">
        <v>45090</v>
      </c>
      <c r="B773" t="s">
        <v>18</v>
      </c>
      <c r="C773" t="s">
        <v>24</v>
      </c>
      <c r="D773">
        <v>19</v>
      </c>
      <c r="E773">
        <v>199.65</v>
      </c>
      <c r="F773" t="s">
        <v>31</v>
      </c>
      <c r="G773" t="s">
        <v>35</v>
      </c>
      <c r="H773">
        <v>0.1</v>
      </c>
      <c r="I773" t="s">
        <v>39</v>
      </c>
      <c r="J773">
        <v>3414.0149999999999</v>
      </c>
      <c r="K773" t="s">
        <v>46</v>
      </c>
      <c r="L773" t="s">
        <v>48</v>
      </c>
      <c r="M773">
        <v>1</v>
      </c>
      <c r="N773" t="s">
        <v>819</v>
      </c>
      <c r="O773" t="s">
        <v>2287</v>
      </c>
      <c r="P773">
        <v>35.119999999999997</v>
      </c>
      <c r="Q773" s="49">
        <v>45090</v>
      </c>
      <c r="R773" s="49">
        <v>45095</v>
      </c>
      <c r="S773" t="s">
        <v>2921</v>
      </c>
    </row>
    <row r="774" spans="1:19" ht="15" customHeight="1" x14ac:dyDescent="0.35">
      <c r="A774" s="49">
        <v>45808</v>
      </c>
      <c r="B774" t="s">
        <v>22</v>
      </c>
      <c r="C774" t="s">
        <v>24</v>
      </c>
      <c r="D774">
        <v>16</v>
      </c>
      <c r="E774">
        <v>307</v>
      </c>
      <c r="F774" t="s">
        <v>31</v>
      </c>
      <c r="G774" t="s">
        <v>34</v>
      </c>
      <c r="H774">
        <v>0</v>
      </c>
      <c r="I774" t="s">
        <v>41</v>
      </c>
      <c r="J774">
        <v>4912</v>
      </c>
      <c r="K774" t="s">
        <v>45</v>
      </c>
      <c r="L774" t="s">
        <v>47</v>
      </c>
      <c r="M774">
        <v>0</v>
      </c>
      <c r="N774" t="s">
        <v>820</v>
      </c>
      <c r="O774" t="s">
        <v>2288</v>
      </c>
      <c r="P774">
        <v>11.99</v>
      </c>
      <c r="Q774" s="49">
        <v>45808</v>
      </c>
      <c r="R774" s="49">
        <v>45810</v>
      </c>
      <c r="S774" t="s">
        <v>2925</v>
      </c>
    </row>
    <row r="775" spans="1:19" ht="15" customHeight="1" x14ac:dyDescent="0.35">
      <c r="A775" s="49">
        <v>45210</v>
      </c>
      <c r="B775" t="s">
        <v>18</v>
      </c>
      <c r="C775" t="s">
        <v>28</v>
      </c>
      <c r="D775">
        <v>1</v>
      </c>
      <c r="E775">
        <v>315.93</v>
      </c>
      <c r="F775" t="s">
        <v>32</v>
      </c>
      <c r="G775" t="s">
        <v>35</v>
      </c>
      <c r="H775">
        <v>0.15</v>
      </c>
      <c r="I775" t="s">
        <v>37</v>
      </c>
      <c r="J775">
        <v>268.54050000000001</v>
      </c>
      <c r="K775" t="s">
        <v>44</v>
      </c>
      <c r="L775" t="s">
        <v>48</v>
      </c>
      <c r="M775">
        <v>0</v>
      </c>
      <c r="N775" t="s">
        <v>821</v>
      </c>
      <c r="O775" t="s">
        <v>2289</v>
      </c>
      <c r="P775">
        <v>43.2</v>
      </c>
      <c r="Q775" s="49">
        <v>45210</v>
      </c>
      <c r="R775" s="49">
        <v>45213</v>
      </c>
      <c r="S775" t="s">
        <v>2921</v>
      </c>
    </row>
    <row r="776" spans="1:19" ht="15" customHeight="1" x14ac:dyDescent="0.35">
      <c r="A776" s="49">
        <v>45145</v>
      </c>
      <c r="B776" t="s">
        <v>22</v>
      </c>
      <c r="C776" t="s">
        <v>29</v>
      </c>
      <c r="D776">
        <v>5</v>
      </c>
      <c r="E776">
        <v>596.97</v>
      </c>
      <c r="F776" t="s">
        <v>31</v>
      </c>
      <c r="G776" t="s">
        <v>35</v>
      </c>
      <c r="H776">
        <v>0</v>
      </c>
      <c r="I776" t="s">
        <v>36</v>
      </c>
      <c r="J776">
        <v>2984.85</v>
      </c>
      <c r="K776" t="s">
        <v>46</v>
      </c>
      <c r="L776" t="s">
        <v>48</v>
      </c>
      <c r="M776">
        <v>0</v>
      </c>
      <c r="N776" t="s">
        <v>822</v>
      </c>
      <c r="O776" t="s">
        <v>2290</v>
      </c>
      <c r="P776">
        <v>14.43</v>
      </c>
      <c r="Q776" s="49">
        <v>45145</v>
      </c>
      <c r="R776" s="49">
        <v>45152</v>
      </c>
      <c r="S776" t="s">
        <v>2925</v>
      </c>
    </row>
    <row r="777" spans="1:19" ht="15" customHeight="1" x14ac:dyDescent="0.35">
      <c r="A777" s="49">
        <v>45263</v>
      </c>
      <c r="B777" t="s">
        <v>20</v>
      </c>
      <c r="C777" t="s">
        <v>23</v>
      </c>
      <c r="D777">
        <v>17</v>
      </c>
      <c r="E777">
        <v>376.98</v>
      </c>
      <c r="F777" t="s">
        <v>31</v>
      </c>
      <c r="G777" t="s">
        <v>35</v>
      </c>
      <c r="H777">
        <v>0.05</v>
      </c>
      <c r="I777" t="s">
        <v>39</v>
      </c>
      <c r="J777">
        <v>6088.2269999999999</v>
      </c>
      <c r="K777" t="s">
        <v>45</v>
      </c>
      <c r="M777">
        <v>1</v>
      </c>
      <c r="N777" t="s">
        <v>823</v>
      </c>
      <c r="O777" t="s">
        <v>2291</v>
      </c>
      <c r="P777">
        <v>38.479999999999997</v>
      </c>
      <c r="Q777" s="49">
        <v>45263</v>
      </c>
      <c r="R777" s="49">
        <v>45265</v>
      </c>
      <c r="S777" t="s">
        <v>2923</v>
      </c>
    </row>
    <row r="778" spans="1:19" ht="15" customHeight="1" x14ac:dyDescent="0.35">
      <c r="A778" s="49">
        <v>45505</v>
      </c>
      <c r="B778" t="s">
        <v>21</v>
      </c>
      <c r="C778" t="s">
        <v>29</v>
      </c>
      <c r="D778">
        <v>6</v>
      </c>
      <c r="E778">
        <v>208.64</v>
      </c>
      <c r="F778" t="s">
        <v>33</v>
      </c>
      <c r="G778" t="s">
        <v>35</v>
      </c>
      <c r="H778">
        <v>0.1</v>
      </c>
      <c r="I778" t="s">
        <v>38</v>
      </c>
      <c r="J778">
        <v>1126.6559999999999</v>
      </c>
      <c r="K778" t="s">
        <v>44</v>
      </c>
      <c r="L778" t="s">
        <v>47</v>
      </c>
      <c r="M778">
        <v>0</v>
      </c>
      <c r="N778" t="s">
        <v>824</v>
      </c>
      <c r="O778" t="s">
        <v>2292</v>
      </c>
      <c r="P778">
        <v>49.93</v>
      </c>
      <c r="Q778" s="49">
        <v>45505</v>
      </c>
      <c r="R778" s="49">
        <v>45508</v>
      </c>
      <c r="S778" t="s">
        <v>2924</v>
      </c>
    </row>
    <row r="779" spans="1:19" ht="15" customHeight="1" x14ac:dyDescent="0.35">
      <c r="A779" s="49">
        <v>45005</v>
      </c>
      <c r="B779" t="s">
        <v>18</v>
      </c>
      <c r="C779" t="s">
        <v>26</v>
      </c>
      <c r="D779">
        <v>7</v>
      </c>
      <c r="E779">
        <v>307.82</v>
      </c>
      <c r="F779" t="s">
        <v>30</v>
      </c>
      <c r="G779" t="s">
        <v>34</v>
      </c>
      <c r="H779">
        <v>0</v>
      </c>
      <c r="I779" t="s">
        <v>36</v>
      </c>
      <c r="J779">
        <v>2154.7399999999998</v>
      </c>
      <c r="K779" t="s">
        <v>45</v>
      </c>
      <c r="L779" t="s">
        <v>49</v>
      </c>
      <c r="M779">
        <v>1</v>
      </c>
      <c r="N779" t="s">
        <v>825</v>
      </c>
      <c r="O779" t="s">
        <v>2293</v>
      </c>
      <c r="P779">
        <v>14</v>
      </c>
      <c r="Q779" s="49">
        <v>45005</v>
      </c>
      <c r="R779" s="49">
        <v>45012</v>
      </c>
      <c r="S779" t="s">
        <v>2921</v>
      </c>
    </row>
    <row r="780" spans="1:19" ht="15" customHeight="1" x14ac:dyDescent="0.35">
      <c r="A780" s="49">
        <v>45838</v>
      </c>
      <c r="B780" t="s">
        <v>21</v>
      </c>
      <c r="C780" t="s">
        <v>28</v>
      </c>
      <c r="D780">
        <v>13</v>
      </c>
      <c r="E780">
        <v>382.48</v>
      </c>
      <c r="F780" t="s">
        <v>33</v>
      </c>
      <c r="G780" t="s">
        <v>35</v>
      </c>
      <c r="H780">
        <v>0.05</v>
      </c>
      <c r="I780" t="s">
        <v>36</v>
      </c>
      <c r="J780">
        <v>4723.6279999999997</v>
      </c>
      <c r="K780" t="s">
        <v>44</v>
      </c>
      <c r="L780" t="s">
        <v>49</v>
      </c>
      <c r="M780">
        <v>0</v>
      </c>
      <c r="N780" t="s">
        <v>826</v>
      </c>
      <c r="O780" t="s">
        <v>2294</v>
      </c>
      <c r="P780">
        <v>7.59</v>
      </c>
      <c r="Q780" s="49">
        <v>45838</v>
      </c>
      <c r="R780" s="49">
        <v>45842</v>
      </c>
      <c r="S780" t="s">
        <v>2924</v>
      </c>
    </row>
    <row r="781" spans="1:19" ht="15" customHeight="1" x14ac:dyDescent="0.35">
      <c r="A781" s="49">
        <v>45693</v>
      </c>
      <c r="B781" t="s">
        <v>19</v>
      </c>
      <c r="C781" t="s">
        <v>25</v>
      </c>
      <c r="D781">
        <v>9</v>
      </c>
      <c r="E781">
        <v>188.03</v>
      </c>
      <c r="F781" t="s">
        <v>30</v>
      </c>
      <c r="G781" t="s">
        <v>35</v>
      </c>
      <c r="H781">
        <v>0</v>
      </c>
      <c r="I781" t="s">
        <v>38</v>
      </c>
      <c r="J781">
        <v>1692.27</v>
      </c>
      <c r="K781" t="s">
        <v>46</v>
      </c>
      <c r="L781" t="s">
        <v>47</v>
      </c>
      <c r="M781">
        <v>0</v>
      </c>
      <c r="N781" t="s">
        <v>827</v>
      </c>
      <c r="O781" t="s">
        <v>2295</v>
      </c>
      <c r="P781">
        <v>11.44</v>
      </c>
      <c r="Q781" s="49">
        <v>45693</v>
      </c>
      <c r="R781" s="49">
        <v>45695</v>
      </c>
      <c r="S781" t="s">
        <v>2922</v>
      </c>
    </row>
    <row r="782" spans="1:19" ht="15" customHeight="1" x14ac:dyDescent="0.35">
      <c r="A782" s="49">
        <v>45431</v>
      </c>
      <c r="B782" t="s">
        <v>18</v>
      </c>
      <c r="C782" t="s">
        <v>25</v>
      </c>
      <c r="D782">
        <v>17</v>
      </c>
      <c r="E782">
        <v>238.17</v>
      </c>
      <c r="F782" t="s">
        <v>33</v>
      </c>
      <c r="G782" t="s">
        <v>34</v>
      </c>
      <c r="H782">
        <v>0.15</v>
      </c>
      <c r="I782" t="s">
        <v>38</v>
      </c>
      <c r="J782">
        <v>3441.5565000000001</v>
      </c>
      <c r="K782" t="s">
        <v>46</v>
      </c>
      <c r="L782" t="s">
        <v>47</v>
      </c>
      <c r="M782">
        <v>0</v>
      </c>
      <c r="N782" t="s">
        <v>828</v>
      </c>
      <c r="O782" t="s">
        <v>2296</v>
      </c>
      <c r="P782">
        <v>21.64</v>
      </c>
      <c r="Q782" s="49">
        <v>45431</v>
      </c>
      <c r="R782" s="49">
        <v>45441</v>
      </c>
      <c r="S782" t="s">
        <v>2921</v>
      </c>
    </row>
    <row r="783" spans="1:19" ht="15" customHeight="1" x14ac:dyDescent="0.35">
      <c r="A783" s="49">
        <v>44989</v>
      </c>
      <c r="B783" t="s">
        <v>20</v>
      </c>
      <c r="C783" t="s">
        <v>29</v>
      </c>
      <c r="D783">
        <v>10</v>
      </c>
      <c r="E783">
        <v>450.71</v>
      </c>
      <c r="F783" t="s">
        <v>30</v>
      </c>
      <c r="G783" t="s">
        <v>35</v>
      </c>
      <c r="H783">
        <v>0.1</v>
      </c>
      <c r="I783" t="s">
        <v>41</v>
      </c>
      <c r="J783">
        <v>4056.389999999999</v>
      </c>
      <c r="K783" t="s">
        <v>43</v>
      </c>
      <c r="L783" t="s">
        <v>48</v>
      </c>
      <c r="M783">
        <v>0</v>
      </c>
      <c r="N783" t="s">
        <v>829</v>
      </c>
      <c r="O783" t="s">
        <v>2297</v>
      </c>
      <c r="P783">
        <v>21.31</v>
      </c>
      <c r="Q783" s="49">
        <v>44989</v>
      </c>
      <c r="R783" s="49">
        <v>44997</v>
      </c>
      <c r="S783" t="s">
        <v>2923</v>
      </c>
    </row>
    <row r="784" spans="1:19" ht="15" customHeight="1" x14ac:dyDescent="0.35">
      <c r="A784" s="49">
        <v>44948</v>
      </c>
      <c r="B784" t="s">
        <v>21</v>
      </c>
      <c r="C784" t="s">
        <v>27</v>
      </c>
      <c r="D784">
        <v>2</v>
      </c>
      <c r="E784">
        <v>413.36</v>
      </c>
      <c r="F784" t="s">
        <v>33</v>
      </c>
      <c r="G784" t="s">
        <v>35</v>
      </c>
      <c r="H784">
        <v>0.1</v>
      </c>
      <c r="I784" t="s">
        <v>37</v>
      </c>
      <c r="J784">
        <v>744.048</v>
      </c>
      <c r="K784" t="s">
        <v>42</v>
      </c>
      <c r="L784" t="s">
        <v>48</v>
      </c>
      <c r="M784">
        <v>1</v>
      </c>
      <c r="N784" t="s">
        <v>830</v>
      </c>
      <c r="O784" t="s">
        <v>1988</v>
      </c>
      <c r="P784">
        <v>41.69</v>
      </c>
      <c r="Q784" s="49">
        <v>44948</v>
      </c>
      <c r="R784" s="49">
        <v>44950</v>
      </c>
      <c r="S784" t="s">
        <v>2924</v>
      </c>
    </row>
    <row r="785" spans="1:19" ht="15" customHeight="1" x14ac:dyDescent="0.35">
      <c r="A785" s="49">
        <v>45005</v>
      </c>
      <c r="B785" t="s">
        <v>19</v>
      </c>
      <c r="C785" t="s">
        <v>24</v>
      </c>
      <c r="D785">
        <v>20</v>
      </c>
      <c r="E785">
        <v>536.71</v>
      </c>
      <c r="F785" t="s">
        <v>30</v>
      </c>
      <c r="G785" t="s">
        <v>35</v>
      </c>
      <c r="H785">
        <v>0.15</v>
      </c>
      <c r="I785" t="s">
        <v>39</v>
      </c>
      <c r="J785">
        <v>9124.07</v>
      </c>
      <c r="K785" t="s">
        <v>45</v>
      </c>
      <c r="L785" t="s">
        <v>48</v>
      </c>
      <c r="M785">
        <v>0</v>
      </c>
      <c r="N785" t="s">
        <v>831</v>
      </c>
      <c r="O785" t="s">
        <v>2298</v>
      </c>
      <c r="P785">
        <v>41.42</v>
      </c>
      <c r="Q785" s="49">
        <v>45005</v>
      </c>
      <c r="R785" s="49">
        <v>45010</v>
      </c>
      <c r="S785" t="s">
        <v>2922</v>
      </c>
    </row>
    <row r="786" spans="1:19" ht="15" customHeight="1" x14ac:dyDescent="0.35">
      <c r="A786" s="49">
        <v>45448</v>
      </c>
      <c r="B786" t="s">
        <v>22</v>
      </c>
      <c r="C786" t="s">
        <v>24</v>
      </c>
      <c r="D786">
        <v>5</v>
      </c>
      <c r="E786">
        <v>206.42</v>
      </c>
      <c r="F786" t="s">
        <v>33</v>
      </c>
      <c r="G786" t="s">
        <v>35</v>
      </c>
      <c r="H786">
        <v>0.05</v>
      </c>
      <c r="I786" t="s">
        <v>37</v>
      </c>
      <c r="J786">
        <v>980.49499999999989</v>
      </c>
      <c r="K786" t="s">
        <v>45</v>
      </c>
      <c r="L786" t="s">
        <v>49</v>
      </c>
      <c r="M786">
        <v>0</v>
      </c>
      <c r="N786" t="s">
        <v>832</v>
      </c>
      <c r="O786" t="s">
        <v>2299</v>
      </c>
      <c r="P786">
        <v>35.51</v>
      </c>
      <c r="Q786" s="49">
        <v>45448</v>
      </c>
      <c r="R786" s="49">
        <v>45456</v>
      </c>
      <c r="S786" t="s">
        <v>2925</v>
      </c>
    </row>
    <row r="787" spans="1:19" ht="15" customHeight="1" x14ac:dyDescent="0.35">
      <c r="A787" s="49">
        <v>45482</v>
      </c>
      <c r="B787" t="s">
        <v>18</v>
      </c>
      <c r="C787" t="s">
        <v>29</v>
      </c>
      <c r="D787">
        <v>4</v>
      </c>
      <c r="E787">
        <v>256.83</v>
      </c>
      <c r="F787" t="s">
        <v>31</v>
      </c>
      <c r="G787" t="s">
        <v>34</v>
      </c>
      <c r="H787">
        <v>0.15</v>
      </c>
      <c r="I787" t="s">
        <v>39</v>
      </c>
      <c r="J787">
        <v>873.22199999999987</v>
      </c>
      <c r="K787" t="s">
        <v>46</v>
      </c>
      <c r="M787">
        <v>1</v>
      </c>
      <c r="N787" t="s">
        <v>833</v>
      </c>
      <c r="O787" t="s">
        <v>2300</v>
      </c>
      <c r="P787">
        <v>44.72</v>
      </c>
      <c r="Q787" s="49">
        <v>45482</v>
      </c>
      <c r="R787" s="49">
        <v>45490</v>
      </c>
      <c r="S787" t="s">
        <v>2921</v>
      </c>
    </row>
    <row r="788" spans="1:19" ht="15" customHeight="1" x14ac:dyDescent="0.35">
      <c r="A788" s="49">
        <v>45724</v>
      </c>
      <c r="B788" t="s">
        <v>19</v>
      </c>
      <c r="C788" t="s">
        <v>27</v>
      </c>
      <c r="D788">
        <v>1</v>
      </c>
      <c r="E788">
        <v>247.04</v>
      </c>
      <c r="F788" t="s">
        <v>32</v>
      </c>
      <c r="G788" t="s">
        <v>34</v>
      </c>
      <c r="H788">
        <v>0</v>
      </c>
      <c r="I788" t="s">
        <v>41</v>
      </c>
      <c r="J788">
        <v>247.04</v>
      </c>
      <c r="K788" t="s">
        <v>44</v>
      </c>
      <c r="L788" t="s">
        <v>47</v>
      </c>
      <c r="M788">
        <v>0</v>
      </c>
      <c r="N788" t="s">
        <v>834</v>
      </c>
      <c r="O788" t="s">
        <v>2301</v>
      </c>
      <c r="P788">
        <v>26.86</v>
      </c>
      <c r="Q788" s="49">
        <v>45724</v>
      </c>
      <c r="R788" s="49">
        <v>45729</v>
      </c>
      <c r="S788" t="s">
        <v>2922</v>
      </c>
    </row>
    <row r="789" spans="1:19" ht="15" customHeight="1" x14ac:dyDescent="0.35">
      <c r="A789" s="49">
        <v>45829</v>
      </c>
      <c r="B789" t="s">
        <v>19</v>
      </c>
      <c r="C789" t="s">
        <v>28</v>
      </c>
      <c r="D789">
        <v>3</v>
      </c>
      <c r="E789">
        <v>583.38</v>
      </c>
      <c r="F789" t="s">
        <v>30</v>
      </c>
      <c r="G789" t="s">
        <v>35</v>
      </c>
      <c r="H789">
        <v>0.15</v>
      </c>
      <c r="I789" t="s">
        <v>40</v>
      </c>
      <c r="J789">
        <v>1487.6189999999999</v>
      </c>
      <c r="K789" t="s">
        <v>46</v>
      </c>
      <c r="L789" t="s">
        <v>49</v>
      </c>
      <c r="M789">
        <v>1</v>
      </c>
      <c r="N789" t="s">
        <v>835</v>
      </c>
      <c r="O789" t="s">
        <v>2302</v>
      </c>
      <c r="P789">
        <v>30.12</v>
      </c>
      <c r="Q789" s="49">
        <v>45829</v>
      </c>
      <c r="R789" s="49">
        <v>45838</v>
      </c>
      <c r="S789" t="s">
        <v>2922</v>
      </c>
    </row>
    <row r="790" spans="1:19" ht="15" customHeight="1" x14ac:dyDescent="0.35">
      <c r="A790" s="49">
        <v>45836</v>
      </c>
      <c r="B790" t="s">
        <v>20</v>
      </c>
      <c r="C790" t="s">
        <v>28</v>
      </c>
      <c r="D790">
        <v>13</v>
      </c>
      <c r="E790">
        <v>341.38</v>
      </c>
      <c r="F790" t="s">
        <v>32</v>
      </c>
      <c r="G790" t="s">
        <v>35</v>
      </c>
      <c r="H790">
        <v>0.15</v>
      </c>
      <c r="I790" t="s">
        <v>37</v>
      </c>
      <c r="J790">
        <v>3772.2489999999989</v>
      </c>
      <c r="K790" t="s">
        <v>46</v>
      </c>
      <c r="M790">
        <v>0</v>
      </c>
      <c r="N790" t="s">
        <v>836</v>
      </c>
      <c r="O790" t="s">
        <v>2303</v>
      </c>
      <c r="P790">
        <v>18.2</v>
      </c>
      <c r="Q790" s="49">
        <v>45836</v>
      </c>
      <c r="R790" s="49">
        <v>45839</v>
      </c>
      <c r="S790" t="s">
        <v>2923</v>
      </c>
    </row>
    <row r="791" spans="1:19" ht="15" customHeight="1" x14ac:dyDescent="0.35">
      <c r="A791" s="49">
        <v>45752</v>
      </c>
      <c r="B791" t="s">
        <v>22</v>
      </c>
      <c r="C791" t="s">
        <v>26</v>
      </c>
      <c r="D791">
        <v>19</v>
      </c>
      <c r="E791">
        <v>267.02999999999997</v>
      </c>
      <c r="F791" t="s">
        <v>33</v>
      </c>
      <c r="G791" t="s">
        <v>34</v>
      </c>
      <c r="H791">
        <v>0.15</v>
      </c>
      <c r="I791" t="s">
        <v>41</v>
      </c>
      <c r="J791">
        <v>4312.5344999999998</v>
      </c>
      <c r="K791" t="s">
        <v>42</v>
      </c>
      <c r="L791" t="s">
        <v>48</v>
      </c>
      <c r="M791">
        <v>1</v>
      </c>
      <c r="N791" t="s">
        <v>837</v>
      </c>
      <c r="O791" t="s">
        <v>2304</v>
      </c>
      <c r="P791">
        <v>35.82</v>
      </c>
      <c r="Q791" s="49">
        <v>45752</v>
      </c>
      <c r="R791" s="49">
        <v>45760</v>
      </c>
      <c r="S791" t="s">
        <v>2925</v>
      </c>
    </row>
    <row r="792" spans="1:19" ht="15" customHeight="1" x14ac:dyDescent="0.35">
      <c r="A792" s="49">
        <v>45356</v>
      </c>
      <c r="B792" t="s">
        <v>19</v>
      </c>
      <c r="C792" t="s">
        <v>29</v>
      </c>
      <c r="D792">
        <v>7</v>
      </c>
      <c r="E792">
        <v>77.69</v>
      </c>
      <c r="F792" t="s">
        <v>33</v>
      </c>
      <c r="G792" t="s">
        <v>34</v>
      </c>
      <c r="H792">
        <v>0</v>
      </c>
      <c r="I792" t="s">
        <v>39</v>
      </c>
      <c r="J792">
        <v>543.82999999999993</v>
      </c>
      <c r="K792" t="s">
        <v>44</v>
      </c>
      <c r="L792" t="s">
        <v>48</v>
      </c>
      <c r="M792">
        <v>0</v>
      </c>
      <c r="N792" t="s">
        <v>838</v>
      </c>
      <c r="O792" t="s">
        <v>2305</v>
      </c>
      <c r="P792">
        <v>41.89</v>
      </c>
      <c r="Q792" s="49">
        <v>45356</v>
      </c>
      <c r="R792" s="49">
        <v>45363</v>
      </c>
      <c r="S792" t="s">
        <v>2922</v>
      </c>
    </row>
    <row r="793" spans="1:19" ht="15" customHeight="1" x14ac:dyDescent="0.35">
      <c r="A793" s="49">
        <v>45360</v>
      </c>
      <c r="B793" t="s">
        <v>18</v>
      </c>
      <c r="C793" t="s">
        <v>24</v>
      </c>
      <c r="D793">
        <v>20</v>
      </c>
      <c r="E793">
        <v>312.43</v>
      </c>
      <c r="F793" t="s">
        <v>32</v>
      </c>
      <c r="G793" t="s">
        <v>35</v>
      </c>
      <c r="H793">
        <v>0</v>
      </c>
      <c r="I793" t="s">
        <v>39</v>
      </c>
      <c r="J793">
        <v>6248.6</v>
      </c>
      <c r="K793" t="s">
        <v>44</v>
      </c>
      <c r="L793" t="s">
        <v>48</v>
      </c>
      <c r="M793">
        <v>0</v>
      </c>
      <c r="N793" t="s">
        <v>839</v>
      </c>
      <c r="O793" t="s">
        <v>2306</v>
      </c>
      <c r="P793">
        <v>28.11</v>
      </c>
      <c r="Q793" s="49">
        <v>45360</v>
      </c>
      <c r="R793" s="49">
        <v>45362</v>
      </c>
      <c r="S793" t="s">
        <v>2921</v>
      </c>
    </row>
    <row r="794" spans="1:19" ht="15" customHeight="1" x14ac:dyDescent="0.35">
      <c r="A794" s="49">
        <v>45713</v>
      </c>
      <c r="B794" t="s">
        <v>21</v>
      </c>
      <c r="C794" t="s">
        <v>27</v>
      </c>
      <c r="D794">
        <v>19</v>
      </c>
      <c r="E794">
        <v>14.1</v>
      </c>
      <c r="F794" t="s">
        <v>32</v>
      </c>
      <c r="G794" t="s">
        <v>34</v>
      </c>
      <c r="H794">
        <v>0.05</v>
      </c>
      <c r="I794" t="s">
        <v>39</v>
      </c>
      <c r="J794">
        <v>254.505</v>
      </c>
      <c r="K794" t="s">
        <v>46</v>
      </c>
      <c r="L794" t="s">
        <v>47</v>
      </c>
      <c r="M794">
        <v>0</v>
      </c>
      <c r="N794" t="s">
        <v>840</v>
      </c>
      <c r="O794" t="s">
        <v>2307</v>
      </c>
      <c r="P794">
        <v>37.840000000000003</v>
      </c>
      <c r="Q794" s="49">
        <v>45713</v>
      </c>
      <c r="R794" s="49">
        <v>45716</v>
      </c>
      <c r="S794" t="s">
        <v>2924</v>
      </c>
    </row>
    <row r="795" spans="1:19" ht="15" customHeight="1" x14ac:dyDescent="0.35">
      <c r="A795" s="49">
        <v>45612</v>
      </c>
      <c r="B795" t="s">
        <v>22</v>
      </c>
      <c r="C795" t="s">
        <v>28</v>
      </c>
      <c r="D795">
        <v>17</v>
      </c>
      <c r="E795">
        <v>266.83</v>
      </c>
      <c r="F795" t="s">
        <v>33</v>
      </c>
      <c r="G795" t="s">
        <v>35</v>
      </c>
      <c r="H795">
        <v>0.05</v>
      </c>
      <c r="I795" t="s">
        <v>38</v>
      </c>
      <c r="J795">
        <v>4309.3044999999993</v>
      </c>
      <c r="K795" t="s">
        <v>44</v>
      </c>
      <c r="L795" t="s">
        <v>49</v>
      </c>
      <c r="M795">
        <v>0</v>
      </c>
      <c r="N795" t="s">
        <v>841</v>
      </c>
      <c r="O795" t="s">
        <v>2308</v>
      </c>
      <c r="P795">
        <v>32.520000000000003</v>
      </c>
      <c r="Q795" s="49">
        <v>45612</v>
      </c>
      <c r="R795" s="49">
        <v>45619</v>
      </c>
      <c r="S795" t="s">
        <v>2925</v>
      </c>
    </row>
    <row r="796" spans="1:19" ht="15" customHeight="1" x14ac:dyDescent="0.35">
      <c r="A796" s="49">
        <v>45505</v>
      </c>
      <c r="B796" t="s">
        <v>19</v>
      </c>
      <c r="C796" t="s">
        <v>29</v>
      </c>
      <c r="D796">
        <v>20</v>
      </c>
      <c r="E796">
        <v>248.11</v>
      </c>
      <c r="F796" t="s">
        <v>33</v>
      </c>
      <c r="G796" t="s">
        <v>34</v>
      </c>
      <c r="H796">
        <v>0.05</v>
      </c>
      <c r="I796" t="s">
        <v>39</v>
      </c>
      <c r="J796">
        <v>4714.09</v>
      </c>
      <c r="K796" t="s">
        <v>42</v>
      </c>
      <c r="L796" t="s">
        <v>48</v>
      </c>
      <c r="M796">
        <v>0</v>
      </c>
      <c r="N796" t="s">
        <v>842</v>
      </c>
      <c r="O796" t="s">
        <v>2309</v>
      </c>
      <c r="P796">
        <v>22.96</v>
      </c>
      <c r="Q796" s="49">
        <v>45505</v>
      </c>
      <c r="R796" s="49">
        <v>45510</v>
      </c>
      <c r="S796" t="s">
        <v>2922</v>
      </c>
    </row>
    <row r="797" spans="1:19" ht="15" customHeight="1" x14ac:dyDescent="0.35">
      <c r="A797" s="49">
        <v>45402</v>
      </c>
      <c r="B797" t="s">
        <v>22</v>
      </c>
      <c r="C797" t="s">
        <v>26</v>
      </c>
      <c r="D797">
        <v>5</v>
      </c>
      <c r="E797">
        <v>316.76</v>
      </c>
      <c r="F797" t="s">
        <v>30</v>
      </c>
      <c r="G797" t="s">
        <v>35</v>
      </c>
      <c r="H797">
        <v>0.05</v>
      </c>
      <c r="I797" t="s">
        <v>37</v>
      </c>
      <c r="J797">
        <v>1504.61</v>
      </c>
      <c r="K797" t="s">
        <v>43</v>
      </c>
      <c r="L797" t="s">
        <v>47</v>
      </c>
      <c r="M797">
        <v>1</v>
      </c>
      <c r="N797" t="s">
        <v>843</v>
      </c>
      <c r="O797" t="s">
        <v>2161</v>
      </c>
      <c r="P797">
        <v>12.7</v>
      </c>
      <c r="Q797" s="49">
        <v>45402</v>
      </c>
      <c r="R797" s="49">
        <v>45412</v>
      </c>
      <c r="S797" t="s">
        <v>2925</v>
      </c>
    </row>
    <row r="798" spans="1:19" ht="15" customHeight="1" x14ac:dyDescent="0.35">
      <c r="A798" s="49">
        <v>45402</v>
      </c>
      <c r="B798" t="s">
        <v>19</v>
      </c>
      <c r="C798" t="s">
        <v>23</v>
      </c>
      <c r="D798">
        <v>2</v>
      </c>
      <c r="E798">
        <v>169.62</v>
      </c>
      <c r="F798" t="s">
        <v>32</v>
      </c>
      <c r="G798" t="s">
        <v>35</v>
      </c>
      <c r="H798">
        <v>0.1</v>
      </c>
      <c r="I798" t="s">
        <v>37</v>
      </c>
      <c r="J798">
        <v>305.31599999999997</v>
      </c>
      <c r="K798" t="s">
        <v>45</v>
      </c>
      <c r="M798">
        <v>0</v>
      </c>
      <c r="N798" t="s">
        <v>844</v>
      </c>
      <c r="O798" t="s">
        <v>2310</v>
      </c>
      <c r="P798">
        <v>45.41</v>
      </c>
      <c r="Q798" s="49">
        <v>45402</v>
      </c>
      <c r="R798" s="49">
        <v>45407</v>
      </c>
      <c r="S798" t="s">
        <v>2922</v>
      </c>
    </row>
    <row r="799" spans="1:19" ht="15" customHeight="1" x14ac:dyDescent="0.35">
      <c r="A799" s="49">
        <v>45191</v>
      </c>
      <c r="B799" t="s">
        <v>20</v>
      </c>
      <c r="C799" t="s">
        <v>23</v>
      </c>
      <c r="D799">
        <v>19</v>
      </c>
      <c r="E799">
        <v>35.380000000000003</v>
      </c>
      <c r="F799" t="s">
        <v>31</v>
      </c>
      <c r="G799" t="s">
        <v>35</v>
      </c>
      <c r="H799">
        <v>0.15</v>
      </c>
      <c r="I799" t="s">
        <v>40</v>
      </c>
      <c r="J799">
        <v>571.38700000000006</v>
      </c>
      <c r="K799" t="s">
        <v>42</v>
      </c>
      <c r="L799" t="s">
        <v>48</v>
      </c>
      <c r="M799">
        <v>0</v>
      </c>
      <c r="N799" t="s">
        <v>845</v>
      </c>
      <c r="O799" t="s">
        <v>2311</v>
      </c>
      <c r="P799">
        <v>7.06</v>
      </c>
      <c r="Q799" s="49">
        <v>45191</v>
      </c>
      <c r="R799" s="49">
        <v>45197</v>
      </c>
      <c r="S799" t="s">
        <v>2923</v>
      </c>
    </row>
    <row r="800" spans="1:19" ht="15" customHeight="1" x14ac:dyDescent="0.35">
      <c r="A800" s="49">
        <v>45709</v>
      </c>
      <c r="B800" t="s">
        <v>22</v>
      </c>
      <c r="C800" t="s">
        <v>26</v>
      </c>
      <c r="D800">
        <v>3</v>
      </c>
      <c r="E800">
        <v>264.08</v>
      </c>
      <c r="F800" t="s">
        <v>31</v>
      </c>
      <c r="G800" t="s">
        <v>35</v>
      </c>
      <c r="H800">
        <v>0.1</v>
      </c>
      <c r="I800" t="s">
        <v>40</v>
      </c>
      <c r="J800">
        <v>713.01600000000008</v>
      </c>
      <c r="K800" t="s">
        <v>42</v>
      </c>
      <c r="M800">
        <v>0</v>
      </c>
      <c r="N800" t="s">
        <v>846</v>
      </c>
      <c r="O800" t="s">
        <v>2312</v>
      </c>
      <c r="P800">
        <v>25.39</v>
      </c>
      <c r="Q800" s="49">
        <v>45709</v>
      </c>
      <c r="R800" s="49">
        <v>45718</v>
      </c>
      <c r="S800" t="s">
        <v>2925</v>
      </c>
    </row>
    <row r="801" spans="1:19" ht="15" customHeight="1" x14ac:dyDescent="0.35">
      <c r="A801" s="49">
        <v>45832</v>
      </c>
      <c r="B801" t="s">
        <v>18</v>
      </c>
      <c r="C801" t="s">
        <v>28</v>
      </c>
      <c r="D801">
        <v>5</v>
      </c>
      <c r="E801">
        <v>137.56</v>
      </c>
      <c r="F801" t="s">
        <v>32</v>
      </c>
      <c r="G801" t="s">
        <v>34</v>
      </c>
      <c r="H801">
        <v>0.15</v>
      </c>
      <c r="I801" t="s">
        <v>40</v>
      </c>
      <c r="J801">
        <v>584.63</v>
      </c>
      <c r="K801" t="s">
        <v>45</v>
      </c>
      <c r="L801" t="s">
        <v>48</v>
      </c>
      <c r="M801">
        <v>0</v>
      </c>
      <c r="N801" t="s">
        <v>847</v>
      </c>
      <c r="O801" t="s">
        <v>1654</v>
      </c>
      <c r="P801">
        <v>6.45</v>
      </c>
      <c r="Q801" s="49">
        <v>45832</v>
      </c>
      <c r="R801" s="49">
        <v>45839</v>
      </c>
      <c r="S801" t="s">
        <v>2921</v>
      </c>
    </row>
    <row r="802" spans="1:19" ht="15" customHeight="1" x14ac:dyDescent="0.35">
      <c r="A802" s="49">
        <v>45258</v>
      </c>
      <c r="B802" t="s">
        <v>21</v>
      </c>
      <c r="C802" t="s">
        <v>23</v>
      </c>
      <c r="D802">
        <v>8</v>
      </c>
      <c r="E802">
        <v>157.93</v>
      </c>
      <c r="F802" t="s">
        <v>30</v>
      </c>
      <c r="G802" t="s">
        <v>35</v>
      </c>
      <c r="H802">
        <v>0.15</v>
      </c>
      <c r="I802" t="s">
        <v>40</v>
      </c>
      <c r="J802">
        <v>1073.924</v>
      </c>
      <c r="K802" t="s">
        <v>42</v>
      </c>
      <c r="L802" t="s">
        <v>48</v>
      </c>
      <c r="M802">
        <v>0</v>
      </c>
      <c r="N802" t="s">
        <v>848</v>
      </c>
      <c r="O802" t="s">
        <v>2313</v>
      </c>
      <c r="P802">
        <v>6.31</v>
      </c>
      <c r="Q802" s="49">
        <v>45258</v>
      </c>
      <c r="R802" s="49">
        <v>45265</v>
      </c>
      <c r="S802" t="s">
        <v>2924</v>
      </c>
    </row>
    <row r="803" spans="1:19" ht="15" customHeight="1" x14ac:dyDescent="0.35">
      <c r="A803" s="49">
        <v>45390</v>
      </c>
      <c r="B803" t="s">
        <v>20</v>
      </c>
      <c r="C803" t="s">
        <v>25</v>
      </c>
      <c r="D803">
        <v>6</v>
      </c>
      <c r="E803">
        <v>126.86</v>
      </c>
      <c r="F803" t="s">
        <v>32</v>
      </c>
      <c r="G803" t="s">
        <v>34</v>
      </c>
      <c r="H803">
        <v>0.05</v>
      </c>
      <c r="I803" t="s">
        <v>36</v>
      </c>
      <c r="J803">
        <v>723.10199999999998</v>
      </c>
      <c r="K803" t="s">
        <v>45</v>
      </c>
      <c r="L803" t="s">
        <v>47</v>
      </c>
      <c r="M803">
        <v>0</v>
      </c>
      <c r="N803" t="s">
        <v>849</v>
      </c>
      <c r="O803" t="s">
        <v>2314</v>
      </c>
      <c r="P803">
        <v>35.49</v>
      </c>
      <c r="Q803" s="49">
        <v>45390</v>
      </c>
      <c r="R803" s="49">
        <v>45399</v>
      </c>
      <c r="S803" t="s">
        <v>2923</v>
      </c>
    </row>
    <row r="804" spans="1:19" ht="15" customHeight="1" x14ac:dyDescent="0.35">
      <c r="A804" s="49">
        <v>45664</v>
      </c>
      <c r="B804" t="s">
        <v>20</v>
      </c>
      <c r="C804" t="s">
        <v>26</v>
      </c>
      <c r="D804">
        <v>15</v>
      </c>
      <c r="E804">
        <v>240.05</v>
      </c>
      <c r="F804" t="s">
        <v>32</v>
      </c>
      <c r="G804" t="s">
        <v>35</v>
      </c>
      <c r="H804">
        <v>0.05</v>
      </c>
      <c r="I804" t="s">
        <v>39</v>
      </c>
      <c r="J804">
        <v>3420.7125000000001</v>
      </c>
      <c r="K804" t="s">
        <v>44</v>
      </c>
      <c r="L804" t="s">
        <v>47</v>
      </c>
      <c r="M804">
        <v>0</v>
      </c>
      <c r="N804" t="s">
        <v>850</v>
      </c>
      <c r="O804" t="s">
        <v>2220</v>
      </c>
      <c r="P804">
        <v>14.31</v>
      </c>
      <c r="Q804" s="49">
        <v>45664</v>
      </c>
      <c r="R804" s="49">
        <v>45671</v>
      </c>
      <c r="S804" t="s">
        <v>2923</v>
      </c>
    </row>
    <row r="805" spans="1:19" ht="15" customHeight="1" x14ac:dyDescent="0.35">
      <c r="A805" s="49">
        <v>44981</v>
      </c>
      <c r="B805" t="s">
        <v>19</v>
      </c>
      <c r="C805" t="s">
        <v>28</v>
      </c>
      <c r="D805">
        <v>3</v>
      </c>
      <c r="E805">
        <v>37.630000000000003</v>
      </c>
      <c r="F805" t="s">
        <v>31</v>
      </c>
      <c r="G805" t="s">
        <v>34</v>
      </c>
      <c r="H805">
        <v>0.1</v>
      </c>
      <c r="I805" t="s">
        <v>39</v>
      </c>
      <c r="J805">
        <v>101.601</v>
      </c>
      <c r="K805" t="s">
        <v>45</v>
      </c>
      <c r="L805" t="s">
        <v>47</v>
      </c>
      <c r="M805">
        <v>0</v>
      </c>
      <c r="N805" t="s">
        <v>851</v>
      </c>
      <c r="O805" t="s">
        <v>2315</v>
      </c>
      <c r="P805">
        <v>43.7</v>
      </c>
      <c r="Q805" s="49">
        <v>44981</v>
      </c>
      <c r="R805" s="49">
        <v>44988</v>
      </c>
      <c r="S805" t="s">
        <v>2922</v>
      </c>
    </row>
    <row r="806" spans="1:19" ht="15" customHeight="1" x14ac:dyDescent="0.35">
      <c r="A806" s="49">
        <v>45218</v>
      </c>
      <c r="B806" t="s">
        <v>18</v>
      </c>
      <c r="C806" t="s">
        <v>26</v>
      </c>
      <c r="D806">
        <v>13</v>
      </c>
      <c r="E806">
        <v>393.1</v>
      </c>
      <c r="F806" t="s">
        <v>30</v>
      </c>
      <c r="G806" t="s">
        <v>34</v>
      </c>
      <c r="H806">
        <v>0.1</v>
      </c>
      <c r="I806" t="s">
        <v>37</v>
      </c>
      <c r="J806">
        <v>4599.2700000000004</v>
      </c>
      <c r="K806" t="s">
        <v>42</v>
      </c>
      <c r="M806">
        <v>0</v>
      </c>
      <c r="N806" t="s">
        <v>852</v>
      </c>
      <c r="O806" t="s">
        <v>1557</v>
      </c>
      <c r="P806">
        <v>12.64</v>
      </c>
      <c r="Q806" s="49">
        <v>45218</v>
      </c>
      <c r="R806" s="49">
        <v>45225</v>
      </c>
      <c r="S806" t="s">
        <v>2921</v>
      </c>
    </row>
    <row r="807" spans="1:19" ht="15" customHeight="1" x14ac:dyDescent="0.35">
      <c r="A807" s="49">
        <v>45460</v>
      </c>
      <c r="B807" t="s">
        <v>20</v>
      </c>
      <c r="C807" t="s">
        <v>26</v>
      </c>
      <c r="D807">
        <v>10</v>
      </c>
      <c r="E807">
        <v>83.86</v>
      </c>
      <c r="F807" t="s">
        <v>31</v>
      </c>
      <c r="G807" t="s">
        <v>34</v>
      </c>
      <c r="H807">
        <v>0.15</v>
      </c>
      <c r="I807" t="s">
        <v>37</v>
      </c>
      <c r="J807">
        <v>712.81</v>
      </c>
      <c r="K807" t="s">
        <v>44</v>
      </c>
      <c r="M807">
        <v>0</v>
      </c>
      <c r="N807" t="s">
        <v>853</v>
      </c>
      <c r="O807" t="s">
        <v>2316</v>
      </c>
      <c r="P807">
        <v>41.11</v>
      </c>
      <c r="Q807" s="49">
        <v>45460</v>
      </c>
      <c r="R807" s="49">
        <v>45464</v>
      </c>
      <c r="S807" t="s">
        <v>2923</v>
      </c>
    </row>
    <row r="808" spans="1:19" ht="15" customHeight="1" x14ac:dyDescent="0.35">
      <c r="A808" s="49">
        <v>45098</v>
      </c>
      <c r="B808" t="s">
        <v>21</v>
      </c>
      <c r="C808" t="s">
        <v>25</v>
      </c>
      <c r="D808">
        <v>10</v>
      </c>
      <c r="E808">
        <v>110.07</v>
      </c>
      <c r="F808" t="s">
        <v>30</v>
      </c>
      <c r="G808" t="s">
        <v>34</v>
      </c>
      <c r="H808">
        <v>0</v>
      </c>
      <c r="I808" t="s">
        <v>38</v>
      </c>
      <c r="J808">
        <v>1100.7</v>
      </c>
      <c r="K808" t="s">
        <v>44</v>
      </c>
      <c r="M808">
        <v>0</v>
      </c>
      <c r="N808" t="s">
        <v>854</v>
      </c>
      <c r="O808" t="s">
        <v>2317</v>
      </c>
      <c r="P808">
        <v>18.47</v>
      </c>
      <c r="Q808" s="49">
        <v>45098</v>
      </c>
      <c r="R808" s="49">
        <v>45106</v>
      </c>
      <c r="S808" t="s">
        <v>2924</v>
      </c>
    </row>
    <row r="809" spans="1:19" ht="15" customHeight="1" x14ac:dyDescent="0.35">
      <c r="A809" s="49">
        <v>45534</v>
      </c>
      <c r="B809" t="s">
        <v>18</v>
      </c>
      <c r="C809" t="s">
        <v>24</v>
      </c>
      <c r="D809">
        <v>6</v>
      </c>
      <c r="E809">
        <v>288.98</v>
      </c>
      <c r="F809" t="s">
        <v>32</v>
      </c>
      <c r="G809" t="s">
        <v>34</v>
      </c>
      <c r="H809">
        <v>0.15</v>
      </c>
      <c r="I809" t="s">
        <v>40</v>
      </c>
      <c r="J809">
        <v>1473.798</v>
      </c>
      <c r="K809" t="s">
        <v>43</v>
      </c>
      <c r="M809">
        <v>0</v>
      </c>
      <c r="N809" t="s">
        <v>855</v>
      </c>
      <c r="O809" t="s">
        <v>2318</v>
      </c>
      <c r="P809">
        <v>38.630000000000003</v>
      </c>
      <c r="Q809" s="49">
        <v>45534</v>
      </c>
      <c r="R809" s="49">
        <v>45537</v>
      </c>
      <c r="S809" t="s">
        <v>2921</v>
      </c>
    </row>
    <row r="810" spans="1:19" ht="15" customHeight="1" x14ac:dyDescent="0.35">
      <c r="A810" s="49">
        <v>45660</v>
      </c>
      <c r="B810" t="s">
        <v>21</v>
      </c>
      <c r="C810" t="s">
        <v>25</v>
      </c>
      <c r="D810">
        <v>10</v>
      </c>
      <c r="E810">
        <v>451.14</v>
      </c>
      <c r="F810" t="s">
        <v>31</v>
      </c>
      <c r="G810" t="s">
        <v>35</v>
      </c>
      <c r="H810">
        <v>0</v>
      </c>
      <c r="I810" t="s">
        <v>41</v>
      </c>
      <c r="J810">
        <v>4511.3999999999996</v>
      </c>
      <c r="K810" t="s">
        <v>43</v>
      </c>
      <c r="L810" t="s">
        <v>47</v>
      </c>
      <c r="M810">
        <v>0</v>
      </c>
      <c r="N810" t="s">
        <v>856</v>
      </c>
      <c r="O810" t="s">
        <v>2319</v>
      </c>
      <c r="P810">
        <v>29.96</v>
      </c>
      <c r="Q810" s="49">
        <v>45660</v>
      </c>
      <c r="R810" s="49">
        <v>45670</v>
      </c>
      <c r="S810" t="s">
        <v>2924</v>
      </c>
    </row>
    <row r="811" spans="1:19" ht="15" customHeight="1" x14ac:dyDescent="0.35">
      <c r="A811" s="49">
        <v>44980</v>
      </c>
      <c r="B811" t="s">
        <v>22</v>
      </c>
      <c r="C811" t="s">
        <v>29</v>
      </c>
      <c r="D811">
        <v>16</v>
      </c>
      <c r="E811">
        <v>509.08</v>
      </c>
      <c r="F811" t="s">
        <v>32</v>
      </c>
      <c r="G811" t="s">
        <v>34</v>
      </c>
      <c r="H811">
        <v>0</v>
      </c>
      <c r="I811" t="s">
        <v>39</v>
      </c>
      <c r="J811">
        <v>8145.28</v>
      </c>
      <c r="K811" t="s">
        <v>42</v>
      </c>
      <c r="L811" t="s">
        <v>47</v>
      </c>
      <c r="M811">
        <v>0</v>
      </c>
      <c r="N811" t="s">
        <v>857</v>
      </c>
      <c r="O811" t="s">
        <v>1959</v>
      </c>
      <c r="P811">
        <v>37.53</v>
      </c>
      <c r="Q811" s="49">
        <v>44980</v>
      </c>
      <c r="R811" s="49">
        <v>44987</v>
      </c>
      <c r="S811" t="s">
        <v>2925</v>
      </c>
    </row>
    <row r="812" spans="1:19" ht="15" customHeight="1" x14ac:dyDescent="0.35">
      <c r="A812" s="49">
        <v>45773</v>
      </c>
      <c r="B812" t="s">
        <v>21</v>
      </c>
      <c r="C812" t="s">
        <v>29</v>
      </c>
      <c r="D812">
        <v>4</v>
      </c>
      <c r="E812">
        <v>582.73</v>
      </c>
      <c r="F812" t="s">
        <v>33</v>
      </c>
      <c r="G812" t="s">
        <v>34</v>
      </c>
      <c r="H812">
        <v>0.05</v>
      </c>
      <c r="I812" t="s">
        <v>39</v>
      </c>
      <c r="J812">
        <v>2214.3739999999998</v>
      </c>
      <c r="K812" t="s">
        <v>46</v>
      </c>
      <c r="L812" t="s">
        <v>49</v>
      </c>
      <c r="M812">
        <v>0</v>
      </c>
      <c r="N812" t="s">
        <v>858</v>
      </c>
      <c r="O812" t="s">
        <v>2320</v>
      </c>
      <c r="P812">
        <v>44.26</v>
      </c>
      <c r="Q812" s="49">
        <v>45773</v>
      </c>
      <c r="R812" s="49">
        <v>45776</v>
      </c>
      <c r="S812" t="s">
        <v>2924</v>
      </c>
    </row>
    <row r="813" spans="1:19" ht="15" customHeight="1" x14ac:dyDescent="0.35">
      <c r="A813" s="49">
        <v>45085</v>
      </c>
      <c r="B813" t="s">
        <v>19</v>
      </c>
      <c r="C813" t="s">
        <v>24</v>
      </c>
      <c r="D813">
        <v>9</v>
      </c>
      <c r="E813">
        <v>115.24</v>
      </c>
      <c r="F813" t="s">
        <v>30</v>
      </c>
      <c r="G813" t="s">
        <v>34</v>
      </c>
      <c r="H813">
        <v>0</v>
      </c>
      <c r="I813" t="s">
        <v>37</v>
      </c>
      <c r="J813">
        <v>1037.1600000000001</v>
      </c>
      <c r="K813" t="s">
        <v>44</v>
      </c>
      <c r="L813" t="s">
        <v>47</v>
      </c>
      <c r="M813">
        <v>0</v>
      </c>
      <c r="N813" t="s">
        <v>859</v>
      </c>
      <c r="O813" t="s">
        <v>2321</v>
      </c>
      <c r="P813">
        <v>8.2799999999999994</v>
      </c>
      <c r="Q813" s="49">
        <v>45085</v>
      </c>
      <c r="R813" s="49">
        <v>45091</v>
      </c>
      <c r="S813" t="s">
        <v>2922</v>
      </c>
    </row>
    <row r="814" spans="1:19" ht="15" customHeight="1" x14ac:dyDescent="0.35">
      <c r="A814" s="49">
        <v>45001</v>
      </c>
      <c r="B814" t="s">
        <v>20</v>
      </c>
      <c r="C814" t="s">
        <v>27</v>
      </c>
      <c r="D814">
        <v>14</v>
      </c>
      <c r="E814">
        <v>565.45000000000005</v>
      </c>
      <c r="F814" t="s">
        <v>33</v>
      </c>
      <c r="G814" t="s">
        <v>34</v>
      </c>
      <c r="H814">
        <v>0.1</v>
      </c>
      <c r="I814" t="s">
        <v>36</v>
      </c>
      <c r="J814">
        <v>7124.670000000001</v>
      </c>
      <c r="K814" t="s">
        <v>42</v>
      </c>
      <c r="L814" t="s">
        <v>49</v>
      </c>
      <c r="M814">
        <v>0</v>
      </c>
      <c r="N814" t="s">
        <v>860</v>
      </c>
      <c r="O814" t="s">
        <v>2322</v>
      </c>
      <c r="P814">
        <v>24.4</v>
      </c>
      <c r="Q814" s="49">
        <v>45001</v>
      </c>
      <c r="R814" s="49">
        <v>45010</v>
      </c>
      <c r="S814" t="s">
        <v>2923</v>
      </c>
    </row>
    <row r="815" spans="1:19" ht="15" customHeight="1" x14ac:dyDescent="0.35">
      <c r="A815" s="49">
        <v>45588</v>
      </c>
      <c r="B815" t="s">
        <v>20</v>
      </c>
      <c r="C815" t="s">
        <v>24</v>
      </c>
      <c r="D815">
        <v>11</v>
      </c>
      <c r="E815">
        <v>121.54</v>
      </c>
      <c r="F815" t="s">
        <v>33</v>
      </c>
      <c r="G815" t="s">
        <v>34</v>
      </c>
      <c r="H815">
        <v>0</v>
      </c>
      <c r="I815" t="s">
        <v>39</v>
      </c>
      <c r="J815">
        <v>1336.94</v>
      </c>
      <c r="K815" t="s">
        <v>44</v>
      </c>
      <c r="L815" t="s">
        <v>48</v>
      </c>
      <c r="M815">
        <v>0</v>
      </c>
      <c r="N815" t="s">
        <v>861</v>
      </c>
      <c r="O815" t="s">
        <v>2323</v>
      </c>
      <c r="P815">
        <v>16.62</v>
      </c>
      <c r="Q815" s="49">
        <v>45588</v>
      </c>
      <c r="R815" s="49">
        <v>45593</v>
      </c>
      <c r="S815" t="s">
        <v>2923</v>
      </c>
    </row>
    <row r="816" spans="1:19" ht="15" customHeight="1" x14ac:dyDescent="0.35">
      <c r="A816" s="49">
        <v>45800</v>
      </c>
      <c r="B816" t="s">
        <v>18</v>
      </c>
      <c r="C816" t="s">
        <v>29</v>
      </c>
      <c r="D816">
        <v>9</v>
      </c>
      <c r="E816">
        <v>160.15</v>
      </c>
      <c r="F816" t="s">
        <v>33</v>
      </c>
      <c r="G816" t="s">
        <v>35</v>
      </c>
      <c r="H816">
        <v>0.1</v>
      </c>
      <c r="I816" t="s">
        <v>37</v>
      </c>
      <c r="J816">
        <v>1297.2149999999999</v>
      </c>
      <c r="K816" t="s">
        <v>45</v>
      </c>
      <c r="M816">
        <v>1</v>
      </c>
      <c r="N816" t="s">
        <v>862</v>
      </c>
      <c r="O816" t="s">
        <v>2324</v>
      </c>
      <c r="P816">
        <v>29.64</v>
      </c>
      <c r="Q816" s="49">
        <v>45800</v>
      </c>
      <c r="R816" s="49">
        <v>45805</v>
      </c>
      <c r="S816" t="s">
        <v>2921</v>
      </c>
    </row>
    <row r="817" spans="1:19" ht="15" customHeight="1" x14ac:dyDescent="0.35">
      <c r="A817" s="49">
        <v>45052</v>
      </c>
      <c r="B817" t="s">
        <v>18</v>
      </c>
      <c r="C817" t="s">
        <v>25</v>
      </c>
      <c r="D817">
        <v>14</v>
      </c>
      <c r="E817">
        <v>175.66</v>
      </c>
      <c r="F817" t="s">
        <v>30</v>
      </c>
      <c r="G817" t="s">
        <v>34</v>
      </c>
      <c r="H817">
        <v>0.05</v>
      </c>
      <c r="I817" t="s">
        <v>41</v>
      </c>
      <c r="J817">
        <v>2336.2779999999998</v>
      </c>
      <c r="K817" t="s">
        <v>46</v>
      </c>
      <c r="L817" t="s">
        <v>48</v>
      </c>
      <c r="M817">
        <v>0</v>
      </c>
      <c r="N817" t="s">
        <v>863</v>
      </c>
      <c r="O817" t="s">
        <v>2325</v>
      </c>
      <c r="P817">
        <v>26.12</v>
      </c>
      <c r="Q817" s="49">
        <v>45052</v>
      </c>
      <c r="R817" s="49">
        <v>45060</v>
      </c>
      <c r="S817" t="s">
        <v>2921</v>
      </c>
    </row>
    <row r="818" spans="1:19" ht="15" customHeight="1" x14ac:dyDescent="0.35">
      <c r="A818" s="49">
        <v>45519</v>
      </c>
      <c r="B818" t="s">
        <v>19</v>
      </c>
      <c r="C818" t="s">
        <v>28</v>
      </c>
      <c r="D818">
        <v>3</v>
      </c>
      <c r="E818">
        <v>437.97</v>
      </c>
      <c r="F818" t="s">
        <v>32</v>
      </c>
      <c r="G818" t="s">
        <v>34</v>
      </c>
      <c r="H818">
        <v>0.05</v>
      </c>
      <c r="I818" t="s">
        <v>36</v>
      </c>
      <c r="J818">
        <v>1248.2145</v>
      </c>
      <c r="K818" t="s">
        <v>46</v>
      </c>
      <c r="L818" t="s">
        <v>48</v>
      </c>
      <c r="M818">
        <v>1</v>
      </c>
      <c r="N818" t="s">
        <v>864</v>
      </c>
      <c r="O818" t="s">
        <v>2326</v>
      </c>
      <c r="P818">
        <v>23.29</v>
      </c>
      <c r="Q818" s="49">
        <v>45519</v>
      </c>
      <c r="R818" s="49">
        <v>45526</v>
      </c>
      <c r="S818" t="s">
        <v>2922</v>
      </c>
    </row>
    <row r="819" spans="1:19" ht="15" customHeight="1" x14ac:dyDescent="0.35">
      <c r="A819" s="49">
        <v>45161</v>
      </c>
      <c r="B819" t="s">
        <v>19</v>
      </c>
      <c r="C819" t="s">
        <v>29</v>
      </c>
      <c r="D819">
        <v>12</v>
      </c>
      <c r="E819">
        <v>411.59</v>
      </c>
      <c r="F819" t="s">
        <v>30</v>
      </c>
      <c r="G819" t="s">
        <v>34</v>
      </c>
      <c r="H819">
        <v>0.15</v>
      </c>
      <c r="I819" t="s">
        <v>40</v>
      </c>
      <c r="J819">
        <v>4198.2179999999998</v>
      </c>
      <c r="K819" t="s">
        <v>46</v>
      </c>
      <c r="L819" t="s">
        <v>47</v>
      </c>
      <c r="M819">
        <v>0</v>
      </c>
      <c r="N819" t="s">
        <v>865</v>
      </c>
      <c r="O819" t="s">
        <v>2327</v>
      </c>
      <c r="P819">
        <v>19.170000000000002</v>
      </c>
      <c r="Q819" s="49">
        <v>45161</v>
      </c>
      <c r="R819" s="49">
        <v>45169</v>
      </c>
      <c r="S819" t="s">
        <v>2922</v>
      </c>
    </row>
    <row r="820" spans="1:19" ht="15" customHeight="1" x14ac:dyDescent="0.35">
      <c r="A820" s="49">
        <v>45760</v>
      </c>
      <c r="B820" t="s">
        <v>19</v>
      </c>
      <c r="C820" t="s">
        <v>23</v>
      </c>
      <c r="D820">
        <v>1</v>
      </c>
      <c r="E820">
        <v>163.29</v>
      </c>
      <c r="F820" t="s">
        <v>30</v>
      </c>
      <c r="G820" t="s">
        <v>35</v>
      </c>
      <c r="H820">
        <v>0</v>
      </c>
      <c r="I820" t="s">
        <v>40</v>
      </c>
      <c r="J820">
        <v>163.29</v>
      </c>
      <c r="K820" t="s">
        <v>44</v>
      </c>
      <c r="L820" t="s">
        <v>49</v>
      </c>
      <c r="M820">
        <v>0</v>
      </c>
      <c r="N820" t="s">
        <v>866</v>
      </c>
      <c r="O820" t="s">
        <v>2328</v>
      </c>
      <c r="P820">
        <v>21.15</v>
      </c>
      <c r="Q820" s="49">
        <v>45760</v>
      </c>
      <c r="R820" s="49">
        <v>45769</v>
      </c>
      <c r="S820" t="s">
        <v>2922</v>
      </c>
    </row>
    <row r="821" spans="1:19" ht="15" customHeight="1" x14ac:dyDescent="0.35">
      <c r="A821" s="49">
        <v>45454</v>
      </c>
      <c r="B821" t="s">
        <v>21</v>
      </c>
      <c r="C821" t="s">
        <v>25</v>
      </c>
      <c r="D821">
        <v>5</v>
      </c>
      <c r="E821">
        <v>538.52</v>
      </c>
      <c r="F821" t="s">
        <v>30</v>
      </c>
      <c r="G821" t="s">
        <v>34</v>
      </c>
      <c r="H821">
        <v>0.05</v>
      </c>
      <c r="I821" t="s">
        <v>37</v>
      </c>
      <c r="J821">
        <v>2557.9699999999998</v>
      </c>
      <c r="K821" t="s">
        <v>43</v>
      </c>
      <c r="M821">
        <v>0</v>
      </c>
      <c r="N821" t="s">
        <v>867</v>
      </c>
      <c r="O821" t="s">
        <v>2329</v>
      </c>
      <c r="P821">
        <v>45.81</v>
      </c>
      <c r="Q821" s="49">
        <v>45454</v>
      </c>
      <c r="R821" s="49">
        <v>45460</v>
      </c>
      <c r="S821" t="s">
        <v>2924</v>
      </c>
    </row>
    <row r="822" spans="1:19" ht="15" customHeight="1" x14ac:dyDescent="0.35">
      <c r="A822" s="49">
        <v>45411</v>
      </c>
      <c r="B822" t="s">
        <v>19</v>
      </c>
      <c r="C822" t="s">
        <v>24</v>
      </c>
      <c r="D822">
        <v>11</v>
      </c>
      <c r="E822">
        <v>255.95</v>
      </c>
      <c r="F822" t="s">
        <v>32</v>
      </c>
      <c r="G822" t="s">
        <v>34</v>
      </c>
      <c r="H822">
        <v>0.1</v>
      </c>
      <c r="I822" t="s">
        <v>37</v>
      </c>
      <c r="J822">
        <v>2533.9050000000002</v>
      </c>
      <c r="K822" t="s">
        <v>42</v>
      </c>
      <c r="M822">
        <v>0</v>
      </c>
      <c r="N822" t="s">
        <v>868</v>
      </c>
      <c r="O822" t="s">
        <v>2330</v>
      </c>
      <c r="P822">
        <v>21.99</v>
      </c>
      <c r="Q822" s="49">
        <v>45411</v>
      </c>
      <c r="R822" s="49">
        <v>45416</v>
      </c>
      <c r="S822" t="s">
        <v>2922</v>
      </c>
    </row>
    <row r="823" spans="1:19" ht="15" customHeight="1" x14ac:dyDescent="0.35">
      <c r="A823" s="49">
        <v>45012</v>
      </c>
      <c r="B823" t="s">
        <v>19</v>
      </c>
      <c r="C823" t="s">
        <v>25</v>
      </c>
      <c r="D823">
        <v>7</v>
      </c>
      <c r="E823">
        <v>290.22000000000003</v>
      </c>
      <c r="F823" t="s">
        <v>31</v>
      </c>
      <c r="G823" t="s">
        <v>35</v>
      </c>
      <c r="H823">
        <v>0.1</v>
      </c>
      <c r="I823" t="s">
        <v>37</v>
      </c>
      <c r="J823">
        <v>1828.386</v>
      </c>
      <c r="K823" t="s">
        <v>46</v>
      </c>
      <c r="L823" t="s">
        <v>49</v>
      </c>
      <c r="M823">
        <v>0</v>
      </c>
      <c r="N823" t="s">
        <v>869</v>
      </c>
      <c r="O823" t="s">
        <v>2331</v>
      </c>
      <c r="P823">
        <v>33.15</v>
      </c>
      <c r="Q823" s="49">
        <v>45012</v>
      </c>
      <c r="R823" s="49">
        <v>45020</v>
      </c>
      <c r="S823" t="s">
        <v>2922</v>
      </c>
    </row>
    <row r="824" spans="1:19" ht="15" customHeight="1" x14ac:dyDescent="0.35">
      <c r="A824" s="49">
        <v>45588</v>
      </c>
      <c r="B824" t="s">
        <v>20</v>
      </c>
      <c r="C824" t="s">
        <v>26</v>
      </c>
      <c r="D824">
        <v>20</v>
      </c>
      <c r="E824">
        <v>198.95</v>
      </c>
      <c r="F824" t="s">
        <v>30</v>
      </c>
      <c r="G824" t="s">
        <v>35</v>
      </c>
      <c r="H824">
        <v>0.1</v>
      </c>
      <c r="I824" t="s">
        <v>40</v>
      </c>
      <c r="J824">
        <v>3581.1</v>
      </c>
      <c r="K824" t="s">
        <v>44</v>
      </c>
      <c r="M824">
        <v>1</v>
      </c>
      <c r="N824" t="s">
        <v>870</v>
      </c>
      <c r="O824" t="s">
        <v>2332</v>
      </c>
      <c r="P824">
        <v>5.16</v>
      </c>
      <c r="Q824" s="49">
        <v>45588</v>
      </c>
      <c r="R824" s="49">
        <v>45590</v>
      </c>
      <c r="S824" t="s">
        <v>2923</v>
      </c>
    </row>
    <row r="825" spans="1:19" ht="15" customHeight="1" x14ac:dyDescent="0.35">
      <c r="A825" s="49">
        <v>45098</v>
      </c>
      <c r="B825" t="s">
        <v>20</v>
      </c>
      <c r="C825" t="s">
        <v>29</v>
      </c>
      <c r="D825">
        <v>11</v>
      </c>
      <c r="E825">
        <v>577.1</v>
      </c>
      <c r="F825" t="s">
        <v>32</v>
      </c>
      <c r="G825" t="s">
        <v>35</v>
      </c>
      <c r="H825">
        <v>0.15</v>
      </c>
      <c r="I825" t="s">
        <v>38</v>
      </c>
      <c r="J825">
        <v>5395.8850000000002</v>
      </c>
      <c r="K825" t="s">
        <v>46</v>
      </c>
      <c r="L825" t="s">
        <v>48</v>
      </c>
      <c r="M825">
        <v>0</v>
      </c>
      <c r="N825" t="s">
        <v>871</v>
      </c>
      <c r="O825" t="s">
        <v>1856</v>
      </c>
      <c r="P825">
        <v>13.16</v>
      </c>
      <c r="Q825" s="49">
        <v>45098</v>
      </c>
      <c r="R825" s="49">
        <v>45105</v>
      </c>
      <c r="S825" t="s">
        <v>2923</v>
      </c>
    </row>
    <row r="826" spans="1:19" ht="15" customHeight="1" x14ac:dyDescent="0.35">
      <c r="A826" s="49">
        <v>45058</v>
      </c>
      <c r="B826" t="s">
        <v>21</v>
      </c>
      <c r="C826" t="s">
        <v>29</v>
      </c>
      <c r="D826">
        <v>10</v>
      </c>
      <c r="E826">
        <v>50.1</v>
      </c>
      <c r="F826" t="s">
        <v>31</v>
      </c>
      <c r="G826" t="s">
        <v>34</v>
      </c>
      <c r="H826">
        <v>0.1</v>
      </c>
      <c r="I826" t="s">
        <v>41</v>
      </c>
      <c r="J826">
        <v>450.9</v>
      </c>
      <c r="K826" t="s">
        <v>46</v>
      </c>
      <c r="L826" t="s">
        <v>47</v>
      </c>
      <c r="M826">
        <v>1</v>
      </c>
      <c r="N826" t="s">
        <v>872</v>
      </c>
      <c r="O826" t="s">
        <v>2121</v>
      </c>
      <c r="P826">
        <v>23.43</v>
      </c>
      <c r="Q826" s="49">
        <v>45058</v>
      </c>
      <c r="R826" s="49">
        <v>45065</v>
      </c>
      <c r="S826" t="s">
        <v>2924</v>
      </c>
    </row>
    <row r="827" spans="1:19" ht="15" customHeight="1" x14ac:dyDescent="0.35">
      <c r="A827" s="49">
        <v>45585</v>
      </c>
      <c r="B827" t="s">
        <v>21</v>
      </c>
      <c r="C827" t="s">
        <v>29</v>
      </c>
      <c r="D827">
        <v>19</v>
      </c>
      <c r="E827">
        <v>554.5</v>
      </c>
      <c r="F827" t="s">
        <v>30</v>
      </c>
      <c r="G827" t="s">
        <v>35</v>
      </c>
      <c r="H827">
        <v>0.15</v>
      </c>
      <c r="I827" t="s">
        <v>39</v>
      </c>
      <c r="J827">
        <v>8955.1749999999993</v>
      </c>
      <c r="K827" t="s">
        <v>42</v>
      </c>
      <c r="M827">
        <v>1</v>
      </c>
      <c r="N827" t="s">
        <v>873</v>
      </c>
      <c r="O827" t="s">
        <v>2333</v>
      </c>
      <c r="P827">
        <v>47.16</v>
      </c>
      <c r="Q827" s="49">
        <v>45585</v>
      </c>
      <c r="R827" s="49">
        <v>45589</v>
      </c>
      <c r="S827" t="s">
        <v>2924</v>
      </c>
    </row>
    <row r="828" spans="1:19" ht="15" customHeight="1" x14ac:dyDescent="0.35">
      <c r="A828" s="49">
        <v>45386</v>
      </c>
      <c r="B828" t="s">
        <v>20</v>
      </c>
      <c r="C828" t="s">
        <v>23</v>
      </c>
      <c r="D828">
        <v>14</v>
      </c>
      <c r="E828">
        <v>117.31</v>
      </c>
      <c r="F828" t="s">
        <v>31</v>
      </c>
      <c r="G828" t="s">
        <v>34</v>
      </c>
      <c r="H828">
        <v>0</v>
      </c>
      <c r="I828" t="s">
        <v>40</v>
      </c>
      <c r="J828">
        <v>1642.34</v>
      </c>
      <c r="K828" t="s">
        <v>42</v>
      </c>
      <c r="L828" t="s">
        <v>49</v>
      </c>
      <c r="M828">
        <v>0</v>
      </c>
      <c r="N828" t="s">
        <v>874</v>
      </c>
      <c r="O828" t="s">
        <v>2334</v>
      </c>
      <c r="P828">
        <v>41.24</v>
      </c>
      <c r="Q828" s="49">
        <v>45386</v>
      </c>
      <c r="R828" s="49">
        <v>45389</v>
      </c>
      <c r="S828" t="s">
        <v>2923</v>
      </c>
    </row>
    <row r="829" spans="1:19" ht="15" customHeight="1" x14ac:dyDescent="0.35">
      <c r="A829" s="49">
        <v>45669</v>
      </c>
      <c r="B829" t="s">
        <v>21</v>
      </c>
      <c r="C829" t="s">
        <v>28</v>
      </c>
      <c r="D829">
        <v>3</v>
      </c>
      <c r="E829">
        <v>193.98</v>
      </c>
      <c r="F829" t="s">
        <v>31</v>
      </c>
      <c r="G829" t="s">
        <v>35</v>
      </c>
      <c r="H829">
        <v>0</v>
      </c>
      <c r="I829" t="s">
        <v>41</v>
      </c>
      <c r="J829">
        <v>581.93999999999994</v>
      </c>
      <c r="K829" t="s">
        <v>44</v>
      </c>
      <c r="L829" t="s">
        <v>49</v>
      </c>
      <c r="M829">
        <v>0</v>
      </c>
      <c r="N829" t="s">
        <v>875</v>
      </c>
      <c r="O829" t="s">
        <v>2335</v>
      </c>
      <c r="P829">
        <v>27.53</v>
      </c>
      <c r="Q829" s="49">
        <v>45669</v>
      </c>
      <c r="R829" s="49">
        <v>45673</v>
      </c>
      <c r="S829" t="s">
        <v>2924</v>
      </c>
    </row>
    <row r="830" spans="1:19" ht="15" customHeight="1" x14ac:dyDescent="0.35">
      <c r="A830" s="49">
        <v>45131</v>
      </c>
      <c r="B830" t="s">
        <v>19</v>
      </c>
      <c r="C830" t="s">
        <v>24</v>
      </c>
      <c r="D830">
        <v>20</v>
      </c>
      <c r="E830">
        <v>386.86</v>
      </c>
      <c r="F830" t="s">
        <v>31</v>
      </c>
      <c r="G830" t="s">
        <v>34</v>
      </c>
      <c r="H830">
        <v>0.05</v>
      </c>
      <c r="I830" t="s">
        <v>39</v>
      </c>
      <c r="J830">
        <v>7350.34</v>
      </c>
      <c r="K830" t="s">
        <v>42</v>
      </c>
      <c r="L830" t="s">
        <v>49</v>
      </c>
      <c r="M830">
        <v>0</v>
      </c>
      <c r="N830" t="s">
        <v>876</v>
      </c>
      <c r="O830" t="s">
        <v>2336</v>
      </c>
      <c r="P830">
        <v>41.56</v>
      </c>
      <c r="Q830" s="49">
        <v>45131</v>
      </c>
      <c r="R830" s="49">
        <v>45136</v>
      </c>
      <c r="S830" t="s">
        <v>2922</v>
      </c>
    </row>
    <row r="831" spans="1:19" ht="15" customHeight="1" x14ac:dyDescent="0.35">
      <c r="A831" s="49">
        <v>45178</v>
      </c>
      <c r="B831" t="s">
        <v>20</v>
      </c>
      <c r="C831" t="s">
        <v>26</v>
      </c>
      <c r="D831">
        <v>12</v>
      </c>
      <c r="E831">
        <v>81.33</v>
      </c>
      <c r="F831" t="s">
        <v>33</v>
      </c>
      <c r="G831" t="s">
        <v>34</v>
      </c>
      <c r="H831">
        <v>0</v>
      </c>
      <c r="I831" t="s">
        <v>39</v>
      </c>
      <c r="J831">
        <v>975.96</v>
      </c>
      <c r="K831" t="s">
        <v>46</v>
      </c>
      <c r="L831" t="s">
        <v>48</v>
      </c>
      <c r="M831">
        <v>1</v>
      </c>
      <c r="N831" t="s">
        <v>877</v>
      </c>
      <c r="O831" t="s">
        <v>2245</v>
      </c>
      <c r="P831">
        <v>30.73</v>
      </c>
      <c r="Q831" s="49">
        <v>45178</v>
      </c>
      <c r="R831" s="49">
        <v>45182</v>
      </c>
      <c r="S831" t="s">
        <v>2923</v>
      </c>
    </row>
    <row r="832" spans="1:19" ht="15" customHeight="1" x14ac:dyDescent="0.35">
      <c r="A832" s="49">
        <v>45402</v>
      </c>
      <c r="B832" t="s">
        <v>18</v>
      </c>
      <c r="C832" t="s">
        <v>29</v>
      </c>
      <c r="D832">
        <v>5</v>
      </c>
      <c r="E832">
        <v>550.65</v>
      </c>
      <c r="F832" t="s">
        <v>31</v>
      </c>
      <c r="G832" t="s">
        <v>35</v>
      </c>
      <c r="H832">
        <v>0.15</v>
      </c>
      <c r="I832" t="s">
        <v>41</v>
      </c>
      <c r="J832">
        <v>2340.2624999999998</v>
      </c>
      <c r="K832" t="s">
        <v>43</v>
      </c>
      <c r="M832">
        <v>0</v>
      </c>
      <c r="N832" t="s">
        <v>878</v>
      </c>
      <c r="O832" t="s">
        <v>2337</v>
      </c>
      <c r="P832">
        <v>16.82</v>
      </c>
      <c r="Q832" s="49">
        <v>45402</v>
      </c>
      <c r="R832" s="49">
        <v>45409</v>
      </c>
      <c r="S832" t="s">
        <v>2921</v>
      </c>
    </row>
    <row r="833" spans="1:19" ht="15" customHeight="1" x14ac:dyDescent="0.35">
      <c r="A833" s="49">
        <v>45694</v>
      </c>
      <c r="B833" t="s">
        <v>22</v>
      </c>
      <c r="C833" t="s">
        <v>29</v>
      </c>
      <c r="D833">
        <v>4</v>
      </c>
      <c r="E833">
        <v>473.91</v>
      </c>
      <c r="F833" t="s">
        <v>31</v>
      </c>
      <c r="G833" t="s">
        <v>35</v>
      </c>
      <c r="H833">
        <v>0.05</v>
      </c>
      <c r="I833" t="s">
        <v>36</v>
      </c>
      <c r="J833">
        <v>1800.8579999999999</v>
      </c>
      <c r="K833" t="s">
        <v>44</v>
      </c>
      <c r="L833" t="s">
        <v>48</v>
      </c>
      <c r="M833">
        <v>0</v>
      </c>
      <c r="N833" t="s">
        <v>879</v>
      </c>
      <c r="O833" t="s">
        <v>2226</v>
      </c>
      <c r="P833">
        <v>29.22</v>
      </c>
      <c r="Q833" s="49">
        <v>45694</v>
      </c>
      <c r="R833" s="49">
        <v>45702</v>
      </c>
      <c r="S833" t="s">
        <v>2925</v>
      </c>
    </row>
    <row r="834" spans="1:19" ht="15" customHeight="1" x14ac:dyDescent="0.35">
      <c r="A834" s="49">
        <v>45095</v>
      </c>
      <c r="B834" t="s">
        <v>22</v>
      </c>
      <c r="C834" t="s">
        <v>28</v>
      </c>
      <c r="D834">
        <v>19</v>
      </c>
      <c r="E834">
        <v>25.22</v>
      </c>
      <c r="F834" t="s">
        <v>32</v>
      </c>
      <c r="G834" t="s">
        <v>34</v>
      </c>
      <c r="H834">
        <v>0</v>
      </c>
      <c r="I834" t="s">
        <v>41</v>
      </c>
      <c r="J834">
        <v>479.17999999999989</v>
      </c>
      <c r="K834" t="s">
        <v>44</v>
      </c>
      <c r="M834">
        <v>0</v>
      </c>
      <c r="N834" t="s">
        <v>880</v>
      </c>
      <c r="O834" t="s">
        <v>2338</v>
      </c>
      <c r="P834">
        <v>31.31</v>
      </c>
      <c r="Q834" s="49">
        <v>45095</v>
      </c>
      <c r="R834" s="49">
        <v>45099</v>
      </c>
      <c r="S834" t="s">
        <v>2925</v>
      </c>
    </row>
    <row r="835" spans="1:19" ht="15" customHeight="1" x14ac:dyDescent="0.35">
      <c r="A835" s="49">
        <v>45597</v>
      </c>
      <c r="B835" t="s">
        <v>20</v>
      </c>
      <c r="C835" t="s">
        <v>24</v>
      </c>
      <c r="D835">
        <v>2</v>
      </c>
      <c r="E835">
        <v>437.04</v>
      </c>
      <c r="F835" t="s">
        <v>32</v>
      </c>
      <c r="G835" t="s">
        <v>34</v>
      </c>
      <c r="H835">
        <v>0</v>
      </c>
      <c r="I835" t="s">
        <v>38</v>
      </c>
      <c r="J835">
        <v>874.08</v>
      </c>
      <c r="K835" t="s">
        <v>44</v>
      </c>
      <c r="L835" t="s">
        <v>48</v>
      </c>
      <c r="M835">
        <v>1</v>
      </c>
      <c r="N835" t="s">
        <v>881</v>
      </c>
      <c r="O835" t="s">
        <v>2339</v>
      </c>
      <c r="P835">
        <v>37.369999999999997</v>
      </c>
      <c r="Q835" s="49">
        <v>45597</v>
      </c>
      <c r="R835" s="49">
        <v>45604</v>
      </c>
      <c r="S835" t="s">
        <v>2923</v>
      </c>
    </row>
    <row r="836" spans="1:19" ht="15" customHeight="1" x14ac:dyDescent="0.35">
      <c r="A836" s="49">
        <v>45516</v>
      </c>
      <c r="B836" t="s">
        <v>22</v>
      </c>
      <c r="C836" t="s">
        <v>25</v>
      </c>
      <c r="D836">
        <v>5</v>
      </c>
      <c r="E836">
        <v>448.86</v>
      </c>
      <c r="F836" t="s">
        <v>32</v>
      </c>
      <c r="G836" t="s">
        <v>34</v>
      </c>
      <c r="H836">
        <v>0.15</v>
      </c>
      <c r="I836" t="s">
        <v>38</v>
      </c>
      <c r="J836">
        <v>1907.655</v>
      </c>
      <c r="K836" t="s">
        <v>44</v>
      </c>
      <c r="L836" t="s">
        <v>48</v>
      </c>
      <c r="M836">
        <v>1</v>
      </c>
      <c r="N836" t="s">
        <v>882</v>
      </c>
      <c r="O836" t="s">
        <v>2340</v>
      </c>
      <c r="P836">
        <v>21.22</v>
      </c>
      <c r="Q836" s="49">
        <v>45516</v>
      </c>
      <c r="R836" s="49">
        <v>45525</v>
      </c>
      <c r="S836" t="s">
        <v>2925</v>
      </c>
    </row>
    <row r="837" spans="1:19" ht="15" customHeight="1" x14ac:dyDescent="0.35">
      <c r="A837" s="49">
        <v>45755</v>
      </c>
      <c r="B837" t="s">
        <v>21</v>
      </c>
      <c r="C837" t="s">
        <v>24</v>
      </c>
      <c r="D837">
        <v>14</v>
      </c>
      <c r="E837">
        <v>299.94</v>
      </c>
      <c r="F837" t="s">
        <v>33</v>
      </c>
      <c r="G837" t="s">
        <v>35</v>
      </c>
      <c r="H837">
        <v>0</v>
      </c>
      <c r="I837" t="s">
        <v>39</v>
      </c>
      <c r="J837">
        <v>4199.16</v>
      </c>
      <c r="K837" t="s">
        <v>43</v>
      </c>
      <c r="L837" t="s">
        <v>47</v>
      </c>
      <c r="M837">
        <v>0</v>
      </c>
      <c r="N837" t="s">
        <v>883</v>
      </c>
      <c r="O837" t="s">
        <v>2341</v>
      </c>
      <c r="P837">
        <v>21.04</v>
      </c>
      <c r="Q837" s="49">
        <v>45755</v>
      </c>
      <c r="R837" s="49">
        <v>45764</v>
      </c>
      <c r="S837" t="s">
        <v>2924</v>
      </c>
    </row>
    <row r="838" spans="1:19" ht="15" customHeight="1" x14ac:dyDescent="0.35">
      <c r="A838" s="49">
        <v>45493</v>
      </c>
      <c r="B838" t="s">
        <v>21</v>
      </c>
      <c r="C838" t="s">
        <v>23</v>
      </c>
      <c r="D838">
        <v>8</v>
      </c>
      <c r="E838">
        <v>224.18</v>
      </c>
      <c r="F838" t="s">
        <v>30</v>
      </c>
      <c r="G838" t="s">
        <v>35</v>
      </c>
      <c r="H838">
        <v>0.15</v>
      </c>
      <c r="I838" t="s">
        <v>41</v>
      </c>
      <c r="J838">
        <v>1524.424</v>
      </c>
      <c r="K838" t="s">
        <v>45</v>
      </c>
      <c r="M838">
        <v>0</v>
      </c>
      <c r="N838" t="s">
        <v>884</v>
      </c>
      <c r="O838" t="s">
        <v>2342</v>
      </c>
      <c r="P838">
        <v>36.9</v>
      </c>
      <c r="Q838" s="49">
        <v>45493</v>
      </c>
      <c r="R838" s="49">
        <v>45499</v>
      </c>
      <c r="S838" t="s">
        <v>2924</v>
      </c>
    </row>
    <row r="839" spans="1:19" ht="15" customHeight="1" x14ac:dyDescent="0.35">
      <c r="A839" s="49">
        <v>44974</v>
      </c>
      <c r="B839" t="s">
        <v>22</v>
      </c>
      <c r="C839" t="s">
        <v>25</v>
      </c>
      <c r="D839">
        <v>6</v>
      </c>
      <c r="E839">
        <v>327.69</v>
      </c>
      <c r="F839" t="s">
        <v>33</v>
      </c>
      <c r="G839" t="s">
        <v>34</v>
      </c>
      <c r="H839">
        <v>0.05</v>
      </c>
      <c r="I839" t="s">
        <v>40</v>
      </c>
      <c r="J839">
        <v>1867.8330000000001</v>
      </c>
      <c r="K839" t="s">
        <v>46</v>
      </c>
      <c r="M839">
        <v>0</v>
      </c>
      <c r="N839" t="s">
        <v>885</v>
      </c>
      <c r="O839" t="s">
        <v>2343</v>
      </c>
      <c r="P839">
        <v>22.34</v>
      </c>
      <c r="Q839" s="49">
        <v>44974</v>
      </c>
      <c r="R839" s="49">
        <v>44978</v>
      </c>
      <c r="S839" t="s">
        <v>2925</v>
      </c>
    </row>
    <row r="840" spans="1:19" ht="15" customHeight="1" x14ac:dyDescent="0.35">
      <c r="A840" s="49">
        <v>45475</v>
      </c>
      <c r="B840" t="s">
        <v>18</v>
      </c>
      <c r="C840" t="s">
        <v>24</v>
      </c>
      <c r="D840">
        <v>8</v>
      </c>
      <c r="E840">
        <v>432.27</v>
      </c>
      <c r="F840" t="s">
        <v>33</v>
      </c>
      <c r="G840" t="s">
        <v>35</v>
      </c>
      <c r="H840">
        <v>0.05</v>
      </c>
      <c r="I840" t="s">
        <v>36</v>
      </c>
      <c r="J840">
        <v>3285.251999999999</v>
      </c>
      <c r="K840" t="s">
        <v>46</v>
      </c>
      <c r="L840" t="s">
        <v>47</v>
      </c>
      <c r="M840">
        <v>1</v>
      </c>
      <c r="N840" t="s">
        <v>886</v>
      </c>
      <c r="O840" t="s">
        <v>2344</v>
      </c>
      <c r="P840">
        <v>20.64</v>
      </c>
      <c r="Q840" s="49">
        <v>45475</v>
      </c>
      <c r="R840" s="49">
        <v>45477</v>
      </c>
      <c r="S840" t="s">
        <v>2921</v>
      </c>
    </row>
    <row r="841" spans="1:19" ht="15" customHeight="1" x14ac:dyDescent="0.35">
      <c r="A841" s="49">
        <v>45748</v>
      </c>
      <c r="B841" t="s">
        <v>20</v>
      </c>
      <c r="C841" t="s">
        <v>27</v>
      </c>
      <c r="D841">
        <v>4</v>
      </c>
      <c r="E841">
        <v>249.98</v>
      </c>
      <c r="F841" t="s">
        <v>32</v>
      </c>
      <c r="G841" t="s">
        <v>35</v>
      </c>
      <c r="H841">
        <v>0.15</v>
      </c>
      <c r="I841" t="s">
        <v>36</v>
      </c>
      <c r="J841">
        <v>849.9319999999999</v>
      </c>
      <c r="K841" t="s">
        <v>45</v>
      </c>
      <c r="L841" t="s">
        <v>48</v>
      </c>
      <c r="M841">
        <v>0</v>
      </c>
      <c r="N841" t="s">
        <v>887</v>
      </c>
      <c r="O841" t="s">
        <v>2345</v>
      </c>
      <c r="P841">
        <v>49.08</v>
      </c>
      <c r="Q841" s="49">
        <v>45748</v>
      </c>
      <c r="R841" s="49">
        <v>45751</v>
      </c>
      <c r="S841" t="s">
        <v>2923</v>
      </c>
    </row>
    <row r="842" spans="1:19" ht="15" customHeight="1" x14ac:dyDescent="0.35">
      <c r="A842" s="49">
        <v>45810</v>
      </c>
      <c r="B842" t="s">
        <v>19</v>
      </c>
      <c r="C842" t="s">
        <v>29</v>
      </c>
      <c r="D842">
        <v>14</v>
      </c>
      <c r="E842">
        <v>194.31</v>
      </c>
      <c r="F842" t="s">
        <v>32</v>
      </c>
      <c r="G842" t="s">
        <v>34</v>
      </c>
      <c r="H842">
        <v>0.15</v>
      </c>
      <c r="I842" t="s">
        <v>38</v>
      </c>
      <c r="J842">
        <v>2312.2890000000002</v>
      </c>
      <c r="K842" t="s">
        <v>45</v>
      </c>
      <c r="L842" t="s">
        <v>47</v>
      </c>
      <c r="M842">
        <v>0</v>
      </c>
      <c r="N842" t="s">
        <v>888</v>
      </c>
      <c r="O842" t="s">
        <v>2346</v>
      </c>
      <c r="P842">
        <v>15.3</v>
      </c>
      <c r="Q842" s="49">
        <v>45810</v>
      </c>
      <c r="R842" s="49">
        <v>45817</v>
      </c>
      <c r="S842" t="s">
        <v>2922</v>
      </c>
    </row>
    <row r="843" spans="1:19" ht="15" customHeight="1" x14ac:dyDescent="0.35">
      <c r="A843" s="49">
        <v>45617</v>
      </c>
      <c r="B843" t="s">
        <v>22</v>
      </c>
      <c r="C843" t="s">
        <v>24</v>
      </c>
      <c r="D843">
        <v>5</v>
      </c>
      <c r="E843">
        <v>69.290000000000006</v>
      </c>
      <c r="F843" t="s">
        <v>32</v>
      </c>
      <c r="G843" t="s">
        <v>34</v>
      </c>
      <c r="H843">
        <v>0</v>
      </c>
      <c r="I843" t="s">
        <v>39</v>
      </c>
      <c r="J843">
        <v>346.45</v>
      </c>
      <c r="K843" t="s">
        <v>44</v>
      </c>
      <c r="M843">
        <v>0</v>
      </c>
      <c r="N843" t="s">
        <v>889</v>
      </c>
      <c r="O843" t="s">
        <v>2347</v>
      </c>
      <c r="P843">
        <v>20.83</v>
      </c>
      <c r="Q843" s="49">
        <v>45617</v>
      </c>
      <c r="R843" s="49">
        <v>45625</v>
      </c>
      <c r="S843" t="s">
        <v>2925</v>
      </c>
    </row>
    <row r="844" spans="1:19" ht="15" customHeight="1" x14ac:dyDescent="0.35">
      <c r="A844" s="49">
        <v>45301</v>
      </c>
      <c r="B844" t="s">
        <v>19</v>
      </c>
      <c r="C844" t="s">
        <v>29</v>
      </c>
      <c r="D844">
        <v>15</v>
      </c>
      <c r="E844">
        <v>306.91000000000003</v>
      </c>
      <c r="F844" t="s">
        <v>31</v>
      </c>
      <c r="G844" t="s">
        <v>35</v>
      </c>
      <c r="H844">
        <v>0</v>
      </c>
      <c r="I844" t="s">
        <v>39</v>
      </c>
      <c r="J844">
        <v>4603.6500000000005</v>
      </c>
      <c r="K844" t="s">
        <v>46</v>
      </c>
      <c r="L844" t="s">
        <v>47</v>
      </c>
      <c r="M844">
        <v>1</v>
      </c>
      <c r="N844" t="s">
        <v>890</v>
      </c>
      <c r="O844" t="s">
        <v>2348</v>
      </c>
      <c r="P844">
        <v>19.38</v>
      </c>
      <c r="Q844" s="49">
        <v>45301</v>
      </c>
      <c r="R844" s="49">
        <v>45305</v>
      </c>
      <c r="S844" t="s">
        <v>2922</v>
      </c>
    </row>
    <row r="845" spans="1:19" ht="15" customHeight="1" x14ac:dyDescent="0.35">
      <c r="A845" s="49">
        <v>45220</v>
      </c>
      <c r="B845" t="s">
        <v>20</v>
      </c>
      <c r="C845" t="s">
        <v>25</v>
      </c>
      <c r="D845">
        <v>4</v>
      </c>
      <c r="E845">
        <v>390.3</v>
      </c>
      <c r="F845" t="s">
        <v>31</v>
      </c>
      <c r="G845" t="s">
        <v>35</v>
      </c>
      <c r="H845">
        <v>0.15</v>
      </c>
      <c r="I845" t="s">
        <v>40</v>
      </c>
      <c r="J845">
        <v>1327.02</v>
      </c>
      <c r="K845" t="s">
        <v>45</v>
      </c>
      <c r="M845">
        <v>0</v>
      </c>
      <c r="N845" t="s">
        <v>891</v>
      </c>
      <c r="O845" t="s">
        <v>2349</v>
      </c>
      <c r="P845">
        <v>43.56</v>
      </c>
      <c r="Q845" s="49">
        <v>45220</v>
      </c>
      <c r="R845" s="49">
        <v>45225</v>
      </c>
      <c r="S845" t="s">
        <v>2923</v>
      </c>
    </row>
    <row r="846" spans="1:19" ht="15" customHeight="1" x14ac:dyDescent="0.35">
      <c r="A846" s="49">
        <v>45677</v>
      </c>
      <c r="B846" t="s">
        <v>20</v>
      </c>
      <c r="C846" t="s">
        <v>24</v>
      </c>
      <c r="D846">
        <v>7</v>
      </c>
      <c r="E846">
        <v>61.83</v>
      </c>
      <c r="F846" t="s">
        <v>30</v>
      </c>
      <c r="G846" t="s">
        <v>35</v>
      </c>
      <c r="H846">
        <v>0</v>
      </c>
      <c r="I846" t="s">
        <v>40</v>
      </c>
      <c r="J846">
        <v>432.81</v>
      </c>
      <c r="K846" t="s">
        <v>42</v>
      </c>
      <c r="L846" t="s">
        <v>49</v>
      </c>
      <c r="M846">
        <v>0</v>
      </c>
      <c r="N846" t="s">
        <v>892</v>
      </c>
      <c r="O846" t="s">
        <v>2350</v>
      </c>
      <c r="P846">
        <v>25.49</v>
      </c>
      <c r="Q846" s="49">
        <v>45677</v>
      </c>
      <c r="R846" s="49">
        <v>45679</v>
      </c>
      <c r="S846" t="s">
        <v>2923</v>
      </c>
    </row>
    <row r="847" spans="1:19" ht="15" customHeight="1" x14ac:dyDescent="0.35">
      <c r="A847" s="49">
        <v>45605</v>
      </c>
      <c r="B847" t="s">
        <v>22</v>
      </c>
      <c r="C847" t="s">
        <v>27</v>
      </c>
      <c r="D847">
        <v>7</v>
      </c>
      <c r="E847">
        <v>83.32</v>
      </c>
      <c r="F847" t="s">
        <v>33</v>
      </c>
      <c r="G847" t="s">
        <v>34</v>
      </c>
      <c r="H847">
        <v>0.05</v>
      </c>
      <c r="I847" t="s">
        <v>39</v>
      </c>
      <c r="J847">
        <v>554.07799999999997</v>
      </c>
      <c r="K847" t="s">
        <v>46</v>
      </c>
      <c r="L847" t="s">
        <v>47</v>
      </c>
      <c r="M847">
        <v>0</v>
      </c>
      <c r="N847" t="s">
        <v>893</v>
      </c>
      <c r="O847" t="s">
        <v>2351</v>
      </c>
      <c r="P847">
        <v>23.4</v>
      </c>
      <c r="Q847" s="49">
        <v>45605</v>
      </c>
      <c r="R847" s="49">
        <v>45613</v>
      </c>
      <c r="S847" t="s">
        <v>2925</v>
      </c>
    </row>
    <row r="848" spans="1:19" ht="15" customHeight="1" x14ac:dyDescent="0.35">
      <c r="A848" s="49">
        <v>45385</v>
      </c>
      <c r="B848" t="s">
        <v>22</v>
      </c>
      <c r="C848" t="s">
        <v>27</v>
      </c>
      <c r="D848">
        <v>4</v>
      </c>
      <c r="E848">
        <v>563.05999999999995</v>
      </c>
      <c r="F848" t="s">
        <v>33</v>
      </c>
      <c r="G848" t="s">
        <v>35</v>
      </c>
      <c r="H848">
        <v>0.05</v>
      </c>
      <c r="I848" t="s">
        <v>41</v>
      </c>
      <c r="J848">
        <v>2139.6280000000002</v>
      </c>
      <c r="K848" t="s">
        <v>46</v>
      </c>
      <c r="L848" t="s">
        <v>49</v>
      </c>
      <c r="M848">
        <v>0</v>
      </c>
      <c r="N848" t="s">
        <v>894</v>
      </c>
      <c r="O848" t="s">
        <v>2352</v>
      </c>
      <c r="P848">
        <v>19.5</v>
      </c>
      <c r="Q848" s="49">
        <v>45385</v>
      </c>
      <c r="R848" s="49">
        <v>45389</v>
      </c>
      <c r="S848" t="s">
        <v>2925</v>
      </c>
    </row>
    <row r="849" spans="1:19" ht="15" customHeight="1" x14ac:dyDescent="0.35">
      <c r="A849" s="49">
        <v>45297</v>
      </c>
      <c r="B849" t="s">
        <v>20</v>
      </c>
      <c r="C849" t="s">
        <v>24</v>
      </c>
      <c r="D849">
        <v>13</v>
      </c>
      <c r="E849">
        <v>256.35000000000002</v>
      </c>
      <c r="F849" t="s">
        <v>33</v>
      </c>
      <c r="G849" t="s">
        <v>34</v>
      </c>
      <c r="H849">
        <v>0.15</v>
      </c>
      <c r="I849" t="s">
        <v>37</v>
      </c>
      <c r="J849">
        <v>2832.6675</v>
      </c>
      <c r="K849" t="s">
        <v>46</v>
      </c>
      <c r="L849" t="s">
        <v>48</v>
      </c>
      <c r="M849">
        <v>0</v>
      </c>
      <c r="N849" t="s">
        <v>895</v>
      </c>
      <c r="O849" t="s">
        <v>2353</v>
      </c>
      <c r="P849">
        <v>26.04</v>
      </c>
      <c r="Q849" s="49">
        <v>45297</v>
      </c>
      <c r="R849" s="49">
        <v>45299</v>
      </c>
      <c r="S849" t="s">
        <v>2923</v>
      </c>
    </row>
    <row r="850" spans="1:19" ht="15" customHeight="1" x14ac:dyDescent="0.35">
      <c r="A850" s="49">
        <v>45140</v>
      </c>
      <c r="B850" t="s">
        <v>21</v>
      </c>
      <c r="C850" t="s">
        <v>29</v>
      </c>
      <c r="D850">
        <v>9</v>
      </c>
      <c r="E850">
        <v>303.26</v>
      </c>
      <c r="F850" t="s">
        <v>31</v>
      </c>
      <c r="G850" t="s">
        <v>34</v>
      </c>
      <c r="H850">
        <v>0.05</v>
      </c>
      <c r="I850" t="s">
        <v>40</v>
      </c>
      <c r="J850">
        <v>2592.873</v>
      </c>
      <c r="K850" t="s">
        <v>45</v>
      </c>
      <c r="L850" t="s">
        <v>47</v>
      </c>
      <c r="M850">
        <v>0</v>
      </c>
      <c r="N850" t="s">
        <v>896</v>
      </c>
      <c r="O850" t="s">
        <v>2354</v>
      </c>
      <c r="P850">
        <v>17.010000000000002</v>
      </c>
      <c r="Q850" s="49">
        <v>45140</v>
      </c>
      <c r="R850" s="49">
        <v>45143</v>
      </c>
      <c r="S850" t="s">
        <v>2924</v>
      </c>
    </row>
    <row r="851" spans="1:19" ht="15" customHeight="1" x14ac:dyDescent="0.35">
      <c r="A851" s="49">
        <v>45256</v>
      </c>
      <c r="B851" t="s">
        <v>20</v>
      </c>
      <c r="C851" t="s">
        <v>26</v>
      </c>
      <c r="D851">
        <v>9</v>
      </c>
      <c r="E851">
        <v>440.48</v>
      </c>
      <c r="F851" t="s">
        <v>31</v>
      </c>
      <c r="G851" t="s">
        <v>35</v>
      </c>
      <c r="H851">
        <v>0.15</v>
      </c>
      <c r="I851" t="s">
        <v>40</v>
      </c>
      <c r="J851">
        <v>3369.672</v>
      </c>
      <c r="K851" t="s">
        <v>43</v>
      </c>
      <c r="L851" t="s">
        <v>49</v>
      </c>
      <c r="M851">
        <v>0</v>
      </c>
      <c r="N851" t="s">
        <v>897</v>
      </c>
      <c r="O851" t="s">
        <v>2355</v>
      </c>
      <c r="P851">
        <v>32.94</v>
      </c>
      <c r="Q851" s="49">
        <v>45256</v>
      </c>
      <c r="R851" s="49">
        <v>45261</v>
      </c>
      <c r="S851" t="s">
        <v>2923</v>
      </c>
    </row>
    <row r="852" spans="1:19" ht="15" customHeight="1" x14ac:dyDescent="0.35">
      <c r="A852" s="49">
        <v>45767</v>
      </c>
      <c r="B852" t="s">
        <v>18</v>
      </c>
      <c r="C852" t="s">
        <v>25</v>
      </c>
      <c r="D852">
        <v>17</v>
      </c>
      <c r="E852">
        <v>469.25</v>
      </c>
      <c r="F852" t="s">
        <v>30</v>
      </c>
      <c r="G852" t="s">
        <v>34</v>
      </c>
      <c r="H852">
        <v>0.05</v>
      </c>
      <c r="I852" t="s">
        <v>41</v>
      </c>
      <c r="J852">
        <v>7578.3874999999998</v>
      </c>
      <c r="K852" t="s">
        <v>44</v>
      </c>
      <c r="M852">
        <v>0</v>
      </c>
      <c r="N852" t="s">
        <v>898</v>
      </c>
      <c r="O852" t="s">
        <v>2356</v>
      </c>
      <c r="P852">
        <v>45.76</v>
      </c>
      <c r="Q852" s="49">
        <v>45767</v>
      </c>
      <c r="R852" s="49">
        <v>45773</v>
      </c>
      <c r="S852" t="s">
        <v>2921</v>
      </c>
    </row>
    <row r="853" spans="1:19" ht="15" customHeight="1" x14ac:dyDescent="0.35">
      <c r="A853" s="49">
        <v>45289</v>
      </c>
      <c r="B853" t="s">
        <v>19</v>
      </c>
      <c r="C853" t="s">
        <v>26</v>
      </c>
      <c r="D853">
        <v>18</v>
      </c>
      <c r="E853">
        <v>491.76</v>
      </c>
      <c r="F853" t="s">
        <v>31</v>
      </c>
      <c r="G853" t="s">
        <v>34</v>
      </c>
      <c r="H853">
        <v>0.15</v>
      </c>
      <c r="I853" t="s">
        <v>36</v>
      </c>
      <c r="J853">
        <v>7523.9279999999999</v>
      </c>
      <c r="K853" t="s">
        <v>44</v>
      </c>
      <c r="L853" t="s">
        <v>48</v>
      </c>
      <c r="M853">
        <v>0</v>
      </c>
      <c r="N853" t="s">
        <v>899</v>
      </c>
      <c r="O853" t="s">
        <v>2357</v>
      </c>
      <c r="P853">
        <v>37.49</v>
      </c>
      <c r="Q853" s="49">
        <v>45289</v>
      </c>
      <c r="R853" s="49">
        <v>45296</v>
      </c>
      <c r="S853" t="s">
        <v>2922</v>
      </c>
    </row>
    <row r="854" spans="1:19" ht="15" customHeight="1" x14ac:dyDescent="0.35">
      <c r="A854" s="49">
        <v>45665</v>
      </c>
      <c r="B854" t="s">
        <v>21</v>
      </c>
      <c r="C854" t="s">
        <v>26</v>
      </c>
      <c r="D854">
        <v>19</v>
      </c>
      <c r="E854">
        <v>465.27</v>
      </c>
      <c r="F854" t="s">
        <v>32</v>
      </c>
      <c r="G854" t="s">
        <v>35</v>
      </c>
      <c r="H854">
        <v>0.05</v>
      </c>
      <c r="I854" t="s">
        <v>40</v>
      </c>
      <c r="J854">
        <v>8398.1234999999997</v>
      </c>
      <c r="K854" t="s">
        <v>44</v>
      </c>
      <c r="M854">
        <v>0</v>
      </c>
      <c r="N854" t="s">
        <v>900</v>
      </c>
      <c r="O854" t="s">
        <v>2358</v>
      </c>
      <c r="P854">
        <v>44.95</v>
      </c>
      <c r="Q854" s="49">
        <v>45665</v>
      </c>
      <c r="R854" s="49">
        <v>45667</v>
      </c>
      <c r="S854" t="s">
        <v>2924</v>
      </c>
    </row>
    <row r="855" spans="1:19" ht="15" customHeight="1" x14ac:dyDescent="0.35">
      <c r="A855" s="49">
        <v>45418</v>
      </c>
      <c r="B855" t="s">
        <v>18</v>
      </c>
      <c r="C855" t="s">
        <v>26</v>
      </c>
      <c r="D855">
        <v>18</v>
      </c>
      <c r="E855">
        <v>343.68</v>
      </c>
      <c r="F855" t="s">
        <v>30</v>
      </c>
      <c r="G855" t="s">
        <v>35</v>
      </c>
      <c r="H855">
        <v>0</v>
      </c>
      <c r="I855" t="s">
        <v>36</v>
      </c>
      <c r="J855">
        <v>6186.24</v>
      </c>
      <c r="K855" t="s">
        <v>43</v>
      </c>
      <c r="L855" t="s">
        <v>48</v>
      </c>
      <c r="M855">
        <v>0</v>
      </c>
      <c r="N855" t="s">
        <v>901</v>
      </c>
      <c r="O855" t="s">
        <v>2359</v>
      </c>
      <c r="P855">
        <v>20.37</v>
      </c>
      <c r="Q855" s="49">
        <v>45418</v>
      </c>
      <c r="R855" s="49">
        <v>45426</v>
      </c>
      <c r="S855" t="s">
        <v>2921</v>
      </c>
    </row>
    <row r="856" spans="1:19" ht="15" customHeight="1" x14ac:dyDescent="0.35">
      <c r="A856" s="49">
        <v>45550</v>
      </c>
      <c r="B856" t="s">
        <v>20</v>
      </c>
      <c r="C856" t="s">
        <v>25</v>
      </c>
      <c r="D856">
        <v>14</v>
      </c>
      <c r="E856">
        <v>472.51</v>
      </c>
      <c r="F856" t="s">
        <v>33</v>
      </c>
      <c r="G856" t="s">
        <v>34</v>
      </c>
      <c r="H856">
        <v>0.05</v>
      </c>
      <c r="I856" t="s">
        <v>41</v>
      </c>
      <c r="J856">
        <v>6284.3829999999989</v>
      </c>
      <c r="K856" t="s">
        <v>43</v>
      </c>
      <c r="M856">
        <v>0</v>
      </c>
      <c r="N856" t="s">
        <v>902</v>
      </c>
      <c r="O856" t="s">
        <v>2360</v>
      </c>
      <c r="P856">
        <v>13.54</v>
      </c>
      <c r="Q856" s="49">
        <v>45550</v>
      </c>
      <c r="R856" s="49">
        <v>45555</v>
      </c>
      <c r="S856" t="s">
        <v>2923</v>
      </c>
    </row>
    <row r="857" spans="1:19" ht="15" customHeight="1" x14ac:dyDescent="0.35">
      <c r="A857" s="49">
        <v>44964</v>
      </c>
      <c r="B857" t="s">
        <v>22</v>
      </c>
      <c r="C857" t="s">
        <v>23</v>
      </c>
      <c r="D857">
        <v>20</v>
      </c>
      <c r="E857">
        <v>142.52000000000001</v>
      </c>
      <c r="F857" t="s">
        <v>31</v>
      </c>
      <c r="G857" t="s">
        <v>35</v>
      </c>
      <c r="H857">
        <v>0.1</v>
      </c>
      <c r="I857" t="s">
        <v>36</v>
      </c>
      <c r="J857">
        <v>2565.36</v>
      </c>
      <c r="K857" t="s">
        <v>46</v>
      </c>
      <c r="L857" t="s">
        <v>47</v>
      </c>
      <c r="M857">
        <v>0</v>
      </c>
      <c r="N857" t="s">
        <v>903</v>
      </c>
      <c r="O857" t="s">
        <v>2361</v>
      </c>
      <c r="P857">
        <v>30.67</v>
      </c>
      <c r="Q857" s="49">
        <v>44964</v>
      </c>
      <c r="R857" s="49">
        <v>44969</v>
      </c>
      <c r="S857" t="s">
        <v>2925</v>
      </c>
    </row>
    <row r="858" spans="1:19" ht="15" customHeight="1" x14ac:dyDescent="0.35">
      <c r="A858" s="49">
        <v>44986</v>
      </c>
      <c r="B858" t="s">
        <v>18</v>
      </c>
      <c r="C858" t="s">
        <v>24</v>
      </c>
      <c r="D858">
        <v>1</v>
      </c>
      <c r="E858">
        <v>31.42</v>
      </c>
      <c r="F858" t="s">
        <v>30</v>
      </c>
      <c r="G858" t="s">
        <v>35</v>
      </c>
      <c r="H858">
        <v>0.05</v>
      </c>
      <c r="I858" t="s">
        <v>41</v>
      </c>
      <c r="J858">
        <v>29.849</v>
      </c>
      <c r="K858" t="s">
        <v>44</v>
      </c>
      <c r="L858" t="s">
        <v>48</v>
      </c>
      <c r="M858">
        <v>0</v>
      </c>
      <c r="N858" t="s">
        <v>904</v>
      </c>
      <c r="O858" t="s">
        <v>1734</v>
      </c>
      <c r="P858">
        <v>11.35</v>
      </c>
      <c r="Q858" s="49">
        <v>44986</v>
      </c>
      <c r="R858" s="49">
        <v>44994</v>
      </c>
      <c r="S858" t="s">
        <v>2921</v>
      </c>
    </row>
    <row r="859" spans="1:19" ht="15" customHeight="1" x14ac:dyDescent="0.35">
      <c r="A859" s="49">
        <v>45420</v>
      </c>
      <c r="B859" t="s">
        <v>20</v>
      </c>
      <c r="C859" t="s">
        <v>28</v>
      </c>
      <c r="D859">
        <v>17</v>
      </c>
      <c r="E859">
        <v>572.29</v>
      </c>
      <c r="F859" t="s">
        <v>33</v>
      </c>
      <c r="G859" t="s">
        <v>35</v>
      </c>
      <c r="H859">
        <v>0.15</v>
      </c>
      <c r="I859" t="s">
        <v>36</v>
      </c>
      <c r="J859">
        <v>8269.5905000000002</v>
      </c>
      <c r="K859" t="s">
        <v>42</v>
      </c>
      <c r="L859" t="s">
        <v>48</v>
      </c>
      <c r="M859">
        <v>1</v>
      </c>
      <c r="N859" t="s">
        <v>905</v>
      </c>
      <c r="O859" t="s">
        <v>2362</v>
      </c>
      <c r="P859">
        <v>44.99</v>
      </c>
      <c r="Q859" s="49">
        <v>45420</v>
      </c>
      <c r="R859" s="49">
        <v>45424</v>
      </c>
      <c r="S859" t="s">
        <v>2923</v>
      </c>
    </row>
    <row r="860" spans="1:19" ht="15" customHeight="1" x14ac:dyDescent="0.35">
      <c r="A860" s="49">
        <v>45449</v>
      </c>
      <c r="B860" t="s">
        <v>18</v>
      </c>
      <c r="C860" t="s">
        <v>25</v>
      </c>
      <c r="D860">
        <v>18</v>
      </c>
      <c r="E860">
        <v>333.6</v>
      </c>
      <c r="F860" t="s">
        <v>31</v>
      </c>
      <c r="G860" t="s">
        <v>35</v>
      </c>
      <c r="H860">
        <v>0.1</v>
      </c>
      <c r="I860" t="s">
        <v>39</v>
      </c>
      <c r="J860">
        <v>5404.3200000000006</v>
      </c>
      <c r="K860" t="s">
        <v>45</v>
      </c>
      <c r="L860" t="s">
        <v>47</v>
      </c>
      <c r="M860">
        <v>1</v>
      </c>
      <c r="N860" t="s">
        <v>906</v>
      </c>
      <c r="O860" t="s">
        <v>2363</v>
      </c>
      <c r="P860">
        <v>33.79</v>
      </c>
      <c r="Q860" s="49">
        <v>45449</v>
      </c>
      <c r="R860" s="49">
        <v>45451</v>
      </c>
      <c r="S860" t="s">
        <v>2921</v>
      </c>
    </row>
    <row r="861" spans="1:19" ht="15" customHeight="1" x14ac:dyDescent="0.35">
      <c r="A861" s="49">
        <v>45045</v>
      </c>
      <c r="B861" t="s">
        <v>20</v>
      </c>
      <c r="C861" t="s">
        <v>26</v>
      </c>
      <c r="D861">
        <v>9</v>
      </c>
      <c r="E861">
        <v>90.87</v>
      </c>
      <c r="F861" t="s">
        <v>33</v>
      </c>
      <c r="G861" t="s">
        <v>35</v>
      </c>
      <c r="H861">
        <v>0.15</v>
      </c>
      <c r="I861" t="s">
        <v>39</v>
      </c>
      <c r="J861">
        <v>695.15549999999996</v>
      </c>
      <c r="K861" t="s">
        <v>45</v>
      </c>
      <c r="L861" t="s">
        <v>49</v>
      </c>
      <c r="M861">
        <v>0</v>
      </c>
      <c r="N861" t="s">
        <v>907</v>
      </c>
      <c r="O861" t="s">
        <v>2364</v>
      </c>
      <c r="P861">
        <v>26.56</v>
      </c>
      <c r="Q861" s="49">
        <v>45045</v>
      </c>
      <c r="R861" s="49">
        <v>45054</v>
      </c>
      <c r="S861" t="s">
        <v>2923</v>
      </c>
    </row>
    <row r="862" spans="1:19" ht="15" customHeight="1" x14ac:dyDescent="0.35">
      <c r="A862" s="49">
        <v>45189</v>
      </c>
      <c r="B862" t="s">
        <v>21</v>
      </c>
      <c r="C862" t="s">
        <v>28</v>
      </c>
      <c r="D862">
        <v>9</v>
      </c>
      <c r="E862">
        <v>588.59</v>
      </c>
      <c r="F862" t="s">
        <v>33</v>
      </c>
      <c r="G862" t="s">
        <v>34</v>
      </c>
      <c r="H862">
        <v>0.05</v>
      </c>
      <c r="I862" t="s">
        <v>40</v>
      </c>
      <c r="J862">
        <v>5032.4445000000014</v>
      </c>
      <c r="K862" t="s">
        <v>42</v>
      </c>
      <c r="M862">
        <v>0</v>
      </c>
      <c r="N862" t="s">
        <v>908</v>
      </c>
      <c r="O862" t="s">
        <v>2365</v>
      </c>
      <c r="P862">
        <v>42.3</v>
      </c>
      <c r="Q862" s="49">
        <v>45189</v>
      </c>
      <c r="R862" s="49">
        <v>45191</v>
      </c>
      <c r="S862" t="s">
        <v>2924</v>
      </c>
    </row>
    <row r="863" spans="1:19" ht="15" customHeight="1" x14ac:dyDescent="0.35">
      <c r="A863" s="49">
        <v>45604</v>
      </c>
      <c r="B863" t="s">
        <v>19</v>
      </c>
      <c r="C863" t="s">
        <v>26</v>
      </c>
      <c r="D863">
        <v>18</v>
      </c>
      <c r="E863">
        <v>153.28</v>
      </c>
      <c r="F863" t="s">
        <v>30</v>
      </c>
      <c r="G863" t="s">
        <v>35</v>
      </c>
      <c r="H863">
        <v>0.05</v>
      </c>
      <c r="I863" t="s">
        <v>38</v>
      </c>
      <c r="J863">
        <v>2621.0880000000002</v>
      </c>
      <c r="K863" t="s">
        <v>42</v>
      </c>
      <c r="L863" t="s">
        <v>49</v>
      </c>
      <c r="M863">
        <v>1</v>
      </c>
      <c r="N863" t="s">
        <v>909</v>
      </c>
      <c r="O863" t="s">
        <v>2366</v>
      </c>
      <c r="P863">
        <v>33.71</v>
      </c>
      <c r="Q863" s="49">
        <v>45604</v>
      </c>
      <c r="R863" s="49">
        <v>45609</v>
      </c>
      <c r="S863" t="s">
        <v>2922</v>
      </c>
    </row>
    <row r="864" spans="1:19" ht="15" customHeight="1" x14ac:dyDescent="0.35">
      <c r="A864" s="49">
        <v>45007</v>
      </c>
      <c r="B864" t="s">
        <v>20</v>
      </c>
      <c r="C864" t="s">
        <v>29</v>
      </c>
      <c r="D864">
        <v>17</v>
      </c>
      <c r="E864">
        <v>194.97</v>
      </c>
      <c r="F864" t="s">
        <v>31</v>
      </c>
      <c r="G864" t="s">
        <v>35</v>
      </c>
      <c r="H864">
        <v>0.15</v>
      </c>
      <c r="I864" t="s">
        <v>39</v>
      </c>
      <c r="J864">
        <v>2817.3164999999999</v>
      </c>
      <c r="K864" t="s">
        <v>43</v>
      </c>
      <c r="L864" t="s">
        <v>48</v>
      </c>
      <c r="M864">
        <v>1</v>
      </c>
      <c r="N864" t="s">
        <v>910</v>
      </c>
      <c r="O864" t="s">
        <v>2367</v>
      </c>
      <c r="P864">
        <v>5.59</v>
      </c>
      <c r="Q864" s="49">
        <v>45007</v>
      </c>
      <c r="R864" s="49">
        <v>45015</v>
      </c>
      <c r="S864" t="s">
        <v>2923</v>
      </c>
    </row>
    <row r="865" spans="1:19" ht="15" customHeight="1" x14ac:dyDescent="0.35">
      <c r="A865" s="49">
        <v>45174</v>
      </c>
      <c r="B865" t="s">
        <v>18</v>
      </c>
      <c r="C865" t="s">
        <v>27</v>
      </c>
      <c r="D865">
        <v>5</v>
      </c>
      <c r="E865">
        <v>367.61</v>
      </c>
      <c r="F865" t="s">
        <v>32</v>
      </c>
      <c r="G865" t="s">
        <v>35</v>
      </c>
      <c r="H865">
        <v>0</v>
      </c>
      <c r="I865" t="s">
        <v>37</v>
      </c>
      <c r="J865">
        <v>1838.05</v>
      </c>
      <c r="K865" t="s">
        <v>44</v>
      </c>
      <c r="L865" t="s">
        <v>48</v>
      </c>
      <c r="M865">
        <v>0</v>
      </c>
      <c r="N865" t="s">
        <v>911</v>
      </c>
      <c r="O865" t="s">
        <v>2368</v>
      </c>
      <c r="P865">
        <v>19.55</v>
      </c>
      <c r="Q865" s="49">
        <v>45174</v>
      </c>
      <c r="R865" s="49">
        <v>45182</v>
      </c>
      <c r="S865" t="s">
        <v>2921</v>
      </c>
    </row>
    <row r="866" spans="1:19" ht="15" customHeight="1" x14ac:dyDescent="0.35">
      <c r="A866" s="49">
        <v>44983</v>
      </c>
      <c r="B866" t="s">
        <v>18</v>
      </c>
      <c r="C866" t="s">
        <v>23</v>
      </c>
      <c r="D866">
        <v>17</v>
      </c>
      <c r="E866">
        <v>575.5</v>
      </c>
      <c r="F866" t="s">
        <v>33</v>
      </c>
      <c r="G866" t="s">
        <v>35</v>
      </c>
      <c r="H866">
        <v>0.05</v>
      </c>
      <c r="I866" t="s">
        <v>37</v>
      </c>
      <c r="J866">
        <v>9294.3249999999989</v>
      </c>
      <c r="K866" t="s">
        <v>45</v>
      </c>
      <c r="L866" t="s">
        <v>47</v>
      </c>
      <c r="M866">
        <v>0</v>
      </c>
      <c r="N866" t="s">
        <v>912</v>
      </c>
      <c r="O866" t="s">
        <v>2369</v>
      </c>
      <c r="P866">
        <v>13.42</v>
      </c>
      <c r="Q866" s="49">
        <v>44983</v>
      </c>
      <c r="R866" s="49">
        <v>44990</v>
      </c>
      <c r="S866" t="s">
        <v>2921</v>
      </c>
    </row>
    <row r="867" spans="1:19" ht="15" customHeight="1" x14ac:dyDescent="0.35">
      <c r="A867" s="49">
        <v>45622</v>
      </c>
      <c r="B867" t="s">
        <v>22</v>
      </c>
      <c r="C867" t="s">
        <v>26</v>
      </c>
      <c r="D867">
        <v>3</v>
      </c>
      <c r="E867">
        <v>229.45</v>
      </c>
      <c r="F867" t="s">
        <v>33</v>
      </c>
      <c r="G867" t="s">
        <v>35</v>
      </c>
      <c r="H867">
        <v>0.15</v>
      </c>
      <c r="I867" t="s">
        <v>41</v>
      </c>
      <c r="J867">
        <v>585.09749999999985</v>
      </c>
      <c r="K867" t="s">
        <v>45</v>
      </c>
      <c r="L867" t="s">
        <v>49</v>
      </c>
      <c r="M867">
        <v>1</v>
      </c>
      <c r="N867" t="s">
        <v>913</v>
      </c>
      <c r="O867" t="s">
        <v>2370</v>
      </c>
      <c r="P867">
        <v>19.809999999999999</v>
      </c>
      <c r="Q867" s="49">
        <v>45622</v>
      </c>
      <c r="R867" s="49">
        <v>45625</v>
      </c>
      <c r="S867" t="s">
        <v>2925</v>
      </c>
    </row>
    <row r="868" spans="1:19" ht="15" customHeight="1" x14ac:dyDescent="0.35">
      <c r="A868" s="49">
        <v>45579</v>
      </c>
      <c r="B868" t="s">
        <v>21</v>
      </c>
      <c r="C868" t="s">
        <v>26</v>
      </c>
      <c r="D868">
        <v>3</v>
      </c>
      <c r="E868">
        <v>391.63</v>
      </c>
      <c r="F868" t="s">
        <v>32</v>
      </c>
      <c r="G868" t="s">
        <v>35</v>
      </c>
      <c r="H868">
        <v>0</v>
      </c>
      <c r="I868" t="s">
        <v>38</v>
      </c>
      <c r="J868">
        <v>1174.8900000000001</v>
      </c>
      <c r="K868" t="s">
        <v>45</v>
      </c>
      <c r="M868">
        <v>1</v>
      </c>
      <c r="N868" t="s">
        <v>914</v>
      </c>
      <c r="O868" t="s">
        <v>2371</v>
      </c>
      <c r="P868">
        <v>25.36</v>
      </c>
      <c r="Q868" s="49">
        <v>45579</v>
      </c>
      <c r="R868" s="49">
        <v>45582</v>
      </c>
      <c r="S868" t="s">
        <v>2924</v>
      </c>
    </row>
    <row r="869" spans="1:19" ht="15" customHeight="1" x14ac:dyDescent="0.35">
      <c r="A869" s="49">
        <v>45075</v>
      </c>
      <c r="B869" t="s">
        <v>21</v>
      </c>
      <c r="C869" t="s">
        <v>23</v>
      </c>
      <c r="D869">
        <v>15</v>
      </c>
      <c r="E869">
        <v>67.349999999999994</v>
      </c>
      <c r="F869" t="s">
        <v>33</v>
      </c>
      <c r="G869" t="s">
        <v>34</v>
      </c>
      <c r="H869">
        <v>0.1</v>
      </c>
      <c r="I869" t="s">
        <v>40</v>
      </c>
      <c r="J869">
        <v>909.22499999999991</v>
      </c>
      <c r="K869" t="s">
        <v>42</v>
      </c>
      <c r="L869" t="s">
        <v>47</v>
      </c>
      <c r="M869">
        <v>0</v>
      </c>
      <c r="N869" t="s">
        <v>915</v>
      </c>
      <c r="O869" t="s">
        <v>2372</v>
      </c>
      <c r="P869">
        <v>24.85</v>
      </c>
      <c r="Q869" s="49">
        <v>45075</v>
      </c>
      <c r="R869" s="49">
        <v>45080</v>
      </c>
      <c r="S869" t="s">
        <v>2924</v>
      </c>
    </row>
    <row r="870" spans="1:19" ht="15" customHeight="1" x14ac:dyDescent="0.35">
      <c r="A870" s="49">
        <v>45373</v>
      </c>
      <c r="B870" t="s">
        <v>21</v>
      </c>
      <c r="C870" t="s">
        <v>23</v>
      </c>
      <c r="D870">
        <v>6</v>
      </c>
      <c r="E870">
        <v>453.86</v>
      </c>
      <c r="F870" t="s">
        <v>30</v>
      </c>
      <c r="G870" t="s">
        <v>35</v>
      </c>
      <c r="H870">
        <v>0.15</v>
      </c>
      <c r="I870" t="s">
        <v>37</v>
      </c>
      <c r="J870">
        <v>2314.6860000000001</v>
      </c>
      <c r="K870" t="s">
        <v>44</v>
      </c>
      <c r="M870">
        <v>0</v>
      </c>
      <c r="N870" t="s">
        <v>916</v>
      </c>
      <c r="O870" t="s">
        <v>2373</v>
      </c>
      <c r="P870">
        <v>45.32</v>
      </c>
      <c r="Q870" s="49">
        <v>45373</v>
      </c>
      <c r="R870" s="49">
        <v>45382</v>
      </c>
      <c r="S870" t="s">
        <v>2924</v>
      </c>
    </row>
    <row r="871" spans="1:19" ht="15" customHeight="1" x14ac:dyDescent="0.35">
      <c r="A871" s="49">
        <v>45038</v>
      </c>
      <c r="B871" t="s">
        <v>19</v>
      </c>
      <c r="C871" t="s">
        <v>28</v>
      </c>
      <c r="D871">
        <v>19</v>
      </c>
      <c r="E871">
        <v>537.70000000000005</v>
      </c>
      <c r="F871" t="s">
        <v>33</v>
      </c>
      <c r="G871" t="s">
        <v>34</v>
      </c>
      <c r="H871">
        <v>0</v>
      </c>
      <c r="I871" t="s">
        <v>41</v>
      </c>
      <c r="J871">
        <v>10216.299999999999</v>
      </c>
      <c r="K871" t="s">
        <v>42</v>
      </c>
      <c r="L871" t="s">
        <v>48</v>
      </c>
      <c r="M871">
        <v>0</v>
      </c>
      <c r="N871" t="s">
        <v>917</v>
      </c>
      <c r="O871" t="s">
        <v>2374</v>
      </c>
      <c r="P871">
        <v>45.83</v>
      </c>
      <c r="Q871" s="49">
        <v>45038</v>
      </c>
      <c r="R871" s="49">
        <v>45048</v>
      </c>
      <c r="S871" t="s">
        <v>2922</v>
      </c>
    </row>
    <row r="872" spans="1:19" ht="15" customHeight="1" x14ac:dyDescent="0.35">
      <c r="A872" s="49">
        <v>45814</v>
      </c>
      <c r="B872" t="s">
        <v>20</v>
      </c>
      <c r="C872" t="s">
        <v>24</v>
      </c>
      <c r="D872">
        <v>5</v>
      </c>
      <c r="E872">
        <v>32.56</v>
      </c>
      <c r="F872" t="s">
        <v>32</v>
      </c>
      <c r="G872" t="s">
        <v>35</v>
      </c>
      <c r="H872">
        <v>0.05</v>
      </c>
      <c r="I872" t="s">
        <v>40</v>
      </c>
      <c r="J872">
        <v>154.66</v>
      </c>
      <c r="K872" t="s">
        <v>46</v>
      </c>
      <c r="L872" t="s">
        <v>47</v>
      </c>
      <c r="M872">
        <v>0</v>
      </c>
      <c r="N872" t="s">
        <v>918</v>
      </c>
      <c r="O872" t="s">
        <v>2375</v>
      </c>
      <c r="P872">
        <v>46.73</v>
      </c>
      <c r="Q872" s="49">
        <v>45814</v>
      </c>
      <c r="R872" s="49">
        <v>45820</v>
      </c>
      <c r="S872" t="s">
        <v>2923</v>
      </c>
    </row>
    <row r="873" spans="1:19" ht="15" customHeight="1" x14ac:dyDescent="0.35">
      <c r="A873" s="49">
        <v>44951</v>
      </c>
      <c r="B873" t="s">
        <v>21</v>
      </c>
      <c r="C873" t="s">
        <v>23</v>
      </c>
      <c r="D873">
        <v>2</v>
      </c>
      <c r="E873">
        <v>196.7</v>
      </c>
      <c r="F873" t="s">
        <v>31</v>
      </c>
      <c r="G873" t="s">
        <v>35</v>
      </c>
      <c r="H873">
        <v>0</v>
      </c>
      <c r="I873" t="s">
        <v>38</v>
      </c>
      <c r="J873">
        <v>393.4</v>
      </c>
      <c r="K873" t="s">
        <v>42</v>
      </c>
      <c r="L873" t="s">
        <v>47</v>
      </c>
      <c r="M873">
        <v>0</v>
      </c>
      <c r="N873" t="s">
        <v>919</v>
      </c>
      <c r="O873" t="s">
        <v>2376</v>
      </c>
      <c r="P873">
        <v>35.840000000000003</v>
      </c>
      <c r="Q873" s="49">
        <v>44951</v>
      </c>
      <c r="R873" s="49">
        <v>44955</v>
      </c>
      <c r="S873" t="s">
        <v>2924</v>
      </c>
    </row>
    <row r="874" spans="1:19" ht="15" customHeight="1" x14ac:dyDescent="0.35">
      <c r="A874" s="49">
        <v>45177</v>
      </c>
      <c r="B874" t="s">
        <v>19</v>
      </c>
      <c r="C874" t="s">
        <v>24</v>
      </c>
      <c r="D874">
        <v>12</v>
      </c>
      <c r="E874">
        <v>369.45</v>
      </c>
      <c r="F874" t="s">
        <v>33</v>
      </c>
      <c r="G874" t="s">
        <v>34</v>
      </c>
      <c r="H874">
        <v>0.1</v>
      </c>
      <c r="I874" t="s">
        <v>38</v>
      </c>
      <c r="J874">
        <v>3990.06</v>
      </c>
      <c r="K874" t="s">
        <v>44</v>
      </c>
      <c r="L874" t="s">
        <v>49</v>
      </c>
      <c r="M874">
        <v>1</v>
      </c>
      <c r="N874" t="s">
        <v>920</v>
      </c>
      <c r="O874" t="s">
        <v>2077</v>
      </c>
      <c r="P874">
        <v>44.76</v>
      </c>
      <c r="Q874" s="49">
        <v>45177</v>
      </c>
      <c r="R874" s="49">
        <v>45179</v>
      </c>
      <c r="S874" t="s">
        <v>2922</v>
      </c>
    </row>
    <row r="875" spans="1:19" ht="15" customHeight="1" x14ac:dyDescent="0.35">
      <c r="A875" s="49">
        <v>45569</v>
      </c>
      <c r="B875" t="s">
        <v>18</v>
      </c>
      <c r="C875" t="s">
        <v>28</v>
      </c>
      <c r="D875">
        <v>12</v>
      </c>
      <c r="E875">
        <v>181.96</v>
      </c>
      <c r="F875" t="s">
        <v>33</v>
      </c>
      <c r="G875" t="s">
        <v>35</v>
      </c>
      <c r="H875">
        <v>0.15</v>
      </c>
      <c r="I875" t="s">
        <v>36</v>
      </c>
      <c r="J875">
        <v>1855.992</v>
      </c>
      <c r="K875" t="s">
        <v>43</v>
      </c>
      <c r="L875" t="s">
        <v>49</v>
      </c>
      <c r="M875">
        <v>0</v>
      </c>
      <c r="N875" t="s">
        <v>921</v>
      </c>
      <c r="O875" t="s">
        <v>2377</v>
      </c>
      <c r="P875">
        <v>25.06</v>
      </c>
      <c r="Q875" s="49">
        <v>45569</v>
      </c>
      <c r="R875" s="49">
        <v>45576</v>
      </c>
      <c r="S875" t="s">
        <v>2921</v>
      </c>
    </row>
    <row r="876" spans="1:19" ht="15" customHeight="1" x14ac:dyDescent="0.35">
      <c r="A876" s="49">
        <v>45753</v>
      </c>
      <c r="B876" t="s">
        <v>18</v>
      </c>
      <c r="C876" t="s">
        <v>25</v>
      </c>
      <c r="D876">
        <v>3</v>
      </c>
      <c r="E876">
        <v>32.07</v>
      </c>
      <c r="F876" t="s">
        <v>33</v>
      </c>
      <c r="G876" t="s">
        <v>35</v>
      </c>
      <c r="H876">
        <v>0.15</v>
      </c>
      <c r="I876" t="s">
        <v>37</v>
      </c>
      <c r="J876">
        <v>81.778500000000008</v>
      </c>
      <c r="K876" t="s">
        <v>42</v>
      </c>
      <c r="L876" t="s">
        <v>49</v>
      </c>
      <c r="M876">
        <v>1</v>
      </c>
      <c r="N876" t="s">
        <v>922</v>
      </c>
      <c r="O876" t="s">
        <v>2378</v>
      </c>
      <c r="P876">
        <v>43.18</v>
      </c>
      <c r="Q876" s="49">
        <v>45753</v>
      </c>
      <c r="R876" s="49">
        <v>45755</v>
      </c>
      <c r="S876" t="s">
        <v>2921</v>
      </c>
    </row>
    <row r="877" spans="1:19" ht="15" customHeight="1" x14ac:dyDescent="0.35">
      <c r="A877" s="49">
        <v>45529</v>
      </c>
      <c r="B877" t="s">
        <v>18</v>
      </c>
      <c r="C877" t="s">
        <v>23</v>
      </c>
      <c r="D877">
        <v>15</v>
      </c>
      <c r="E877">
        <v>39.93</v>
      </c>
      <c r="F877" t="s">
        <v>31</v>
      </c>
      <c r="G877" t="s">
        <v>35</v>
      </c>
      <c r="H877">
        <v>0.15</v>
      </c>
      <c r="I877" t="s">
        <v>40</v>
      </c>
      <c r="J877">
        <v>509.10750000000002</v>
      </c>
      <c r="K877" t="s">
        <v>45</v>
      </c>
      <c r="L877" t="s">
        <v>49</v>
      </c>
      <c r="M877">
        <v>0</v>
      </c>
      <c r="N877" t="s">
        <v>923</v>
      </c>
      <c r="O877" t="s">
        <v>2379</v>
      </c>
      <c r="P877">
        <v>33.44</v>
      </c>
      <c r="Q877" s="49">
        <v>45529</v>
      </c>
      <c r="R877" s="49">
        <v>45533</v>
      </c>
      <c r="S877" t="s">
        <v>2921</v>
      </c>
    </row>
    <row r="878" spans="1:19" ht="15" customHeight="1" x14ac:dyDescent="0.35">
      <c r="A878" s="49">
        <v>45357</v>
      </c>
      <c r="B878" t="s">
        <v>20</v>
      </c>
      <c r="C878" t="s">
        <v>24</v>
      </c>
      <c r="D878">
        <v>7</v>
      </c>
      <c r="E878">
        <v>374.43</v>
      </c>
      <c r="F878" t="s">
        <v>31</v>
      </c>
      <c r="G878" t="s">
        <v>35</v>
      </c>
      <c r="H878">
        <v>0.15</v>
      </c>
      <c r="I878" t="s">
        <v>39</v>
      </c>
      <c r="J878">
        <v>2227.8584999999998</v>
      </c>
      <c r="K878" t="s">
        <v>46</v>
      </c>
      <c r="L878" t="s">
        <v>48</v>
      </c>
      <c r="M878">
        <v>0</v>
      </c>
      <c r="N878" t="s">
        <v>924</v>
      </c>
      <c r="O878" t="s">
        <v>2380</v>
      </c>
      <c r="P878">
        <v>28.97</v>
      </c>
      <c r="Q878" s="49">
        <v>45357</v>
      </c>
      <c r="R878" s="49">
        <v>45363</v>
      </c>
      <c r="S878" t="s">
        <v>2923</v>
      </c>
    </row>
    <row r="879" spans="1:19" ht="15" customHeight="1" x14ac:dyDescent="0.35">
      <c r="A879" s="49">
        <v>45008</v>
      </c>
      <c r="B879" t="s">
        <v>18</v>
      </c>
      <c r="C879" t="s">
        <v>29</v>
      </c>
      <c r="D879">
        <v>2</v>
      </c>
      <c r="E879">
        <v>101.87</v>
      </c>
      <c r="F879" t="s">
        <v>32</v>
      </c>
      <c r="G879" t="s">
        <v>34</v>
      </c>
      <c r="H879">
        <v>0</v>
      </c>
      <c r="I879" t="s">
        <v>40</v>
      </c>
      <c r="J879">
        <v>203.74</v>
      </c>
      <c r="K879" t="s">
        <v>46</v>
      </c>
      <c r="L879" t="s">
        <v>47</v>
      </c>
      <c r="M879">
        <v>0</v>
      </c>
      <c r="N879" t="s">
        <v>925</v>
      </c>
      <c r="O879" t="s">
        <v>2381</v>
      </c>
      <c r="P879">
        <v>28.63</v>
      </c>
      <c r="Q879" s="49">
        <v>45008</v>
      </c>
      <c r="R879" s="49">
        <v>45011</v>
      </c>
      <c r="S879" t="s">
        <v>2921</v>
      </c>
    </row>
    <row r="880" spans="1:19" ht="15" customHeight="1" x14ac:dyDescent="0.35">
      <c r="A880" s="49">
        <v>45304</v>
      </c>
      <c r="B880" t="s">
        <v>21</v>
      </c>
      <c r="C880" t="s">
        <v>28</v>
      </c>
      <c r="D880">
        <v>13</v>
      </c>
      <c r="E880">
        <v>343.45</v>
      </c>
      <c r="F880" t="s">
        <v>33</v>
      </c>
      <c r="G880" t="s">
        <v>34</v>
      </c>
      <c r="H880">
        <v>0.05</v>
      </c>
      <c r="I880" t="s">
        <v>37</v>
      </c>
      <c r="J880">
        <v>4241.6074999999992</v>
      </c>
      <c r="K880" t="s">
        <v>43</v>
      </c>
      <c r="L880" t="s">
        <v>48</v>
      </c>
      <c r="M880">
        <v>0</v>
      </c>
      <c r="N880" t="s">
        <v>926</v>
      </c>
      <c r="O880" t="s">
        <v>2382</v>
      </c>
      <c r="P880">
        <v>27.26</v>
      </c>
      <c r="Q880" s="49">
        <v>45304</v>
      </c>
      <c r="R880" s="49">
        <v>45308</v>
      </c>
      <c r="S880" t="s">
        <v>2924</v>
      </c>
    </row>
    <row r="881" spans="1:19" ht="15" customHeight="1" x14ac:dyDescent="0.35">
      <c r="A881" s="49">
        <v>45125</v>
      </c>
      <c r="B881" t="s">
        <v>21</v>
      </c>
      <c r="C881" t="s">
        <v>29</v>
      </c>
      <c r="D881">
        <v>15</v>
      </c>
      <c r="E881">
        <v>144.11000000000001</v>
      </c>
      <c r="F881" t="s">
        <v>32</v>
      </c>
      <c r="G881" t="s">
        <v>35</v>
      </c>
      <c r="H881">
        <v>0</v>
      </c>
      <c r="I881" t="s">
        <v>38</v>
      </c>
      <c r="J881">
        <v>2161.65</v>
      </c>
      <c r="K881" t="s">
        <v>43</v>
      </c>
      <c r="M881">
        <v>0</v>
      </c>
      <c r="N881" t="s">
        <v>927</v>
      </c>
      <c r="O881" t="s">
        <v>2383</v>
      </c>
      <c r="P881">
        <v>28.51</v>
      </c>
      <c r="Q881" s="49">
        <v>45125</v>
      </c>
      <c r="R881" s="49">
        <v>45131</v>
      </c>
      <c r="S881" t="s">
        <v>2924</v>
      </c>
    </row>
    <row r="882" spans="1:19" ht="15" customHeight="1" x14ac:dyDescent="0.35">
      <c r="A882" s="49">
        <v>45711</v>
      </c>
      <c r="B882" t="s">
        <v>22</v>
      </c>
      <c r="C882" t="s">
        <v>26</v>
      </c>
      <c r="D882">
        <v>18</v>
      </c>
      <c r="E882">
        <v>403.68</v>
      </c>
      <c r="F882" t="s">
        <v>31</v>
      </c>
      <c r="G882" t="s">
        <v>35</v>
      </c>
      <c r="H882">
        <v>0.15</v>
      </c>
      <c r="I882" t="s">
        <v>39</v>
      </c>
      <c r="J882">
        <v>6176.3040000000001</v>
      </c>
      <c r="K882" t="s">
        <v>46</v>
      </c>
      <c r="L882" t="s">
        <v>47</v>
      </c>
      <c r="M882">
        <v>0</v>
      </c>
      <c r="N882" t="s">
        <v>928</v>
      </c>
      <c r="O882" t="s">
        <v>2384</v>
      </c>
      <c r="P882">
        <v>13.09</v>
      </c>
      <c r="Q882" s="49">
        <v>45711</v>
      </c>
      <c r="R882" s="49">
        <v>45720</v>
      </c>
      <c r="S882" t="s">
        <v>2925</v>
      </c>
    </row>
    <row r="883" spans="1:19" ht="15" customHeight="1" x14ac:dyDescent="0.35">
      <c r="A883" s="49">
        <v>44979</v>
      </c>
      <c r="B883" t="s">
        <v>18</v>
      </c>
      <c r="C883" t="s">
        <v>29</v>
      </c>
      <c r="D883">
        <v>14</v>
      </c>
      <c r="E883">
        <v>346.57</v>
      </c>
      <c r="F883" t="s">
        <v>30</v>
      </c>
      <c r="G883" t="s">
        <v>35</v>
      </c>
      <c r="H883">
        <v>0.1</v>
      </c>
      <c r="I883" t="s">
        <v>39</v>
      </c>
      <c r="J883">
        <v>4366.7820000000002</v>
      </c>
      <c r="K883" t="s">
        <v>45</v>
      </c>
      <c r="L883" t="s">
        <v>47</v>
      </c>
      <c r="M883">
        <v>0</v>
      </c>
      <c r="N883" t="s">
        <v>929</v>
      </c>
      <c r="O883" t="s">
        <v>2385</v>
      </c>
      <c r="P883">
        <v>36.83</v>
      </c>
      <c r="Q883" s="49">
        <v>44979</v>
      </c>
      <c r="R883" s="49">
        <v>44987</v>
      </c>
      <c r="S883" t="s">
        <v>2921</v>
      </c>
    </row>
    <row r="884" spans="1:19" ht="15" customHeight="1" x14ac:dyDescent="0.35">
      <c r="A884" s="49">
        <v>45583</v>
      </c>
      <c r="B884" t="s">
        <v>20</v>
      </c>
      <c r="C884" t="s">
        <v>29</v>
      </c>
      <c r="D884">
        <v>7</v>
      </c>
      <c r="E884">
        <v>392.79</v>
      </c>
      <c r="F884" t="s">
        <v>32</v>
      </c>
      <c r="G884" t="s">
        <v>34</v>
      </c>
      <c r="H884">
        <v>0</v>
      </c>
      <c r="I884" t="s">
        <v>36</v>
      </c>
      <c r="J884">
        <v>2749.53</v>
      </c>
      <c r="K884" t="s">
        <v>43</v>
      </c>
      <c r="L884" t="s">
        <v>49</v>
      </c>
      <c r="M884">
        <v>0</v>
      </c>
      <c r="N884" t="s">
        <v>930</v>
      </c>
      <c r="O884" t="s">
        <v>2386</v>
      </c>
      <c r="P884">
        <v>45.85</v>
      </c>
      <c r="Q884" s="49">
        <v>45583</v>
      </c>
      <c r="R884" s="49">
        <v>45593</v>
      </c>
      <c r="S884" t="s">
        <v>2923</v>
      </c>
    </row>
    <row r="885" spans="1:19" ht="15" customHeight="1" x14ac:dyDescent="0.35">
      <c r="A885" s="49">
        <v>45225</v>
      </c>
      <c r="B885" t="s">
        <v>22</v>
      </c>
      <c r="C885" t="s">
        <v>29</v>
      </c>
      <c r="D885">
        <v>16</v>
      </c>
      <c r="E885">
        <v>70.83</v>
      </c>
      <c r="F885" t="s">
        <v>30</v>
      </c>
      <c r="G885" t="s">
        <v>34</v>
      </c>
      <c r="H885">
        <v>0.05</v>
      </c>
      <c r="I885" t="s">
        <v>39</v>
      </c>
      <c r="J885">
        <v>1076.616</v>
      </c>
      <c r="K885" t="s">
        <v>43</v>
      </c>
      <c r="M885">
        <v>0</v>
      </c>
      <c r="N885" t="s">
        <v>931</v>
      </c>
      <c r="O885" t="s">
        <v>2387</v>
      </c>
      <c r="P885">
        <v>5.05</v>
      </c>
      <c r="Q885" s="49">
        <v>45225</v>
      </c>
      <c r="R885" s="49">
        <v>45230</v>
      </c>
      <c r="S885" t="s">
        <v>2925</v>
      </c>
    </row>
    <row r="886" spans="1:19" ht="15" customHeight="1" x14ac:dyDescent="0.35">
      <c r="A886" s="49">
        <v>44936</v>
      </c>
      <c r="B886" t="s">
        <v>21</v>
      </c>
      <c r="C886" t="s">
        <v>27</v>
      </c>
      <c r="D886">
        <v>20</v>
      </c>
      <c r="E886">
        <v>274.37</v>
      </c>
      <c r="F886" t="s">
        <v>30</v>
      </c>
      <c r="G886" t="s">
        <v>35</v>
      </c>
      <c r="H886">
        <v>0.1</v>
      </c>
      <c r="I886" t="s">
        <v>36</v>
      </c>
      <c r="J886">
        <v>4938.66</v>
      </c>
      <c r="K886" t="s">
        <v>43</v>
      </c>
      <c r="L886" t="s">
        <v>49</v>
      </c>
      <c r="M886">
        <v>0</v>
      </c>
      <c r="N886" t="s">
        <v>932</v>
      </c>
      <c r="O886" t="s">
        <v>1823</v>
      </c>
      <c r="P886">
        <v>12.28</v>
      </c>
      <c r="Q886" s="49">
        <v>44936</v>
      </c>
      <c r="R886" s="49">
        <v>44940</v>
      </c>
      <c r="S886" t="s">
        <v>2924</v>
      </c>
    </row>
    <row r="887" spans="1:19" ht="15" customHeight="1" x14ac:dyDescent="0.35">
      <c r="A887" s="49">
        <v>45370</v>
      </c>
      <c r="B887" t="s">
        <v>21</v>
      </c>
      <c r="C887" t="s">
        <v>25</v>
      </c>
      <c r="D887">
        <v>10</v>
      </c>
      <c r="E887">
        <v>19.73</v>
      </c>
      <c r="F887" t="s">
        <v>33</v>
      </c>
      <c r="G887" t="s">
        <v>35</v>
      </c>
      <c r="H887">
        <v>0.1</v>
      </c>
      <c r="I887" t="s">
        <v>39</v>
      </c>
      <c r="J887">
        <v>177.57</v>
      </c>
      <c r="K887" t="s">
        <v>45</v>
      </c>
      <c r="M887">
        <v>0</v>
      </c>
      <c r="N887" t="s">
        <v>933</v>
      </c>
      <c r="O887" t="s">
        <v>2388</v>
      </c>
      <c r="P887">
        <v>16.059999999999999</v>
      </c>
      <c r="Q887" s="49">
        <v>45370</v>
      </c>
      <c r="R887" s="49">
        <v>45373</v>
      </c>
      <c r="S887" t="s">
        <v>2924</v>
      </c>
    </row>
    <row r="888" spans="1:19" ht="15" customHeight="1" x14ac:dyDescent="0.35">
      <c r="A888" s="49">
        <v>45280</v>
      </c>
      <c r="B888" t="s">
        <v>21</v>
      </c>
      <c r="C888" t="s">
        <v>29</v>
      </c>
      <c r="D888">
        <v>10</v>
      </c>
      <c r="E888">
        <v>465.72</v>
      </c>
      <c r="F888" t="s">
        <v>30</v>
      </c>
      <c r="G888" t="s">
        <v>34</v>
      </c>
      <c r="H888">
        <v>0.05</v>
      </c>
      <c r="I888" t="s">
        <v>37</v>
      </c>
      <c r="J888">
        <v>4424.34</v>
      </c>
      <c r="K888" t="s">
        <v>42</v>
      </c>
      <c r="L888" t="s">
        <v>47</v>
      </c>
      <c r="M888">
        <v>0</v>
      </c>
      <c r="N888" t="s">
        <v>934</v>
      </c>
      <c r="O888" t="s">
        <v>2389</v>
      </c>
      <c r="P888">
        <v>28.14</v>
      </c>
      <c r="Q888" s="49">
        <v>45280</v>
      </c>
      <c r="R888" s="49">
        <v>45286</v>
      </c>
      <c r="S888" t="s">
        <v>2924</v>
      </c>
    </row>
    <row r="889" spans="1:19" ht="15" customHeight="1" x14ac:dyDescent="0.35">
      <c r="A889" s="49">
        <v>45635</v>
      </c>
      <c r="B889" t="s">
        <v>21</v>
      </c>
      <c r="C889" t="s">
        <v>27</v>
      </c>
      <c r="D889">
        <v>19</v>
      </c>
      <c r="E889">
        <v>62.07</v>
      </c>
      <c r="F889" t="s">
        <v>33</v>
      </c>
      <c r="G889" t="s">
        <v>35</v>
      </c>
      <c r="H889">
        <v>0.1</v>
      </c>
      <c r="I889" t="s">
        <v>40</v>
      </c>
      <c r="J889">
        <v>1061.3969999999999</v>
      </c>
      <c r="K889" t="s">
        <v>45</v>
      </c>
      <c r="L889" t="s">
        <v>47</v>
      </c>
      <c r="M889">
        <v>0</v>
      </c>
      <c r="N889" t="s">
        <v>935</v>
      </c>
      <c r="O889" t="s">
        <v>2390</v>
      </c>
      <c r="P889">
        <v>14.85</v>
      </c>
      <c r="Q889" s="49">
        <v>45635</v>
      </c>
      <c r="R889" s="49">
        <v>45645</v>
      </c>
      <c r="S889" t="s">
        <v>2924</v>
      </c>
    </row>
    <row r="890" spans="1:19" ht="15" customHeight="1" x14ac:dyDescent="0.35">
      <c r="A890" s="49">
        <v>45056</v>
      </c>
      <c r="B890" t="s">
        <v>21</v>
      </c>
      <c r="C890" t="s">
        <v>28</v>
      </c>
      <c r="D890">
        <v>11</v>
      </c>
      <c r="E890">
        <v>529.20000000000005</v>
      </c>
      <c r="F890" t="s">
        <v>31</v>
      </c>
      <c r="G890" t="s">
        <v>34</v>
      </c>
      <c r="H890">
        <v>0.05</v>
      </c>
      <c r="I890" t="s">
        <v>41</v>
      </c>
      <c r="J890">
        <v>5530.14</v>
      </c>
      <c r="K890" t="s">
        <v>44</v>
      </c>
      <c r="M890">
        <v>1</v>
      </c>
      <c r="N890" t="s">
        <v>936</v>
      </c>
      <c r="O890" t="s">
        <v>2391</v>
      </c>
      <c r="P890">
        <v>16.78</v>
      </c>
      <c r="Q890" s="49">
        <v>45056</v>
      </c>
      <c r="R890" s="49">
        <v>45066</v>
      </c>
      <c r="S890" t="s">
        <v>2924</v>
      </c>
    </row>
    <row r="891" spans="1:19" ht="15" customHeight="1" x14ac:dyDescent="0.35">
      <c r="A891" s="49">
        <v>45217</v>
      </c>
      <c r="B891" t="s">
        <v>19</v>
      </c>
      <c r="C891" t="s">
        <v>27</v>
      </c>
      <c r="D891">
        <v>7</v>
      </c>
      <c r="E891">
        <v>387.31</v>
      </c>
      <c r="F891" t="s">
        <v>31</v>
      </c>
      <c r="G891" t="s">
        <v>35</v>
      </c>
      <c r="H891">
        <v>0.1</v>
      </c>
      <c r="I891" t="s">
        <v>41</v>
      </c>
      <c r="J891">
        <v>2440.0529999999999</v>
      </c>
      <c r="K891" t="s">
        <v>46</v>
      </c>
      <c r="L891" t="s">
        <v>49</v>
      </c>
      <c r="M891">
        <v>0</v>
      </c>
      <c r="N891" t="s">
        <v>937</v>
      </c>
      <c r="O891" t="s">
        <v>2392</v>
      </c>
      <c r="P891">
        <v>14.76</v>
      </c>
      <c r="Q891" s="49">
        <v>45217</v>
      </c>
      <c r="R891" s="49">
        <v>45220</v>
      </c>
      <c r="S891" t="s">
        <v>2922</v>
      </c>
    </row>
    <row r="892" spans="1:19" ht="15" customHeight="1" x14ac:dyDescent="0.35">
      <c r="A892" s="49">
        <v>45629</v>
      </c>
      <c r="B892" t="s">
        <v>19</v>
      </c>
      <c r="C892" t="s">
        <v>24</v>
      </c>
      <c r="D892">
        <v>1</v>
      </c>
      <c r="E892">
        <v>152.75</v>
      </c>
      <c r="F892" t="s">
        <v>31</v>
      </c>
      <c r="G892" t="s">
        <v>34</v>
      </c>
      <c r="H892">
        <v>0</v>
      </c>
      <c r="I892" t="s">
        <v>41</v>
      </c>
      <c r="J892">
        <v>152.75</v>
      </c>
      <c r="K892" t="s">
        <v>44</v>
      </c>
      <c r="L892" t="s">
        <v>47</v>
      </c>
      <c r="M892">
        <v>1</v>
      </c>
      <c r="N892" t="s">
        <v>938</v>
      </c>
      <c r="O892" t="s">
        <v>2393</v>
      </c>
      <c r="P892">
        <v>9.61</v>
      </c>
      <c r="Q892" s="49">
        <v>45629</v>
      </c>
      <c r="R892" s="49">
        <v>45632</v>
      </c>
      <c r="S892" t="s">
        <v>2922</v>
      </c>
    </row>
    <row r="893" spans="1:19" ht="15" customHeight="1" x14ac:dyDescent="0.35">
      <c r="A893" s="49">
        <v>45575</v>
      </c>
      <c r="B893" t="s">
        <v>19</v>
      </c>
      <c r="C893" t="s">
        <v>26</v>
      </c>
      <c r="D893">
        <v>8</v>
      </c>
      <c r="E893">
        <v>72.48</v>
      </c>
      <c r="F893" t="s">
        <v>31</v>
      </c>
      <c r="G893" t="s">
        <v>34</v>
      </c>
      <c r="H893">
        <v>0.1</v>
      </c>
      <c r="I893" t="s">
        <v>39</v>
      </c>
      <c r="J893">
        <v>521.85599999999999</v>
      </c>
      <c r="K893" t="s">
        <v>45</v>
      </c>
      <c r="M893">
        <v>1</v>
      </c>
      <c r="N893" t="s">
        <v>939</v>
      </c>
      <c r="O893" t="s">
        <v>2394</v>
      </c>
      <c r="P893">
        <v>26.92</v>
      </c>
      <c r="Q893" s="49">
        <v>45575</v>
      </c>
      <c r="R893" s="49">
        <v>45582</v>
      </c>
      <c r="S893" t="s">
        <v>2922</v>
      </c>
    </row>
    <row r="894" spans="1:19" ht="15" customHeight="1" x14ac:dyDescent="0.35">
      <c r="A894" s="49">
        <v>45446</v>
      </c>
      <c r="B894" t="s">
        <v>18</v>
      </c>
      <c r="C894" t="s">
        <v>24</v>
      </c>
      <c r="D894">
        <v>4</v>
      </c>
      <c r="E894">
        <v>194.09</v>
      </c>
      <c r="F894" t="s">
        <v>33</v>
      </c>
      <c r="G894" t="s">
        <v>34</v>
      </c>
      <c r="H894">
        <v>0.1</v>
      </c>
      <c r="I894" t="s">
        <v>36</v>
      </c>
      <c r="J894">
        <v>698.72400000000005</v>
      </c>
      <c r="K894" t="s">
        <v>44</v>
      </c>
      <c r="L894" t="s">
        <v>49</v>
      </c>
      <c r="M894">
        <v>0</v>
      </c>
      <c r="N894" t="s">
        <v>940</v>
      </c>
      <c r="O894" t="s">
        <v>2395</v>
      </c>
      <c r="P894">
        <v>26.35</v>
      </c>
      <c r="Q894" s="49">
        <v>45446</v>
      </c>
      <c r="R894" s="49">
        <v>45450</v>
      </c>
      <c r="S894" t="s">
        <v>2921</v>
      </c>
    </row>
    <row r="895" spans="1:19" ht="15" customHeight="1" x14ac:dyDescent="0.35">
      <c r="A895" s="49">
        <v>45742</v>
      </c>
      <c r="B895" t="s">
        <v>19</v>
      </c>
      <c r="C895" t="s">
        <v>24</v>
      </c>
      <c r="D895">
        <v>3</v>
      </c>
      <c r="E895">
        <v>159.30000000000001</v>
      </c>
      <c r="F895" t="s">
        <v>30</v>
      </c>
      <c r="G895" t="s">
        <v>34</v>
      </c>
      <c r="H895">
        <v>0.05</v>
      </c>
      <c r="I895" t="s">
        <v>36</v>
      </c>
      <c r="J895">
        <v>454.005</v>
      </c>
      <c r="K895" t="s">
        <v>44</v>
      </c>
      <c r="L895" t="s">
        <v>48</v>
      </c>
      <c r="M895">
        <v>1</v>
      </c>
      <c r="N895" t="s">
        <v>941</v>
      </c>
      <c r="O895" t="s">
        <v>2396</v>
      </c>
      <c r="P895">
        <v>45.34</v>
      </c>
      <c r="Q895" s="49">
        <v>45742</v>
      </c>
      <c r="R895" s="49">
        <v>45745</v>
      </c>
      <c r="S895" t="s">
        <v>2922</v>
      </c>
    </row>
    <row r="896" spans="1:19" ht="15" customHeight="1" x14ac:dyDescent="0.35">
      <c r="A896" s="49">
        <v>45408</v>
      </c>
      <c r="B896" t="s">
        <v>20</v>
      </c>
      <c r="C896" t="s">
        <v>27</v>
      </c>
      <c r="D896">
        <v>4</v>
      </c>
      <c r="E896">
        <v>303.37</v>
      </c>
      <c r="F896" t="s">
        <v>31</v>
      </c>
      <c r="G896" t="s">
        <v>35</v>
      </c>
      <c r="H896">
        <v>0.1</v>
      </c>
      <c r="I896" t="s">
        <v>39</v>
      </c>
      <c r="J896">
        <v>1092.1320000000001</v>
      </c>
      <c r="K896" t="s">
        <v>43</v>
      </c>
      <c r="L896" t="s">
        <v>49</v>
      </c>
      <c r="M896">
        <v>0</v>
      </c>
      <c r="N896" t="s">
        <v>942</v>
      </c>
      <c r="O896" t="s">
        <v>2397</v>
      </c>
      <c r="P896">
        <v>30.19</v>
      </c>
      <c r="Q896" s="49">
        <v>45408</v>
      </c>
      <c r="R896" s="49">
        <v>45413</v>
      </c>
      <c r="S896" t="s">
        <v>2923</v>
      </c>
    </row>
    <row r="897" spans="1:19" ht="15" customHeight="1" x14ac:dyDescent="0.35">
      <c r="A897" s="49">
        <v>45051</v>
      </c>
      <c r="B897" t="s">
        <v>22</v>
      </c>
      <c r="C897" t="s">
        <v>26</v>
      </c>
      <c r="D897">
        <v>16</v>
      </c>
      <c r="E897">
        <v>541.96</v>
      </c>
      <c r="F897" t="s">
        <v>32</v>
      </c>
      <c r="G897" t="s">
        <v>35</v>
      </c>
      <c r="H897">
        <v>0.1</v>
      </c>
      <c r="I897" t="s">
        <v>36</v>
      </c>
      <c r="J897">
        <v>7804.2240000000011</v>
      </c>
      <c r="K897" t="s">
        <v>46</v>
      </c>
      <c r="L897" t="s">
        <v>48</v>
      </c>
      <c r="M897">
        <v>1</v>
      </c>
      <c r="N897" t="s">
        <v>943</v>
      </c>
      <c r="O897" t="s">
        <v>2398</v>
      </c>
      <c r="P897">
        <v>9.93</v>
      </c>
      <c r="Q897" s="49">
        <v>45051</v>
      </c>
      <c r="R897" s="49">
        <v>45059</v>
      </c>
      <c r="S897" t="s">
        <v>2925</v>
      </c>
    </row>
    <row r="898" spans="1:19" ht="15" customHeight="1" x14ac:dyDescent="0.35">
      <c r="A898" s="49">
        <v>45192</v>
      </c>
      <c r="B898" t="s">
        <v>22</v>
      </c>
      <c r="C898" t="s">
        <v>25</v>
      </c>
      <c r="D898">
        <v>7</v>
      </c>
      <c r="E898">
        <v>41.57</v>
      </c>
      <c r="F898" t="s">
        <v>33</v>
      </c>
      <c r="G898" t="s">
        <v>35</v>
      </c>
      <c r="H898">
        <v>0</v>
      </c>
      <c r="I898" t="s">
        <v>39</v>
      </c>
      <c r="J898">
        <v>290.99</v>
      </c>
      <c r="K898" t="s">
        <v>42</v>
      </c>
      <c r="M898">
        <v>0</v>
      </c>
      <c r="N898" t="s">
        <v>944</v>
      </c>
      <c r="O898" t="s">
        <v>2399</v>
      </c>
      <c r="P898">
        <v>16.59</v>
      </c>
      <c r="Q898" s="49">
        <v>45192</v>
      </c>
      <c r="R898" s="49">
        <v>45198</v>
      </c>
      <c r="S898" t="s">
        <v>2925</v>
      </c>
    </row>
    <row r="899" spans="1:19" ht="15" customHeight="1" x14ac:dyDescent="0.35">
      <c r="A899" s="49">
        <v>45724</v>
      </c>
      <c r="B899" t="s">
        <v>19</v>
      </c>
      <c r="C899" t="s">
        <v>27</v>
      </c>
      <c r="D899">
        <v>16</v>
      </c>
      <c r="E899">
        <v>217.74</v>
      </c>
      <c r="F899" t="s">
        <v>31</v>
      </c>
      <c r="G899" t="s">
        <v>34</v>
      </c>
      <c r="H899">
        <v>0.15</v>
      </c>
      <c r="I899" t="s">
        <v>38</v>
      </c>
      <c r="J899">
        <v>2961.2640000000001</v>
      </c>
      <c r="K899" t="s">
        <v>46</v>
      </c>
      <c r="L899" t="s">
        <v>47</v>
      </c>
      <c r="M899">
        <v>1</v>
      </c>
      <c r="N899" t="s">
        <v>945</v>
      </c>
      <c r="O899" t="s">
        <v>2400</v>
      </c>
      <c r="P899">
        <v>25.11</v>
      </c>
      <c r="Q899" s="49">
        <v>45724</v>
      </c>
      <c r="R899" s="49">
        <v>45731</v>
      </c>
      <c r="S899" t="s">
        <v>2922</v>
      </c>
    </row>
    <row r="900" spans="1:19" ht="15" customHeight="1" x14ac:dyDescent="0.35">
      <c r="A900" s="49">
        <v>44943</v>
      </c>
      <c r="B900" t="s">
        <v>20</v>
      </c>
      <c r="C900" t="s">
        <v>29</v>
      </c>
      <c r="D900">
        <v>15</v>
      </c>
      <c r="E900">
        <v>19.170000000000002</v>
      </c>
      <c r="F900" t="s">
        <v>31</v>
      </c>
      <c r="G900" t="s">
        <v>34</v>
      </c>
      <c r="H900">
        <v>0</v>
      </c>
      <c r="I900" t="s">
        <v>39</v>
      </c>
      <c r="J900">
        <v>287.55</v>
      </c>
      <c r="K900" t="s">
        <v>43</v>
      </c>
      <c r="L900" t="s">
        <v>47</v>
      </c>
      <c r="M900">
        <v>1</v>
      </c>
      <c r="N900" t="s">
        <v>946</v>
      </c>
      <c r="O900" t="s">
        <v>2401</v>
      </c>
      <c r="P900">
        <v>48.93</v>
      </c>
      <c r="Q900" s="49">
        <v>44943</v>
      </c>
      <c r="R900" s="49">
        <v>44953</v>
      </c>
      <c r="S900" t="s">
        <v>2923</v>
      </c>
    </row>
    <row r="901" spans="1:19" ht="15" customHeight="1" x14ac:dyDescent="0.35">
      <c r="A901" s="49">
        <v>45045</v>
      </c>
      <c r="B901" t="s">
        <v>21</v>
      </c>
      <c r="C901" t="s">
        <v>27</v>
      </c>
      <c r="D901">
        <v>15</v>
      </c>
      <c r="E901">
        <v>293.33999999999997</v>
      </c>
      <c r="F901" t="s">
        <v>33</v>
      </c>
      <c r="G901" t="s">
        <v>35</v>
      </c>
      <c r="H901">
        <v>0.1</v>
      </c>
      <c r="I901" t="s">
        <v>36</v>
      </c>
      <c r="J901">
        <v>3960.09</v>
      </c>
      <c r="K901" t="s">
        <v>44</v>
      </c>
      <c r="L901" t="s">
        <v>49</v>
      </c>
      <c r="M901">
        <v>0</v>
      </c>
      <c r="N901" t="s">
        <v>947</v>
      </c>
      <c r="O901" t="s">
        <v>2402</v>
      </c>
      <c r="P901">
        <v>21.03</v>
      </c>
      <c r="Q901" s="49">
        <v>45045</v>
      </c>
      <c r="R901" s="49">
        <v>45047</v>
      </c>
      <c r="S901" t="s">
        <v>2924</v>
      </c>
    </row>
    <row r="902" spans="1:19" ht="15" customHeight="1" x14ac:dyDescent="0.35">
      <c r="A902" s="49">
        <v>45704</v>
      </c>
      <c r="B902" t="s">
        <v>19</v>
      </c>
      <c r="C902" t="s">
        <v>29</v>
      </c>
      <c r="D902">
        <v>18</v>
      </c>
      <c r="E902">
        <v>204.58</v>
      </c>
      <c r="F902" t="s">
        <v>32</v>
      </c>
      <c r="G902" t="s">
        <v>35</v>
      </c>
      <c r="H902">
        <v>0.1</v>
      </c>
      <c r="I902" t="s">
        <v>40</v>
      </c>
      <c r="J902">
        <v>3314.1959999999999</v>
      </c>
      <c r="K902" t="s">
        <v>46</v>
      </c>
      <c r="M902">
        <v>0</v>
      </c>
      <c r="N902" t="s">
        <v>948</v>
      </c>
      <c r="O902" t="s">
        <v>2403</v>
      </c>
      <c r="P902">
        <v>16.04</v>
      </c>
      <c r="Q902" s="49">
        <v>45704</v>
      </c>
      <c r="R902" s="49">
        <v>45710</v>
      </c>
      <c r="S902" t="s">
        <v>2922</v>
      </c>
    </row>
    <row r="903" spans="1:19" ht="15" customHeight="1" x14ac:dyDescent="0.35">
      <c r="A903" s="49">
        <v>45082</v>
      </c>
      <c r="B903" t="s">
        <v>18</v>
      </c>
      <c r="C903" t="s">
        <v>29</v>
      </c>
      <c r="D903">
        <v>15</v>
      </c>
      <c r="E903">
        <v>324.58</v>
      </c>
      <c r="F903" t="s">
        <v>31</v>
      </c>
      <c r="G903" t="s">
        <v>35</v>
      </c>
      <c r="H903">
        <v>0.15</v>
      </c>
      <c r="I903" t="s">
        <v>40</v>
      </c>
      <c r="J903">
        <v>4138.3950000000004</v>
      </c>
      <c r="K903" t="s">
        <v>45</v>
      </c>
      <c r="M903">
        <v>0</v>
      </c>
      <c r="N903" t="s">
        <v>949</v>
      </c>
      <c r="O903" t="s">
        <v>2404</v>
      </c>
      <c r="P903">
        <v>24.57</v>
      </c>
      <c r="Q903" s="49">
        <v>45082</v>
      </c>
      <c r="R903" s="49">
        <v>45086</v>
      </c>
      <c r="S903" t="s">
        <v>2921</v>
      </c>
    </row>
    <row r="904" spans="1:19" ht="15" customHeight="1" x14ac:dyDescent="0.35">
      <c r="A904" s="49">
        <v>45166</v>
      </c>
      <c r="B904" t="s">
        <v>19</v>
      </c>
      <c r="C904" t="s">
        <v>24</v>
      </c>
      <c r="D904">
        <v>11</v>
      </c>
      <c r="E904">
        <v>393.61</v>
      </c>
      <c r="F904" t="s">
        <v>33</v>
      </c>
      <c r="G904" t="s">
        <v>34</v>
      </c>
      <c r="H904">
        <v>0.05</v>
      </c>
      <c r="I904" t="s">
        <v>38</v>
      </c>
      <c r="J904">
        <v>4113.2245000000003</v>
      </c>
      <c r="K904" t="s">
        <v>45</v>
      </c>
      <c r="L904" t="s">
        <v>49</v>
      </c>
      <c r="M904">
        <v>0</v>
      </c>
      <c r="N904" t="s">
        <v>950</v>
      </c>
      <c r="O904" t="s">
        <v>2405</v>
      </c>
      <c r="P904">
        <v>32.57</v>
      </c>
      <c r="Q904" s="49">
        <v>45166</v>
      </c>
      <c r="R904" s="49">
        <v>45175</v>
      </c>
      <c r="S904" t="s">
        <v>2922</v>
      </c>
    </row>
    <row r="905" spans="1:19" ht="15" customHeight="1" x14ac:dyDescent="0.35">
      <c r="A905" s="49">
        <v>45139</v>
      </c>
      <c r="B905" t="s">
        <v>20</v>
      </c>
      <c r="C905" t="s">
        <v>29</v>
      </c>
      <c r="D905">
        <v>8</v>
      </c>
      <c r="E905">
        <v>141.28</v>
      </c>
      <c r="F905" t="s">
        <v>33</v>
      </c>
      <c r="G905" t="s">
        <v>34</v>
      </c>
      <c r="H905">
        <v>0.05</v>
      </c>
      <c r="I905" t="s">
        <v>38</v>
      </c>
      <c r="J905">
        <v>1073.7280000000001</v>
      </c>
      <c r="K905" t="s">
        <v>42</v>
      </c>
      <c r="L905" t="s">
        <v>47</v>
      </c>
      <c r="M905">
        <v>0</v>
      </c>
      <c r="N905" t="s">
        <v>951</v>
      </c>
      <c r="O905" t="s">
        <v>2252</v>
      </c>
      <c r="P905">
        <v>28.69</v>
      </c>
      <c r="Q905" s="49">
        <v>45139</v>
      </c>
      <c r="R905" s="49">
        <v>45148</v>
      </c>
      <c r="S905" t="s">
        <v>2923</v>
      </c>
    </row>
    <row r="906" spans="1:19" ht="15" customHeight="1" x14ac:dyDescent="0.35">
      <c r="A906" s="49">
        <v>45700</v>
      </c>
      <c r="B906" t="s">
        <v>22</v>
      </c>
      <c r="C906" t="s">
        <v>24</v>
      </c>
      <c r="D906">
        <v>13</v>
      </c>
      <c r="E906">
        <v>227.64</v>
      </c>
      <c r="F906" t="s">
        <v>32</v>
      </c>
      <c r="G906" t="s">
        <v>35</v>
      </c>
      <c r="H906">
        <v>0.15</v>
      </c>
      <c r="I906" t="s">
        <v>38</v>
      </c>
      <c r="J906">
        <v>2515.422</v>
      </c>
      <c r="K906" t="s">
        <v>46</v>
      </c>
      <c r="L906" t="s">
        <v>47</v>
      </c>
      <c r="M906">
        <v>1</v>
      </c>
      <c r="N906" t="s">
        <v>952</v>
      </c>
      <c r="O906" t="s">
        <v>2406</v>
      </c>
      <c r="P906">
        <v>46.67</v>
      </c>
      <c r="Q906" s="49">
        <v>45700</v>
      </c>
      <c r="R906" s="49">
        <v>45708</v>
      </c>
      <c r="S906" t="s">
        <v>2925</v>
      </c>
    </row>
    <row r="907" spans="1:19" ht="15" customHeight="1" x14ac:dyDescent="0.35">
      <c r="A907" s="49">
        <v>45110</v>
      </c>
      <c r="B907" t="s">
        <v>21</v>
      </c>
      <c r="C907" t="s">
        <v>23</v>
      </c>
      <c r="D907">
        <v>19</v>
      </c>
      <c r="E907">
        <v>341.07</v>
      </c>
      <c r="F907" t="s">
        <v>32</v>
      </c>
      <c r="G907" t="s">
        <v>35</v>
      </c>
      <c r="H907">
        <v>0.1</v>
      </c>
      <c r="I907" t="s">
        <v>39</v>
      </c>
      <c r="J907">
        <v>5832.2969999999996</v>
      </c>
      <c r="K907" t="s">
        <v>46</v>
      </c>
      <c r="L907" t="s">
        <v>49</v>
      </c>
      <c r="M907">
        <v>0</v>
      </c>
      <c r="N907" t="s">
        <v>953</v>
      </c>
      <c r="O907" t="s">
        <v>2407</v>
      </c>
      <c r="P907">
        <v>47.75</v>
      </c>
      <c r="Q907" s="49">
        <v>45110</v>
      </c>
      <c r="R907" s="49">
        <v>45113</v>
      </c>
      <c r="S907" t="s">
        <v>2924</v>
      </c>
    </row>
    <row r="908" spans="1:19" ht="15" customHeight="1" x14ac:dyDescent="0.35">
      <c r="A908" s="49">
        <v>45786</v>
      </c>
      <c r="B908" t="s">
        <v>21</v>
      </c>
      <c r="C908" t="s">
        <v>24</v>
      </c>
      <c r="D908">
        <v>20</v>
      </c>
      <c r="E908">
        <v>324.55</v>
      </c>
      <c r="F908" t="s">
        <v>30</v>
      </c>
      <c r="G908" t="s">
        <v>34</v>
      </c>
      <c r="H908">
        <v>0.05</v>
      </c>
      <c r="I908" t="s">
        <v>36</v>
      </c>
      <c r="J908">
        <v>6166.45</v>
      </c>
      <c r="K908" t="s">
        <v>44</v>
      </c>
      <c r="L908" t="s">
        <v>49</v>
      </c>
      <c r="M908">
        <v>1</v>
      </c>
      <c r="N908" t="s">
        <v>954</v>
      </c>
      <c r="O908" t="s">
        <v>2408</v>
      </c>
      <c r="P908">
        <v>21.21</v>
      </c>
      <c r="Q908" s="49">
        <v>45786</v>
      </c>
      <c r="R908" s="49">
        <v>45790</v>
      </c>
      <c r="S908" t="s">
        <v>2924</v>
      </c>
    </row>
    <row r="909" spans="1:19" ht="15" customHeight="1" x14ac:dyDescent="0.35">
      <c r="A909" s="49">
        <v>45417</v>
      </c>
      <c r="B909" t="s">
        <v>22</v>
      </c>
      <c r="C909" t="s">
        <v>25</v>
      </c>
      <c r="D909">
        <v>16</v>
      </c>
      <c r="E909">
        <v>301.07</v>
      </c>
      <c r="F909" t="s">
        <v>30</v>
      </c>
      <c r="G909" t="s">
        <v>35</v>
      </c>
      <c r="H909">
        <v>0.1</v>
      </c>
      <c r="I909" t="s">
        <v>39</v>
      </c>
      <c r="J909">
        <v>4335.4080000000004</v>
      </c>
      <c r="K909" t="s">
        <v>43</v>
      </c>
      <c r="L909" t="s">
        <v>49</v>
      </c>
      <c r="M909">
        <v>0</v>
      </c>
      <c r="N909" t="s">
        <v>955</v>
      </c>
      <c r="O909" t="s">
        <v>2409</v>
      </c>
      <c r="P909">
        <v>5.58</v>
      </c>
      <c r="Q909" s="49">
        <v>45417</v>
      </c>
      <c r="R909" s="49">
        <v>45426</v>
      </c>
      <c r="S909" t="s">
        <v>2925</v>
      </c>
    </row>
    <row r="910" spans="1:19" ht="15" customHeight="1" x14ac:dyDescent="0.35">
      <c r="A910" s="49">
        <v>45299</v>
      </c>
      <c r="B910" t="s">
        <v>19</v>
      </c>
      <c r="C910" t="s">
        <v>27</v>
      </c>
      <c r="D910">
        <v>13</v>
      </c>
      <c r="E910">
        <v>285.27999999999997</v>
      </c>
      <c r="F910" t="s">
        <v>33</v>
      </c>
      <c r="G910" t="s">
        <v>35</v>
      </c>
      <c r="H910">
        <v>0</v>
      </c>
      <c r="I910" t="s">
        <v>36</v>
      </c>
      <c r="J910">
        <v>3708.639999999999</v>
      </c>
      <c r="K910" t="s">
        <v>43</v>
      </c>
      <c r="L910" t="s">
        <v>48</v>
      </c>
      <c r="M910">
        <v>0</v>
      </c>
      <c r="N910" t="s">
        <v>956</v>
      </c>
      <c r="O910" t="s">
        <v>2410</v>
      </c>
      <c r="P910">
        <v>31.2</v>
      </c>
      <c r="Q910" s="49">
        <v>45299</v>
      </c>
      <c r="R910" s="49">
        <v>45306</v>
      </c>
      <c r="S910" t="s">
        <v>2922</v>
      </c>
    </row>
    <row r="911" spans="1:19" ht="15" customHeight="1" x14ac:dyDescent="0.35">
      <c r="A911" s="49">
        <v>45670</v>
      </c>
      <c r="B911" t="s">
        <v>19</v>
      </c>
      <c r="C911" t="s">
        <v>24</v>
      </c>
      <c r="D911">
        <v>15</v>
      </c>
      <c r="E911">
        <v>18.04</v>
      </c>
      <c r="F911" t="s">
        <v>32</v>
      </c>
      <c r="G911" t="s">
        <v>34</v>
      </c>
      <c r="H911">
        <v>0</v>
      </c>
      <c r="I911" t="s">
        <v>36</v>
      </c>
      <c r="J911">
        <v>270.60000000000002</v>
      </c>
      <c r="K911" t="s">
        <v>44</v>
      </c>
      <c r="L911" t="s">
        <v>48</v>
      </c>
      <c r="M911">
        <v>1</v>
      </c>
      <c r="N911" t="s">
        <v>957</v>
      </c>
      <c r="O911" t="s">
        <v>2411</v>
      </c>
      <c r="P911">
        <v>14.35</v>
      </c>
      <c r="Q911" s="49">
        <v>45670</v>
      </c>
      <c r="R911" s="49">
        <v>45674</v>
      </c>
      <c r="S911" t="s">
        <v>2922</v>
      </c>
    </row>
    <row r="912" spans="1:19" ht="15" customHeight="1" x14ac:dyDescent="0.35">
      <c r="A912" s="49">
        <v>45820</v>
      </c>
      <c r="B912" t="s">
        <v>18</v>
      </c>
      <c r="C912" t="s">
        <v>29</v>
      </c>
      <c r="D912">
        <v>11</v>
      </c>
      <c r="E912">
        <v>495.44</v>
      </c>
      <c r="F912" t="s">
        <v>31</v>
      </c>
      <c r="G912" t="s">
        <v>34</v>
      </c>
      <c r="H912">
        <v>0</v>
      </c>
      <c r="I912" t="s">
        <v>41</v>
      </c>
      <c r="J912">
        <v>5449.84</v>
      </c>
      <c r="K912" t="s">
        <v>43</v>
      </c>
      <c r="L912" t="s">
        <v>47</v>
      </c>
      <c r="M912">
        <v>0</v>
      </c>
      <c r="N912" t="s">
        <v>958</v>
      </c>
      <c r="O912" t="s">
        <v>2412</v>
      </c>
      <c r="P912">
        <v>44.77</v>
      </c>
      <c r="Q912" s="49">
        <v>45820</v>
      </c>
      <c r="R912" s="49">
        <v>45826</v>
      </c>
      <c r="S912" t="s">
        <v>2921</v>
      </c>
    </row>
    <row r="913" spans="1:19" ht="15" customHeight="1" x14ac:dyDescent="0.35">
      <c r="A913" s="49">
        <v>45750</v>
      </c>
      <c r="B913" t="s">
        <v>20</v>
      </c>
      <c r="C913" t="s">
        <v>23</v>
      </c>
      <c r="D913">
        <v>12</v>
      </c>
      <c r="E913">
        <v>276.42</v>
      </c>
      <c r="F913" t="s">
        <v>32</v>
      </c>
      <c r="G913" t="s">
        <v>35</v>
      </c>
      <c r="H913">
        <v>0.15</v>
      </c>
      <c r="I913" t="s">
        <v>39</v>
      </c>
      <c r="J913">
        <v>2819.4839999999999</v>
      </c>
      <c r="K913" t="s">
        <v>42</v>
      </c>
      <c r="M913">
        <v>0</v>
      </c>
      <c r="N913" t="s">
        <v>959</v>
      </c>
      <c r="O913" t="s">
        <v>2413</v>
      </c>
      <c r="P913">
        <v>30.57</v>
      </c>
      <c r="Q913" s="49">
        <v>45750</v>
      </c>
      <c r="R913" s="49">
        <v>45759</v>
      </c>
      <c r="S913" t="s">
        <v>2923</v>
      </c>
    </row>
    <row r="914" spans="1:19" ht="15" customHeight="1" x14ac:dyDescent="0.35">
      <c r="A914" s="49">
        <v>44952</v>
      </c>
      <c r="B914" t="s">
        <v>21</v>
      </c>
      <c r="C914" t="s">
        <v>25</v>
      </c>
      <c r="D914">
        <v>7</v>
      </c>
      <c r="E914">
        <v>228.32</v>
      </c>
      <c r="F914" t="s">
        <v>32</v>
      </c>
      <c r="G914" t="s">
        <v>34</v>
      </c>
      <c r="H914">
        <v>0.15</v>
      </c>
      <c r="I914" t="s">
        <v>36</v>
      </c>
      <c r="J914">
        <v>1358.5039999999999</v>
      </c>
      <c r="K914" t="s">
        <v>45</v>
      </c>
      <c r="L914" t="s">
        <v>47</v>
      </c>
      <c r="M914">
        <v>0</v>
      </c>
      <c r="N914" t="s">
        <v>960</v>
      </c>
      <c r="O914" t="s">
        <v>2414</v>
      </c>
      <c r="P914">
        <v>22.16</v>
      </c>
      <c r="Q914" s="49">
        <v>44952</v>
      </c>
      <c r="R914" s="49">
        <v>44956</v>
      </c>
      <c r="S914" t="s">
        <v>2924</v>
      </c>
    </row>
    <row r="915" spans="1:19" ht="15" customHeight="1" x14ac:dyDescent="0.35">
      <c r="A915" s="49">
        <v>44933</v>
      </c>
      <c r="B915" t="s">
        <v>21</v>
      </c>
      <c r="C915" t="s">
        <v>27</v>
      </c>
      <c r="D915">
        <v>1</v>
      </c>
      <c r="E915">
        <v>498.19</v>
      </c>
      <c r="F915" t="s">
        <v>31</v>
      </c>
      <c r="G915" t="s">
        <v>34</v>
      </c>
      <c r="H915">
        <v>0.1</v>
      </c>
      <c r="I915" t="s">
        <v>41</v>
      </c>
      <c r="J915">
        <v>448.37099999999998</v>
      </c>
      <c r="K915" t="s">
        <v>43</v>
      </c>
      <c r="L915" t="s">
        <v>48</v>
      </c>
      <c r="M915">
        <v>0</v>
      </c>
      <c r="N915" t="s">
        <v>961</v>
      </c>
      <c r="O915" t="s">
        <v>2415</v>
      </c>
      <c r="P915">
        <v>25.55</v>
      </c>
      <c r="Q915" s="49">
        <v>44933</v>
      </c>
      <c r="R915" s="49">
        <v>44937</v>
      </c>
      <c r="S915" t="s">
        <v>2924</v>
      </c>
    </row>
    <row r="916" spans="1:19" ht="15" customHeight="1" x14ac:dyDescent="0.35">
      <c r="A916" s="49">
        <v>45672</v>
      </c>
      <c r="B916" t="s">
        <v>20</v>
      </c>
      <c r="C916" t="s">
        <v>25</v>
      </c>
      <c r="D916">
        <v>18</v>
      </c>
      <c r="E916">
        <v>375.83</v>
      </c>
      <c r="F916" t="s">
        <v>32</v>
      </c>
      <c r="G916" t="s">
        <v>35</v>
      </c>
      <c r="H916">
        <v>0.1</v>
      </c>
      <c r="I916" t="s">
        <v>39</v>
      </c>
      <c r="J916">
        <v>6088.4459999999999</v>
      </c>
      <c r="K916" t="s">
        <v>43</v>
      </c>
      <c r="M916">
        <v>0</v>
      </c>
      <c r="N916" t="s">
        <v>962</v>
      </c>
      <c r="O916" t="s">
        <v>2416</v>
      </c>
      <c r="P916">
        <v>15.13</v>
      </c>
      <c r="Q916" s="49">
        <v>45672</v>
      </c>
      <c r="R916" s="49">
        <v>45680</v>
      </c>
      <c r="S916" t="s">
        <v>2923</v>
      </c>
    </row>
    <row r="917" spans="1:19" ht="15" customHeight="1" x14ac:dyDescent="0.35">
      <c r="A917" s="49">
        <v>45626</v>
      </c>
      <c r="B917" t="s">
        <v>18</v>
      </c>
      <c r="C917" t="s">
        <v>26</v>
      </c>
      <c r="D917">
        <v>18</v>
      </c>
      <c r="E917">
        <v>130.36000000000001</v>
      </c>
      <c r="F917" t="s">
        <v>30</v>
      </c>
      <c r="G917" t="s">
        <v>34</v>
      </c>
      <c r="H917">
        <v>0</v>
      </c>
      <c r="I917" t="s">
        <v>40</v>
      </c>
      <c r="J917">
        <v>2346.48</v>
      </c>
      <c r="K917" t="s">
        <v>45</v>
      </c>
      <c r="L917" t="s">
        <v>48</v>
      </c>
      <c r="M917">
        <v>0</v>
      </c>
      <c r="N917" t="s">
        <v>963</v>
      </c>
      <c r="O917" t="s">
        <v>2417</v>
      </c>
      <c r="P917">
        <v>34.6</v>
      </c>
      <c r="Q917" s="49">
        <v>45626</v>
      </c>
      <c r="R917" s="49">
        <v>45631</v>
      </c>
      <c r="S917" t="s">
        <v>2921</v>
      </c>
    </row>
    <row r="918" spans="1:19" ht="15" customHeight="1" x14ac:dyDescent="0.35">
      <c r="A918" s="49">
        <v>45348</v>
      </c>
      <c r="B918" t="s">
        <v>18</v>
      </c>
      <c r="C918" t="s">
        <v>27</v>
      </c>
      <c r="D918">
        <v>13</v>
      </c>
      <c r="E918">
        <v>585.88</v>
      </c>
      <c r="F918" t="s">
        <v>30</v>
      </c>
      <c r="G918" t="s">
        <v>35</v>
      </c>
      <c r="H918">
        <v>0.15</v>
      </c>
      <c r="I918" t="s">
        <v>39</v>
      </c>
      <c r="J918">
        <v>6473.9739999999993</v>
      </c>
      <c r="K918" t="s">
        <v>44</v>
      </c>
      <c r="L918" t="s">
        <v>49</v>
      </c>
      <c r="M918">
        <v>0</v>
      </c>
      <c r="N918" t="s">
        <v>964</v>
      </c>
      <c r="O918" t="s">
        <v>2418</v>
      </c>
      <c r="P918">
        <v>42.18</v>
      </c>
      <c r="Q918" s="49">
        <v>45348</v>
      </c>
      <c r="R918" s="49">
        <v>45358</v>
      </c>
      <c r="S918" t="s">
        <v>2921</v>
      </c>
    </row>
    <row r="919" spans="1:19" ht="15" customHeight="1" x14ac:dyDescent="0.35">
      <c r="A919" s="49">
        <v>45819</v>
      </c>
      <c r="B919" t="s">
        <v>20</v>
      </c>
      <c r="C919" t="s">
        <v>25</v>
      </c>
      <c r="D919">
        <v>19</v>
      </c>
      <c r="E919">
        <v>278.04000000000002</v>
      </c>
      <c r="F919" t="s">
        <v>30</v>
      </c>
      <c r="G919" t="s">
        <v>35</v>
      </c>
      <c r="H919">
        <v>0.05</v>
      </c>
      <c r="I919" t="s">
        <v>41</v>
      </c>
      <c r="J919">
        <v>5018.6220000000003</v>
      </c>
      <c r="K919" t="s">
        <v>44</v>
      </c>
      <c r="L919" t="s">
        <v>48</v>
      </c>
      <c r="M919">
        <v>0</v>
      </c>
      <c r="N919" t="s">
        <v>965</v>
      </c>
      <c r="O919" t="s">
        <v>2419</v>
      </c>
      <c r="P919">
        <v>16.399999999999999</v>
      </c>
      <c r="Q919" s="49">
        <v>45819</v>
      </c>
      <c r="R919" s="49">
        <v>45823</v>
      </c>
      <c r="S919" t="s">
        <v>2923</v>
      </c>
    </row>
    <row r="920" spans="1:19" ht="15" customHeight="1" x14ac:dyDescent="0.35">
      <c r="A920" s="49">
        <v>45259</v>
      </c>
      <c r="B920" t="s">
        <v>21</v>
      </c>
      <c r="C920" t="s">
        <v>24</v>
      </c>
      <c r="D920">
        <v>11</v>
      </c>
      <c r="E920">
        <v>267.91000000000003</v>
      </c>
      <c r="F920" t="s">
        <v>30</v>
      </c>
      <c r="G920" t="s">
        <v>35</v>
      </c>
      <c r="H920">
        <v>0</v>
      </c>
      <c r="I920" t="s">
        <v>36</v>
      </c>
      <c r="J920">
        <v>2947.01</v>
      </c>
      <c r="K920" t="s">
        <v>45</v>
      </c>
      <c r="M920">
        <v>0</v>
      </c>
      <c r="N920" t="s">
        <v>966</v>
      </c>
      <c r="O920" t="s">
        <v>2420</v>
      </c>
      <c r="P920">
        <v>12.05</v>
      </c>
      <c r="Q920" s="49">
        <v>45259</v>
      </c>
      <c r="R920" s="49">
        <v>45264</v>
      </c>
      <c r="S920" t="s">
        <v>2924</v>
      </c>
    </row>
    <row r="921" spans="1:19" ht="15" customHeight="1" x14ac:dyDescent="0.35">
      <c r="A921" s="49">
        <v>45470</v>
      </c>
      <c r="B921" t="s">
        <v>19</v>
      </c>
      <c r="C921" t="s">
        <v>26</v>
      </c>
      <c r="D921">
        <v>12</v>
      </c>
      <c r="E921">
        <v>369.54</v>
      </c>
      <c r="F921" t="s">
        <v>30</v>
      </c>
      <c r="G921" t="s">
        <v>35</v>
      </c>
      <c r="H921">
        <v>0.05</v>
      </c>
      <c r="I921" t="s">
        <v>40</v>
      </c>
      <c r="J921">
        <v>4212.7560000000003</v>
      </c>
      <c r="K921" t="s">
        <v>45</v>
      </c>
      <c r="L921" t="s">
        <v>49</v>
      </c>
      <c r="M921">
        <v>1</v>
      </c>
      <c r="N921" t="s">
        <v>967</v>
      </c>
      <c r="O921" t="s">
        <v>2421</v>
      </c>
      <c r="P921">
        <v>39.159999999999997</v>
      </c>
      <c r="Q921" s="49">
        <v>45470</v>
      </c>
      <c r="R921" s="49">
        <v>45478</v>
      </c>
      <c r="S921" t="s">
        <v>2922</v>
      </c>
    </row>
    <row r="922" spans="1:19" ht="15" customHeight="1" x14ac:dyDescent="0.35">
      <c r="A922" s="49">
        <v>45432</v>
      </c>
      <c r="B922" t="s">
        <v>19</v>
      </c>
      <c r="C922" t="s">
        <v>27</v>
      </c>
      <c r="D922">
        <v>13</v>
      </c>
      <c r="E922">
        <v>284.3</v>
      </c>
      <c r="F922" t="s">
        <v>31</v>
      </c>
      <c r="G922" t="s">
        <v>34</v>
      </c>
      <c r="H922">
        <v>0.05</v>
      </c>
      <c r="I922" t="s">
        <v>41</v>
      </c>
      <c r="J922">
        <v>3511.105</v>
      </c>
      <c r="K922" t="s">
        <v>42</v>
      </c>
      <c r="L922" t="s">
        <v>49</v>
      </c>
      <c r="M922">
        <v>0</v>
      </c>
      <c r="N922" t="s">
        <v>968</v>
      </c>
      <c r="O922" t="s">
        <v>2422</v>
      </c>
      <c r="P922">
        <v>48.73</v>
      </c>
      <c r="Q922" s="49">
        <v>45432</v>
      </c>
      <c r="R922" s="49">
        <v>45439</v>
      </c>
      <c r="S922" t="s">
        <v>2922</v>
      </c>
    </row>
    <row r="923" spans="1:19" ht="15" customHeight="1" x14ac:dyDescent="0.35">
      <c r="A923" s="49">
        <v>45094</v>
      </c>
      <c r="B923" t="s">
        <v>22</v>
      </c>
      <c r="C923" t="s">
        <v>26</v>
      </c>
      <c r="D923">
        <v>12</v>
      </c>
      <c r="E923">
        <v>427.1</v>
      </c>
      <c r="F923" t="s">
        <v>32</v>
      </c>
      <c r="G923" t="s">
        <v>35</v>
      </c>
      <c r="H923">
        <v>0</v>
      </c>
      <c r="I923" t="s">
        <v>39</v>
      </c>
      <c r="J923">
        <v>5125.2000000000007</v>
      </c>
      <c r="K923" t="s">
        <v>43</v>
      </c>
      <c r="L923" t="s">
        <v>49</v>
      </c>
      <c r="M923">
        <v>1</v>
      </c>
      <c r="N923" t="s">
        <v>969</v>
      </c>
      <c r="O923" t="s">
        <v>2423</v>
      </c>
      <c r="P923">
        <v>8.11</v>
      </c>
      <c r="Q923" s="49">
        <v>45094</v>
      </c>
      <c r="R923" s="49">
        <v>45099</v>
      </c>
      <c r="S923" t="s">
        <v>2925</v>
      </c>
    </row>
    <row r="924" spans="1:19" ht="15" customHeight="1" x14ac:dyDescent="0.35">
      <c r="A924" s="49">
        <v>45602</v>
      </c>
      <c r="B924" t="s">
        <v>18</v>
      </c>
      <c r="C924" t="s">
        <v>27</v>
      </c>
      <c r="D924">
        <v>11</v>
      </c>
      <c r="E924">
        <v>200.3</v>
      </c>
      <c r="F924" t="s">
        <v>33</v>
      </c>
      <c r="G924" t="s">
        <v>35</v>
      </c>
      <c r="H924">
        <v>0.1</v>
      </c>
      <c r="I924" t="s">
        <v>36</v>
      </c>
      <c r="J924">
        <v>1982.97</v>
      </c>
      <c r="K924" t="s">
        <v>45</v>
      </c>
      <c r="L924" t="s">
        <v>49</v>
      </c>
      <c r="M924">
        <v>1</v>
      </c>
      <c r="N924" t="s">
        <v>970</v>
      </c>
      <c r="O924" t="s">
        <v>2424</v>
      </c>
      <c r="P924">
        <v>48.27</v>
      </c>
      <c r="Q924" s="49">
        <v>45602</v>
      </c>
      <c r="R924" s="49">
        <v>45609</v>
      </c>
      <c r="S924" t="s">
        <v>2921</v>
      </c>
    </row>
    <row r="925" spans="1:19" ht="15" customHeight="1" x14ac:dyDescent="0.35">
      <c r="A925" s="49">
        <v>45700</v>
      </c>
      <c r="B925" t="s">
        <v>20</v>
      </c>
      <c r="C925" t="s">
        <v>29</v>
      </c>
      <c r="D925">
        <v>4</v>
      </c>
      <c r="E925">
        <v>75.8</v>
      </c>
      <c r="F925" t="s">
        <v>32</v>
      </c>
      <c r="G925" t="s">
        <v>35</v>
      </c>
      <c r="H925">
        <v>0.15</v>
      </c>
      <c r="I925" t="s">
        <v>39</v>
      </c>
      <c r="J925">
        <v>257.72000000000003</v>
      </c>
      <c r="K925" t="s">
        <v>44</v>
      </c>
      <c r="L925" t="s">
        <v>48</v>
      </c>
      <c r="M925">
        <v>0</v>
      </c>
      <c r="N925" t="s">
        <v>971</v>
      </c>
      <c r="O925" t="s">
        <v>2425</v>
      </c>
      <c r="P925">
        <v>12.22</v>
      </c>
      <c r="Q925" s="49">
        <v>45700</v>
      </c>
      <c r="R925" s="49">
        <v>45708</v>
      </c>
      <c r="S925" t="s">
        <v>2923</v>
      </c>
    </row>
    <row r="926" spans="1:19" ht="15" customHeight="1" x14ac:dyDescent="0.35">
      <c r="A926" s="49">
        <v>45756</v>
      </c>
      <c r="B926" t="s">
        <v>20</v>
      </c>
      <c r="C926" t="s">
        <v>27</v>
      </c>
      <c r="D926">
        <v>4</v>
      </c>
      <c r="E926">
        <v>518.42999999999995</v>
      </c>
      <c r="F926" t="s">
        <v>31</v>
      </c>
      <c r="G926" t="s">
        <v>34</v>
      </c>
      <c r="H926">
        <v>0</v>
      </c>
      <c r="I926" t="s">
        <v>37</v>
      </c>
      <c r="J926">
        <v>2073.7199999999998</v>
      </c>
      <c r="K926" t="s">
        <v>42</v>
      </c>
      <c r="L926" t="s">
        <v>48</v>
      </c>
      <c r="M926">
        <v>0</v>
      </c>
      <c r="N926" t="s">
        <v>972</v>
      </c>
      <c r="O926" t="s">
        <v>2130</v>
      </c>
      <c r="P926">
        <v>30.86</v>
      </c>
      <c r="Q926" s="49">
        <v>45756</v>
      </c>
      <c r="R926" s="49">
        <v>45761</v>
      </c>
      <c r="S926" t="s">
        <v>2923</v>
      </c>
    </row>
    <row r="927" spans="1:19" ht="15" customHeight="1" x14ac:dyDescent="0.35">
      <c r="A927" s="49">
        <v>45522</v>
      </c>
      <c r="B927" t="s">
        <v>20</v>
      </c>
      <c r="C927" t="s">
        <v>28</v>
      </c>
      <c r="D927">
        <v>19</v>
      </c>
      <c r="E927">
        <v>181.18</v>
      </c>
      <c r="F927" t="s">
        <v>31</v>
      </c>
      <c r="G927" t="s">
        <v>34</v>
      </c>
      <c r="H927">
        <v>0.05</v>
      </c>
      <c r="I927" t="s">
        <v>39</v>
      </c>
      <c r="J927">
        <v>3270.299</v>
      </c>
      <c r="K927" t="s">
        <v>44</v>
      </c>
      <c r="L927" t="s">
        <v>47</v>
      </c>
      <c r="M927">
        <v>0</v>
      </c>
      <c r="N927" t="s">
        <v>973</v>
      </c>
      <c r="O927" t="s">
        <v>2426</v>
      </c>
      <c r="P927">
        <v>12.04</v>
      </c>
      <c r="Q927" s="49">
        <v>45522</v>
      </c>
      <c r="R927" s="49">
        <v>45530</v>
      </c>
      <c r="S927" t="s">
        <v>2923</v>
      </c>
    </row>
    <row r="928" spans="1:19" ht="15" customHeight="1" x14ac:dyDescent="0.35">
      <c r="A928" s="49">
        <v>44977</v>
      </c>
      <c r="B928" t="s">
        <v>21</v>
      </c>
      <c r="C928" t="s">
        <v>23</v>
      </c>
      <c r="D928">
        <v>3</v>
      </c>
      <c r="E928">
        <v>197.17</v>
      </c>
      <c r="F928" t="s">
        <v>31</v>
      </c>
      <c r="G928" t="s">
        <v>34</v>
      </c>
      <c r="H928">
        <v>0.05</v>
      </c>
      <c r="I928" t="s">
        <v>38</v>
      </c>
      <c r="J928">
        <v>561.93449999999996</v>
      </c>
      <c r="K928" t="s">
        <v>43</v>
      </c>
      <c r="L928" t="s">
        <v>47</v>
      </c>
      <c r="M928">
        <v>1</v>
      </c>
      <c r="N928" t="s">
        <v>974</v>
      </c>
      <c r="O928" t="s">
        <v>2112</v>
      </c>
      <c r="P928">
        <v>30.29</v>
      </c>
      <c r="Q928" s="49">
        <v>44977</v>
      </c>
      <c r="R928" s="49">
        <v>44980</v>
      </c>
      <c r="S928" t="s">
        <v>2924</v>
      </c>
    </row>
    <row r="929" spans="1:19" ht="15" customHeight="1" x14ac:dyDescent="0.35">
      <c r="A929" s="49">
        <v>45775</v>
      </c>
      <c r="B929" t="s">
        <v>20</v>
      </c>
      <c r="C929" t="s">
        <v>23</v>
      </c>
      <c r="D929">
        <v>6</v>
      </c>
      <c r="E929">
        <v>81.96</v>
      </c>
      <c r="F929" t="s">
        <v>33</v>
      </c>
      <c r="G929" t="s">
        <v>34</v>
      </c>
      <c r="H929">
        <v>0.05</v>
      </c>
      <c r="I929" t="s">
        <v>40</v>
      </c>
      <c r="J929">
        <v>467.17200000000003</v>
      </c>
      <c r="K929" t="s">
        <v>44</v>
      </c>
      <c r="L929" t="s">
        <v>49</v>
      </c>
      <c r="M929">
        <v>0</v>
      </c>
      <c r="N929" t="s">
        <v>975</v>
      </c>
      <c r="O929" t="s">
        <v>2427</v>
      </c>
      <c r="P929">
        <v>26.43</v>
      </c>
      <c r="Q929" s="49">
        <v>45775</v>
      </c>
      <c r="R929" s="49">
        <v>45785</v>
      </c>
      <c r="S929" t="s">
        <v>2923</v>
      </c>
    </row>
    <row r="930" spans="1:19" ht="15" customHeight="1" x14ac:dyDescent="0.35">
      <c r="A930" s="49">
        <v>45148</v>
      </c>
      <c r="B930" t="s">
        <v>21</v>
      </c>
      <c r="C930" t="s">
        <v>29</v>
      </c>
      <c r="D930">
        <v>3</v>
      </c>
      <c r="E930">
        <v>59.78</v>
      </c>
      <c r="F930" t="s">
        <v>32</v>
      </c>
      <c r="G930" t="s">
        <v>35</v>
      </c>
      <c r="H930">
        <v>0</v>
      </c>
      <c r="I930" t="s">
        <v>36</v>
      </c>
      <c r="J930">
        <v>179.34</v>
      </c>
      <c r="K930" t="s">
        <v>42</v>
      </c>
      <c r="L930" t="s">
        <v>48</v>
      </c>
      <c r="M930">
        <v>0</v>
      </c>
      <c r="N930" t="s">
        <v>976</v>
      </c>
      <c r="O930" t="s">
        <v>2428</v>
      </c>
      <c r="P930">
        <v>46.98</v>
      </c>
      <c r="Q930" s="49">
        <v>45148</v>
      </c>
      <c r="R930" s="49">
        <v>45151</v>
      </c>
      <c r="S930" t="s">
        <v>2924</v>
      </c>
    </row>
    <row r="931" spans="1:19" ht="15" customHeight="1" x14ac:dyDescent="0.35">
      <c r="A931" s="49">
        <v>45467</v>
      </c>
      <c r="B931" t="s">
        <v>20</v>
      </c>
      <c r="C931" t="s">
        <v>28</v>
      </c>
      <c r="D931">
        <v>12</v>
      </c>
      <c r="E931">
        <v>211.66</v>
      </c>
      <c r="F931" t="s">
        <v>31</v>
      </c>
      <c r="G931" t="s">
        <v>34</v>
      </c>
      <c r="H931">
        <v>0.1</v>
      </c>
      <c r="I931" t="s">
        <v>39</v>
      </c>
      <c r="J931">
        <v>2285.9279999999999</v>
      </c>
      <c r="K931" t="s">
        <v>44</v>
      </c>
      <c r="L931" t="s">
        <v>48</v>
      </c>
      <c r="M931">
        <v>0</v>
      </c>
      <c r="N931" t="s">
        <v>977</v>
      </c>
      <c r="O931" t="s">
        <v>2429</v>
      </c>
      <c r="P931">
        <v>10.36</v>
      </c>
      <c r="Q931" s="49">
        <v>45467</v>
      </c>
      <c r="R931" s="49">
        <v>45472</v>
      </c>
      <c r="S931" t="s">
        <v>2923</v>
      </c>
    </row>
    <row r="932" spans="1:19" ht="15" customHeight="1" x14ac:dyDescent="0.35">
      <c r="A932" s="49">
        <v>45144</v>
      </c>
      <c r="B932" t="s">
        <v>21</v>
      </c>
      <c r="C932" t="s">
        <v>29</v>
      </c>
      <c r="D932">
        <v>13</v>
      </c>
      <c r="E932">
        <v>69.97</v>
      </c>
      <c r="F932" t="s">
        <v>31</v>
      </c>
      <c r="G932" t="s">
        <v>34</v>
      </c>
      <c r="H932">
        <v>0.05</v>
      </c>
      <c r="I932" t="s">
        <v>37</v>
      </c>
      <c r="J932">
        <v>864.12950000000001</v>
      </c>
      <c r="K932" t="s">
        <v>45</v>
      </c>
      <c r="M932">
        <v>0</v>
      </c>
      <c r="N932" t="s">
        <v>978</v>
      </c>
      <c r="O932" t="s">
        <v>2430</v>
      </c>
      <c r="P932">
        <v>27.66</v>
      </c>
      <c r="Q932" s="49">
        <v>45144</v>
      </c>
      <c r="R932" s="49">
        <v>45150</v>
      </c>
      <c r="S932" t="s">
        <v>2924</v>
      </c>
    </row>
    <row r="933" spans="1:19" ht="15" customHeight="1" x14ac:dyDescent="0.35">
      <c r="A933" s="49">
        <v>45622</v>
      </c>
      <c r="B933" t="s">
        <v>18</v>
      </c>
      <c r="C933" t="s">
        <v>28</v>
      </c>
      <c r="D933">
        <v>7</v>
      </c>
      <c r="E933">
        <v>438.33</v>
      </c>
      <c r="F933" t="s">
        <v>32</v>
      </c>
      <c r="G933" t="s">
        <v>35</v>
      </c>
      <c r="H933">
        <v>0.1</v>
      </c>
      <c r="I933" t="s">
        <v>38</v>
      </c>
      <c r="J933">
        <v>2761.4789999999998</v>
      </c>
      <c r="K933" t="s">
        <v>46</v>
      </c>
      <c r="M933">
        <v>1</v>
      </c>
      <c r="N933" t="s">
        <v>979</v>
      </c>
      <c r="O933" t="s">
        <v>2099</v>
      </c>
      <c r="P933">
        <v>11.57</v>
      </c>
      <c r="Q933" s="49">
        <v>45622</v>
      </c>
      <c r="R933" s="49">
        <v>45626</v>
      </c>
      <c r="S933" t="s">
        <v>2921</v>
      </c>
    </row>
    <row r="934" spans="1:19" ht="15" customHeight="1" x14ac:dyDescent="0.35">
      <c r="A934" s="49">
        <v>45694</v>
      </c>
      <c r="B934" t="s">
        <v>18</v>
      </c>
      <c r="C934" t="s">
        <v>23</v>
      </c>
      <c r="D934">
        <v>7</v>
      </c>
      <c r="E934">
        <v>241.81</v>
      </c>
      <c r="F934" t="s">
        <v>32</v>
      </c>
      <c r="G934" t="s">
        <v>34</v>
      </c>
      <c r="H934">
        <v>0.1</v>
      </c>
      <c r="I934" t="s">
        <v>37</v>
      </c>
      <c r="J934">
        <v>1523.403</v>
      </c>
      <c r="K934" t="s">
        <v>45</v>
      </c>
      <c r="L934" t="s">
        <v>47</v>
      </c>
      <c r="M934">
        <v>0</v>
      </c>
      <c r="N934" t="s">
        <v>980</v>
      </c>
      <c r="O934" t="s">
        <v>2431</v>
      </c>
      <c r="P934">
        <v>32.94</v>
      </c>
      <c r="Q934" s="49">
        <v>45694</v>
      </c>
      <c r="R934" s="49">
        <v>45698</v>
      </c>
      <c r="S934" t="s">
        <v>2921</v>
      </c>
    </row>
    <row r="935" spans="1:19" ht="15" customHeight="1" x14ac:dyDescent="0.35">
      <c r="A935" s="49">
        <v>45736</v>
      </c>
      <c r="B935" t="s">
        <v>18</v>
      </c>
      <c r="C935" t="s">
        <v>25</v>
      </c>
      <c r="D935">
        <v>3</v>
      </c>
      <c r="E935">
        <v>466.64</v>
      </c>
      <c r="F935" t="s">
        <v>31</v>
      </c>
      <c r="G935" t="s">
        <v>35</v>
      </c>
      <c r="H935">
        <v>0.15</v>
      </c>
      <c r="I935" t="s">
        <v>41</v>
      </c>
      <c r="J935">
        <v>1189.932</v>
      </c>
      <c r="K935" t="s">
        <v>42</v>
      </c>
      <c r="L935" t="s">
        <v>47</v>
      </c>
      <c r="M935">
        <v>0</v>
      </c>
      <c r="N935" t="s">
        <v>981</v>
      </c>
      <c r="O935" t="s">
        <v>2432</v>
      </c>
      <c r="P935">
        <v>30.33</v>
      </c>
      <c r="Q935" s="49">
        <v>45736</v>
      </c>
      <c r="R935" s="49">
        <v>45742</v>
      </c>
      <c r="S935" t="s">
        <v>2921</v>
      </c>
    </row>
    <row r="936" spans="1:19" ht="15" customHeight="1" x14ac:dyDescent="0.35">
      <c r="A936" s="49">
        <v>45545</v>
      </c>
      <c r="B936" t="s">
        <v>19</v>
      </c>
      <c r="C936" t="s">
        <v>27</v>
      </c>
      <c r="D936">
        <v>9</v>
      </c>
      <c r="E936">
        <v>472.84</v>
      </c>
      <c r="F936" t="s">
        <v>33</v>
      </c>
      <c r="G936" t="s">
        <v>35</v>
      </c>
      <c r="H936">
        <v>0.05</v>
      </c>
      <c r="I936" t="s">
        <v>37</v>
      </c>
      <c r="J936">
        <v>4042.7819999999988</v>
      </c>
      <c r="K936" t="s">
        <v>44</v>
      </c>
      <c r="L936" t="s">
        <v>49</v>
      </c>
      <c r="M936">
        <v>0</v>
      </c>
      <c r="N936" t="s">
        <v>982</v>
      </c>
      <c r="O936" t="s">
        <v>2433</v>
      </c>
      <c r="P936">
        <v>48.13</v>
      </c>
      <c r="Q936" s="49">
        <v>45545</v>
      </c>
      <c r="R936" s="49">
        <v>45547</v>
      </c>
      <c r="S936" t="s">
        <v>2922</v>
      </c>
    </row>
    <row r="937" spans="1:19" ht="15" customHeight="1" x14ac:dyDescent="0.35">
      <c r="A937" s="49">
        <v>45708</v>
      </c>
      <c r="B937" t="s">
        <v>19</v>
      </c>
      <c r="C937" t="s">
        <v>26</v>
      </c>
      <c r="D937">
        <v>19</v>
      </c>
      <c r="E937">
        <v>586.49</v>
      </c>
      <c r="F937" t="s">
        <v>31</v>
      </c>
      <c r="G937" t="s">
        <v>34</v>
      </c>
      <c r="H937">
        <v>0.1</v>
      </c>
      <c r="I937" t="s">
        <v>36</v>
      </c>
      <c r="J937">
        <v>10028.978999999999</v>
      </c>
      <c r="K937" t="s">
        <v>46</v>
      </c>
      <c r="L937" t="s">
        <v>48</v>
      </c>
      <c r="M937">
        <v>0</v>
      </c>
      <c r="N937" t="s">
        <v>983</v>
      </c>
      <c r="O937" t="s">
        <v>2434</v>
      </c>
      <c r="P937">
        <v>19.850000000000001</v>
      </c>
      <c r="Q937" s="49">
        <v>45708</v>
      </c>
      <c r="R937" s="49">
        <v>45718</v>
      </c>
      <c r="S937" t="s">
        <v>2922</v>
      </c>
    </row>
    <row r="938" spans="1:19" ht="15" customHeight="1" x14ac:dyDescent="0.35">
      <c r="A938" s="49">
        <v>44946</v>
      </c>
      <c r="B938" t="s">
        <v>18</v>
      </c>
      <c r="C938" t="s">
        <v>26</v>
      </c>
      <c r="D938">
        <v>15</v>
      </c>
      <c r="E938">
        <v>462.85</v>
      </c>
      <c r="F938" t="s">
        <v>31</v>
      </c>
      <c r="G938" t="s">
        <v>35</v>
      </c>
      <c r="H938">
        <v>0.15</v>
      </c>
      <c r="I938" t="s">
        <v>40</v>
      </c>
      <c r="J938">
        <v>5901.3374999999996</v>
      </c>
      <c r="K938" t="s">
        <v>44</v>
      </c>
      <c r="M938">
        <v>0</v>
      </c>
      <c r="N938" t="s">
        <v>984</v>
      </c>
      <c r="O938" t="s">
        <v>2435</v>
      </c>
      <c r="P938">
        <v>46.12</v>
      </c>
      <c r="Q938" s="49">
        <v>44946</v>
      </c>
      <c r="R938" s="49">
        <v>44952</v>
      </c>
      <c r="S938" t="s">
        <v>2921</v>
      </c>
    </row>
    <row r="939" spans="1:19" ht="15" customHeight="1" x14ac:dyDescent="0.35">
      <c r="A939" s="49">
        <v>45354</v>
      </c>
      <c r="B939" t="s">
        <v>18</v>
      </c>
      <c r="C939" t="s">
        <v>23</v>
      </c>
      <c r="D939">
        <v>1</v>
      </c>
      <c r="E939">
        <v>176.17</v>
      </c>
      <c r="F939" t="s">
        <v>32</v>
      </c>
      <c r="G939" t="s">
        <v>35</v>
      </c>
      <c r="H939">
        <v>0.05</v>
      </c>
      <c r="I939" t="s">
        <v>37</v>
      </c>
      <c r="J939">
        <v>167.36150000000001</v>
      </c>
      <c r="K939" t="s">
        <v>45</v>
      </c>
      <c r="M939">
        <v>1</v>
      </c>
      <c r="N939" t="s">
        <v>985</v>
      </c>
      <c r="O939" t="s">
        <v>2436</v>
      </c>
      <c r="P939">
        <v>35.770000000000003</v>
      </c>
      <c r="Q939" s="49">
        <v>45354</v>
      </c>
      <c r="R939" s="49">
        <v>45357</v>
      </c>
      <c r="S939" t="s">
        <v>2921</v>
      </c>
    </row>
    <row r="940" spans="1:19" ht="15" customHeight="1" x14ac:dyDescent="0.35">
      <c r="A940" s="49">
        <v>45257</v>
      </c>
      <c r="B940" t="s">
        <v>22</v>
      </c>
      <c r="C940" t="s">
        <v>29</v>
      </c>
      <c r="D940">
        <v>1</v>
      </c>
      <c r="E940">
        <v>71.239999999999995</v>
      </c>
      <c r="F940" t="s">
        <v>31</v>
      </c>
      <c r="G940" t="s">
        <v>35</v>
      </c>
      <c r="H940">
        <v>0.1</v>
      </c>
      <c r="I940" t="s">
        <v>39</v>
      </c>
      <c r="J940">
        <v>64.116</v>
      </c>
      <c r="K940" t="s">
        <v>45</v>
      </c>
      <c r="M940">
        <v>1</v>
      </c>
      <c r="N940" t="s">
        <v>986</v>
      </c>
      <c r="O940" t="s">
        <v>2437</v>
      </c>
      <c r="P940">
        <v>43.69</v>
      </c>
      <c r="Q940" s="49">
        <v>45257</v>
      </c>
      <c r="R940" s="49">
        <v>45263</v>
      </c>
      <c r="S940" t="s">
        <v>2925</v>
      </c>
    </row>
    <row r="941" spans="1:19" ht="15" customHeight="1" x14ac:dyDescent="0.35">
      <c r="A941" s="49">
        <v>45606</v>
      </c>
      <c r="B941" t="s">
        <v>18</v>
      </c>
      <c r="C941" t="s">
        <v>23</v>
      </c>
      <c r="D941">
        <v>6</v>
      </c>
      <c r="E941">
        <v>62.43</v>
      </c>
      <c r="F941" t="s">
        <v>31</v>
      </c>
      <c r="G941" t="s">
        <v>34</v>
      </c>
      <c r="H941">
        <v>0</v>
      </c>
      <c r="I941" t="s">
        <v>40</v>
      </c>
      <c r="J941">
        <v>374.58</v>
      </c>
      <c r="K941" t="s">
        <v>43</v>
      </c>
      <c r="L941" t="s">
        <v>49</v>
      </c>
      <c r="M941">
        <v>0</v>
      </c>
      <c r="N941" t="s">
        <v>987</v>
      </c>
      <c r="O941" t="s">
        <v>2438</v>
      </c>
      <c r="P941">
        <v>17.850000000000001</v>
      </c>
      <c r="Q941" s="49">
        <v>45606</v>
      </c>
      <c r="R941" s="49">
        <v>45614</v>
      </c>
      <c r="S941" t="s">
        <v>2921</v>
      </c>
    </row>
    <row r="942" spans="1:19" ht="15" customHeight="1" x14ac:dyDescent="0.35">
      <c r="A942" s="49">
        <v>45692</v>
      </c>
      <c r="B942" t="s">
        <v>21</v>
      </c>
      <c r="C942" t="s">
        <v>28</v>
      </c>
      <c r="D942">
        <v>7</v>
      </c>
      <c r="E942">
        <v>569.89</v>
      </c>
      <c r="F942" t="s">
        <v>33</v>
      </c>
      <c r="G942" t="s">
        <v>34</v>
      </c>
      <c r="H942">
        <v>0.1</v>
      </c>
      <c r="I942" t="s">
        <v>37</v>
      </c>
      <c r="J942">
        <v>3590.3069999999998</v>
      </c>
      <c r="K942" t="s">
        <v>46</v>
      </c>
      <c r="L942" t="s">
        <v>48</v>
      </c>
      <c r="M942">
        <v>0</v>
      </c>
      <c r="N942" t="s">
        <v>988</v>
      </c>
      <c r="O942" t="s">
        <v>2439</v>
      </c>
      <c r="P942">
        <v>26.81</v>
      </c>
      <c r="Q942" s="49">
        <v>45692</v>
      </c>
      <c r="R942" s="49">
        <v>45696</v>
      </c>
      <c r="S942" t="s">
        <v>2924</v>
      </c>
    </row>
    <row r="943" spans="1:19" ht="15" customHeight="1" x14ac:dyDescent="0.35">
      <c r="A943" s="49">
        <v>45343</v>
      </c>
      <c r="B943" t="s">
        <v>18</v>
      </c>
      <c r="C943" t="s">
        <v>25</v>
      </c>
      <c r="D943">
        <v>5</v>
      </c>
      <c r="E943">
        <v>34.06</v>
      </c>
      <c r="F943" t="s">
        <v>33</v>
      </c>
      <c r="G943" t="s">
        <v>34</v>
      </c>
      <c r="H943">
        <v>0.05</v>
      </c>
      <c r="I943" t="s">
        <v>40</v>
      </c>
      <c r="J943">
        <v>161.785</v>
      </c>
      <c r="K943" t="s">
        <v>43</v>
      </c>
      <c r="M943">
        <v>0</v>
      </c>
      <c r="N943" t="s">
        <v>989</v>
      </c>
      <c r="O943" t="s">
        <v>2440</v>
      </c>
      <c r="P943">
        <v>19.72</v>
      </c>
      <c r="Q943" s="49">
        <v>45343</v>
      </c>
      <c r="R943" s="49">
        <v>45353</v>
      </c>
      <c r="S943" t="s">
        <v>2921</v>
      </c>
    </row>
    <row r="944" spans="1:19" ht="15" customHeight="1" x14ac:dyDescent="0.35">
      <c r="A944" s="49">
        <v>45009</v>
      </c>
      <c r="B944" t="s">
        <v>18</v>
      </c>
      <c r="C944" t="s">
        <v>25</v>
      </c>
      <c r="D944">
        <v>17</v>
      </c>
      <c r="E944">
        <v>502.6</v>
      </c>
      <c r="F944" t="s">
        <v>31</v>
      </c>
      <c r="G944" t="s">
        <v>34</v>
      </c>
      <c r="H944">
        <v>0.1</v>
      </c>
      <c r="I944" t="s">
        <v>38</v>
      </c>
      <c r="J944">
        <v>7689.7800000000007</v>
      </c>
      <c r="K944" t="s">
        <v>46</v>
      </c>
      <c r="M944">
        <v>0</v>
      </c>
      <c r="N944" t="s">
        <v>990</v>
      </c>
      <c r="O944" t="s">
        <v>2441</v>
      </c>
      <c r="P944">
        <v>15.38</v>
      </c>
      <c r="Q944" s="49">
        <v>45009</v>
      </c>
      <c r="R944" s="49">
        <v>45014</v>
      </c>
      <c r="S944" t="s">
        <v>2921</v>
      </c>
    </row>
    <row r="945" spans="1:19" ht="15" customHeight="1" x14ac:dyDescent="0.35">
      <c r="A945" s="49">
        <v>45417</v>
      </c>
      <c r="B945" t="s">
        <v>19</v>
      </c>
      <c r="C945" t="s">
        <v>29</v>
      </c>
      <c r="D945">
        <v>3</v>
      </c>
      <c r="E945">
        <v>89.72</v>
      </c>
      <c r="F945" t="s">
        <v>33</v>
      </c>
      <c r="G945" t="s">
        <v>34</v>
      </c>
      <c r="H945">
        <v>0.1</v>
      </c>
      <c r="I945" t="s">
        <v>37</v>
      </c>
      <c r="J945">
        <v>242.244</v>
      </c>
      <c r="K945" t="s">
        <v>43</v>
      </c>
      <c r="L945" t="s">
        <v>49</v>
      </c>
      <c r="M945">
        <v>0</v>
      </c>
      <c r="N945" t="s">
        <v>991</v>
      </c>
      <c r="O945" t="s">
        <v>2442</v>
      </c>
      <c r="P945">
        <v>32.67</v>
      </c>
      <c r="Q945" s="49">
        <v>45417</v>
      </c>
      <c r="R945" s="49">
        <v>45425</v>
      </c>
      <c r="S945" t="s">
        <v>2922</v>
      </c>
    </row>
    <row r="946" spans="1:19" ht="15" customHeight="1" x14ac:dyDescent="0.35">
      <c r="A946" s="49">
        <v>45569</v>
      </c>
      <c r="B946" t="s">
        <v>19</v>
      </c>
      <c r="C946" t="s">
        <v>23</v>
      </c>
      <c r="D946">
        <v>18</v>
      </c>
      <c r="E946">
        <v>403.53</v>
      </c>
      <c r="F946" t="s">
        <v>33</v>
      </c>
      <c r="G946" t="s">
        <v>34</v>
      </c>
      <c r="H946">
        <v>0.1</v>
      </c>
      <c r="I946" t="s">
        <v>37</v>
      </c>
      <c r="J946">
        <v>6537.1859999999997</v>
      </c>
      <c r="K946" t="s">
        <v>42</v>
      </c>
      <c r="M946">
        <v>0</v>
      </c>
      <c r="N946" t="s">
        <v>992</v>
      </c>
      <c r="O946" t="s">
        <v>2443</v>
      </c>
      <c r="P946">
        <v>35.729999999999997</v>
      </c>
      <c r="Q946" s="49">
        <v>45569</v>
      </c>
      <c r="R946" s="49">
        <v>45572</v>
      </c>
      <c r="S946" t="s">
        <v>2922</v>
      </c>
    </row>
    <row r="947" spans="1:19" ht="15" customHeight="1" x14ac:dyDescent="0.35">
      <c r="A947" s="49">
        <v>45661</v>
      </c>
      <c r="B947" t="s">
        <v>19</v>
      </c>
      <c r="C947" t="s">
        <v>26</v>
      </c>
      <c r="D947">
        <v>2</v>
      </c>
      <c r="E947">
        <v>194.97</v>
      </c>
      <c r="F947" t="s">
        <v>31</v>
      </c>
      <c r="G947" t="s">
        <v>35</v>
      </c>
      <c r="H947">
        <v>0</v>
      </c>
      <c r="I947" t="s">
        <v>40</v>
      </c>
      <c r="J947">
        <v>389.94</v>
      </c>
      <c r="K947" t="s">
        <v>44</v>
      </c>
      <c r="L947" t="s">
        <v>48</v>
      </c>
      <c r="M947">
        <v>0</v>
      </c>
      <c r="N947" t="s">
        <v>993</v>
      </c>
      <c r="O947" t="s">
        <v>1931</v>
      </c>
      <c r="P947">
        <v>9.89</v>
      </c>
      <c r="Q947" s="49">
        <v>45661</v>
      </c>
      <c r="R947" s="49">
        <v>45671</v>
      </c>
      <c r="S947" t="s">
        <v>2922</v>
      </c>
    </row>
    <row r="948" spans="1:19" ht="15" customHeight="1" x14ac:dyDescent="0.35">
      <c r="A948" s="49">
        <v>45649</v>
      </c>
      <c r="B948" t="s">
        <v>21</v>
      </c>
      <c r="C948" t="s">
        <v>29</v>
      </c>
      <c r="D948">
        <v>12</v>
      </c>
      <c r="E948">
        <v>171.91</v>
      </c>
      <c r="F948" t="s">
        <v>30</v>
      </c>
      <c r="G948" t="s">
        <v>35</v>
      </c>
      <c r="H948">
        <v>0.05</v>
      </c>
      <c r="I948" t="s">
        <v>36</v>
      </c>
      <c r="J948">
        <v>1959.7739999999999</v>
      </c>
      <c r="K948" t="s">
        <v>44</v>
      </c>
      <c r="L948" t="s">
        <v>49</v>
      </c>
      <c r="M948">
        <v>0</v>
      </c>
      <c r="N948" t="s">
        <v>994</v>
      </c>
      <c r="O948" t="s">
        <v>2444</v>
      </c>
      <c r="P948">
        <v>34.36</v>
      </c>
      <c r="Q948" s="49">
        <v>45649</v>
      </c>
      <c r="R948" s="49">
        <v>45659</v>
      </c>
      <c r="S948" t="s">
        <v>2924</v>
      </c>
    </row>
    <row r="949" spans="1:19" ht="15" customHeight="1" x14ac:dyDescent="0.35">
      <c r="A949" s="49">
        <v>44955</v>
      </c>
      <c r="B949" t="s">
        <v>21</v>
      </c>
      <c r="C949" t="s">
        <v>23</v>
      </c>
      <c r="D949">
        <v>17</v>
      </c>
      <c r="E949">
        <v>535.88</v>
      </c>
      <c r="F949" t="s">
        <v>31</v>
      </c>
      <c r="G949" t="s">
        <v>34</v>
      </c>
      <c r="H949">
        <v>0.05</v>
      </c>
      <c r="I949" t="s">
        <v>41</v>
      </c>
      <c r="J949">
        <v>8654.4619999999995</v>
      </c>
      <c r="K949" t="s">
        <v>43</v>
      </c>
      <c r="M949">
        <v>0</v>
      </c>
      <c r="N949" t="s">
        <v>995</v>
      </c>
      <c r="O949" t="s">
        <v>2445</v>
      </c>
      <c r="P949">
        <v>26.12</v>
      </c>
      <c r="Q949" s="49">
        <v>44955</v>
      </c>
      <c r="R949" s="49">
        <v>44965</v>
      </c>
      <c r="S949" t="s">
        <v>2924</v>
      </c>
    </row>
    <row r="950" spans="1:19" ht="15" customHeight="1" x14ac:dyDescent="0.35">
      <c r="A950" s="49">
        <v>45515</v>
      </c>
      <c r="B950" t="s">
        <v>22</v>
      </c>
      <c r="C950" t="s">
        <v>26</v>
      </c>
      <c r="D950">
        <v>12</v>
      </c>
      <c r="E950">
        <v>248.13</v>
      </c>
      <c r="F950" t="s">
        <v>31</v>
      </c>
      <c r="G950" t="s">
        <v>35</v>
      </c>
      <c r="H950">
        <v>0.05</v>
      </c>
      <c r="I950" t="s">
        <v>37</v>
      </c>
      <c r="J950">
        <v>2828.6819999999998</v>
      </c>
      <c r="K950" t="s">
        <v>46</v>
      </c>
      <c r="L950" t="s">
        <v>47</v>
      </c>
      <c r="M950">
        <v>0</v>
      </c>
      <c r="N950" t="s">
        <v>996</v>
      </c>
      <c r="O950" t="s">
        <v>2446</v>
      </c>
      <c r="P950">
        <v>26.03</v>
      </c>
      <c r="Q950" s="49">
        <v>45515</v>
      </c>
      <c r="R950" s="49">
        <v>45521</v>
      </c>
      <c r="S950" t="s">
        <v>2925</v>
      </c>
    </row>
    <row r="951" spans="1:19" ht="15" customHeight="1" x14ac:dyDescent="0.35">
      <c r="A951" s="49">
        <v>45255</v>
      </c>
      <c r="B951" t="s">
        <v>20</v>
      </c>
      <c r="C951" t="s">
        <v>24</v>
      </c>
      <c r="D951">
        <v>2</v>
      </c>
      <c r="E951">
        <v>482.1</v>
      </c>
      <c r="F951" t="s">
        <v>32</v>
      </c>
      <c r="G951" t="s">
        <v>35</v>
      </c>
      <c r="H951">
        <v>0</v>
      </c>
      <c r="I951" t="s">
        <v>39</v>
      </c>
      <c r="J951">
        <v>964.2</v>
      </c>
      <c r="K951" t="s">
        <v>42</v>
      </c>
      <c r="L951" t="s">
        <v>47</v>
      </c>
      <c r="M951">
        <v>0</v>
      </c>
      <c r="N951" t="s">
        <v>997</v>
      </c>
      <c r="O951" t="s">
        <v>2447</v>
      </c>
      <c r="P951">
        <v>45.35</v>
      </c>
      <c r="Q951" s="49">
        <v>45255</v>
      </c>
      <c r="R951" s="49">
        <v>45260</v>
      </c>
      <c r="S951" t="s">
        <v>2923</v>
      </c>
    </row>
    <row r="952" spans="1:19" ht="15" customHeight="1" x14ac:dyDescent="0.35">
      <c r="A952" s="49">
        <v>45720</v>
      </c>
      <c r="B952" t="s">
        <v>20</v>
      </c>
      <c r="C952" t="s">
        <v>27</v>
      </c>
      <c r="D952">
        <v>18</v>
      </c>
      <c r="E952">
        <v>382.01</v>
      </c>
      <c r="F952" t="s">
        <v>33</v>
      </c>
      <c r="G952" t="s">
        <v>34</v>
      </c>
      <c r="H952">
        <v>0.1</v>
      </c>
      <c r="I952" t="s">
        <v>37</v>
      </c>
      <c r="J952">
        <v>6188.5620000000008</v>
      </c>
      <c r="K952" t="s">
        <v>42</v>
      </c>
      <c r="L952" t="s">
        <v>48</v>
      </c>
      <c r="M952">
        <v>0</v>
      </c>
      <c r="N952" t="s">
        <v>998</v>
      </c>
      <c r="O952" t="s">
        <v>2448</v>
      </c>
      <c r="P952">
        <v>36.549999999999997</v>
      </c>
      <c r="Q952" s="49">
        <v>45720</v>
      </c>
      <c r="R952" s="49">
        <v>45724</v>
      </c>
      <c r="S952" t="s">
        <v>2923</v>
      </c>
    </row>
    <row r="953" spans="1:19" ht="15" customHeight="1" x14ac:dyDescent="0.35">
      <c r="A953" s="49">
        <v>45709</v>
      </c>
      <c r="B953" t="s">
        <v>20</v>
      </c>
      <c r="C953" t="s">
        <v>24</v>
      </c>
      <c r="D953">
        <v>13</v>
      </c>
      <c r="E953">
        <v>135.97999999999999</v>
      </c>
      <c r="F953" t="s">
        <v>32</v>
      </c>
      <c r="G953" t="s">
        <v>34</v>
      </c>
      <c r="H953">
        <v>0</v>
      </c>
      <c r="I953" t="s">
        <v>38</v>
      </c>
      <c r="J953">
        <v>1767.74</v>
      </c>
      <c r="K953" t="s">
        <v>42</v>
      </c>
      <c r="L953" t="s">
        <v>49</v>
      </c>
      <c r="M953">
        <v>0</v>
      </c>
      <c r="N953" t="s">
        <v>999</v>
      </c>
      <c r="O953" t="s">
        <v>2301</v>
      </c>
      <c r="P953">
        <v>28.35</v>
      </c>
      <c r="Q953" s="49">
        <v>45709</v>
      </c>
      <c r="R953" s="49">
        <v>45717</v>
      </c>
      <c r="S953" t="s">
        <v>2923</v>
      </c>
    </row>
    <row r="954" spans="1:19" ht="15" customHeight="1" x14ac:dyDescent="0.35">
      <c r="A954" s="49">
        <v>45714</v>
      </c>
      <c r="B954" t="s">
        <v>18</v>
      </c>
      <c r="C954" t="s">
        <v>25</v>
      </c>
      <c r="D954">
        <v>9</v>
      </c>
      <c r="E954">
        <v>562.54</v>
      </c>
      <c r="F954" t="s">
        <v>31</v>
      </c>
      <c r="G954" t="s">
        <v>34</v>
      </c>
      <c r="H954">
        <v>0</v>
      </c>
      <c r="I954" t="s">
        <v>37</v>
      </c>
      <c r="J954">
        <v>5062.8599999999997</v>
      </c>
      <c r="K954" t="s">
        <v>44</v>
      </c>
      <c r="L954" t="s">
        <v>47</v>
      </c>
      <c r="M954">
        <v>0</v>
      </c>
      <c r="N954" t="s">
        <v>1000</v>
      </c>
      <c r="O954" t="s">
        <v>2449</v>
      </c>
      <c r="P954">
        <v>30.27</v>
      </c>
      <c r="Q954" s="49">
        <v>45714</v>
      </c>
      <c r="R954" s="49">
        <v>45716</v>
      </c>
      <c r="S954" t="s">
        <v>2921</v>
      </c>
    </row>
    <row r="955" spans="1:19" ht="15" customHeight="1" x14ac:dyDescent="0.35">
      <c r="A955" s="49">
        <v>45380</v>
      </c>
      <c r="B955" t="s">
        <v>18</v>
      </c>
      <c r="C955" t="s">
        <v>27</v>
      </c>
      <c r="D955">
        <v>6</v>
      </c>
      <c r="E955">
        <v>509.48</v>
      </c>
      <c r="F955" t="s">
        <v>30</v>
      </c>
      <c r="G955" t="s">
        <v>34</v>
      </c>
      <c r="H955">
        <v>0</v>
      </c>
      <c r="I955" t="s">
        <v>37</v>
      </c>
      <c r="J955">
        <v>3056.88</v>
      </c>
      <c r="K955" t="s">
        <v>45</v>
      </c>
      <c r="L955" t="s">
        <v>49</v>
      </c>
      <c r="M955">
        <v>0</v>
      </c>
      <c r="N955" t="s">
        <v>1001</v>
      </c>
      <c r="O955" t="s">
        <v>2450</v>
      </c>
      <c r="P955">
        <v>35.92</v>
      </c>
      <c r="Q955" s="49">
        <v>45380</v>
      </c>
      <c r="R955" s="49">
        <v>45388</v>
      </c>
      <c r="S955" t="s">
        <v>2921</v>
      </c>
    </row>
    <row r="956" spans="1:19" ht="15" customHeight="1" x14ac:dyDescent="0.35">
      <c r="A956" s="49">
        <v>45805</v>
      </c>
      <c r="B956" t="s">
        <v>22</v>
      </c>
      <c r="C956" t="s">
        <v>25</v>
      </c>
      <c r="D956">
        <v>3</v>
      </c>
      <c r="E956">
        <v>470.09</v>
      </c>
      <c r="F956" t="s">
        <v>30</v>
      </c>
      <c r="G956" t="s">
        <v>34</v>
      </c>
      <c r="H956">
        <v>0</v>
      </c>
      <c r="I956" t="s">
        <v>36</v>
      </c>
      <c r="J956">
        <v>1410.27</v>
      </c>
      <c r="K956" t="s">
        <v>43</v>
      </c>
      <c r="M956">
        <v>0</v>
      </c>
      <c r="N956" t="s">
        <v>1002</v>
      </c>
      <c r="O956" t="s">
        <v>2451</v>
      </c>
      <c r="P956">
        <v>38.29</v>
      </c>
      <c r="Q956" s="49">
        <v>45805</v>
      </c>
      <c r="R956" s="49">
        <v>45809</v>
      </c>
      <c r="S956" t="s">
        <v>2925</v>
      </c>
    </row>
    <row r="957" spans="1:19" ht="15" customHeight="1" x14ac:dyDescent="0.35">
      <c r="A957" s="49">
        <v>45436</v>
      </c>
      <c r="B957" t="s">
        <v>22</v>
      </c>
      <c r="C957" t="s">
        <v>29</v>
      </c>
      <c r="D957">
        <v>10</v>
      </c>
      <c r="E957">
        <v>280.8</v>
      </c>
      <c r="F957" t="s">
        <v>32</v>
      </c>
      <c r="G957" t="s">
        <v>35</v>
      </c>
      <c r="H957">
        <v>0</v>
      </c>
      <c r="I957" t="s">
        <v>37</v>
      </c>
      <c r="J957">
        <v>2808</v>
      </c>
      <c r="K957" t="s">
        <v>44</v>
      </c>
      <c r="L957" t="s">
        <v>48</v>
      </c>
      <c r="M957">
        <v>0</v>
      </c>
      <c r="N957" t="s">
        <v>1003</v>
      </c>
      <c r="O957" t="s">
        <v>2452</v>
      </c>
      <c r="P957">
        <v>49.98</v>
      </c>
      <c r="Q957" s="49">
        <v>45436</v>
      </c>
      <c r="R957" s="49">
        <v>45442</v>
      </c>
      <c r="S957" t="s">
        <v>2925</v>
      </c>
    </row>
    <row r="958" spans="1:19" ht="15" customHeight="1" x14ac:dyDescent="0.35">
      <c r="A958" s="49">
        <v>45058</v>
      </c>
      <c r="B958" t="s">
        <v>19</v>
      </c>
      <c r="C958" t="s">
        <v>26</v>
      </c>
      <c r="D958">
        <v>9</v>
      </c>
      <c r="E958">
        <v>251.43</v>
      </c>
      <c r="F958" t="s">
        <v>32</v>
      </c>
      <c r="G958" t="s">
        <v>35</v>
      </c>
      <c r="H958">
        <v>0.1</v>
      </c>
      <c r="I958" t="s">
        <v>38</v>
      </c>
      <c r="J958">
        <v>2036.5830000000001</v>
      </c>
      <c r="K958" t="s">
        <v>44</v>
      </c>
      <c r="M958">
        <v>0</v>
      </c>
      <c r="N958" t="s">
        <v>1004</v>
      </c>
      <c r="O958" t="s">
        <v>2453</v>
      </c>
      <c r="P958">
        <v>22.57</v>
      </c>
      <c r="Q958" s="49">
        <v>45058</v>
      </c>
      <c r="R958" s="49">
        <v>45063</v>
      </c>
      <c r="S958" t="s">
        <v>2922</v>
      </c>
    </row>
    <row r="959" spans="1:19" ht="15" customHeight="1" x14ac:dyDescent="0.35">
      <c r="A959" s="49">
        <v>45210</v>
      </c>
      <c r="B959" t="s">
        <v>19</v>
      </c>
      <c r="C959" t="s">
        <v>24</v>
      </c>
      <c r="D959">
        <v>4</v>
      </c>
      <c r="E959">
        <v>408.28</v>
      </c>
      <c r="F959" t="s">
        <v>31</v>
      </c>
      <c r="G959" t="s">
        <v>35</v>
      </c>
      <c r="H959">
        <v>0.15</v>
      </c>
      <c r="I959" t="s">
        <v>37</v>
      </c>
      <c r="J959">
        <v>1388.152</v>
      </c>
      <c r="K959" t="s">
        <v>46</v>
      </c>
      <c r="L959" t="s">
        <v>49</v>
      </c>
      <c r="M959">
        <v>0</v>
      </c>
      <c r="N959" t="s">
        <v>1005</v>
      </c>
      <c r="O959" t="s">
        <v>2234</v>
      </c>
      <c r="P959">
        <v>5.38</v>
      </c>
      <c r="Q959" s="49">
        <v>45210</v>
      </c>
      <c r="R959" s="49">
        <v>45214</v>
      </c>
      <c r="S959" t="s">
        <v>2922</v>
      </c>
    </row>
    <row r="960" spans="1:19" ht="15" customHeight="1" x14ac:dyDescent="0.35">
      <c r="A960" s="49">
        <v>45316</v>
      </c>
      <c r="B960" t="s">
        <v>20</v>
      </c>
      <c r="C960" t="s">
        <v>29</v>
      </c>
      <c r="D960">
        <v>2</v>
      </c>
      <c r="E960">
        <v>27.43</v>
      </c>
      <c r="F960" t="s">
        <v>30</v>
      </c>
      <c r="G960" t="s">
        <v>35</v>
      </c>
      <c r="H960">
        <v>0.15</v>
      </c>
      <c r="I960" t="s">
        <v>38</v>
      </c>
      <c r="J960">
        <v>46.631</v>
      </c>
      <c r="K960" t="s">
        <v>42</v>
      </c>
      <c r="L960" t="s">
        <v>49</v>
      </c>
      <c r="M960">
        <v>0</v>
      </c>
      <c r="N960" t="s">
        <v>1006</v>
      </c>
      <c r="O960" t="s">
        <v>2454</v>
      </c>
      <c r="P960">
        <v>6.15</v>
      </c>
      <c r="Q960" s="49">
        <v>45316</v>
      </c>
      <c r="R960" s="49">
        <v>45323</v>
      </c>
      <c r="S960" t="s">
        <v>2923</v>
      </c>
    </row>
    <row r="961" spans="1:19" ht="15" customHeight="1" x14ac:dyDescent="0.35">
      <c r="A961" s="49">
        <v>44960</v>
      </c>
      <c r="B961" t="s">
        <v>18</v>
      </c>
      <c r="C961" t="s">
        <v>24</v>
      </c>
      <c r="D961">
        <v>11</v>
      </c>
      <c r="E961">
        <v>321.72000000000003</v>
      </c>
      <c r="F961" t="s">
        <v>31</v>
      </c>
      <c r="G961" t="s">
        <v>35</v>
      </c>
      <c r="H961">
        <v>0.1</v>
      </c>
      <c r="I961" t="s">
        <v>39</v>
      </c>
      <c r="J961">
        <v>3185.0279999999998</v>
      </c>
      <c r="K961" t="s">
        <v>42</v>
      </c>
      <c r="L961" t="s">
        <v>49</v>
      </c>
      <c r="M961">
        <v>1</v>
      </c>
      <c r="N961" t="s">
        <v>1007</v>
      </c>
      <c r="O961" t="s">
        <v>2455</v>
      </c>
      <c r="P961">
        <v>17.940000000000001</v>
      </c>
      <c r="Q961" s="49">
        <v>44960</v>
      </c>
      <c r="R961" s="49">
        <v>44963</v>
      </c>
      <c r="S961" t="s">
        <v>2921</v>
      </c>
    </row>
    <row r="962" spans="1:19" ht="15" customHeight="1" x14ac:dyDescent="0.35">
      <c r="A962" s="49">
        <v>45481</v>
      </c>
      <c r="B962" t="s">
        <v>20</v>
      </c>
      <c r="C962" t="s">
        <v>25</v>
      </c>
      <c r="D962">
        <v>5</v>
      </c>
      <c r="E962">
        <v>186.32</v>
      </c>
      <c r="F962" t="s">
        <v>31</v>
      </c>
      <c r="G962" t="s">
        <v>34</v>
      </c>
      <c r="H962">
        <v>0.1</v>
      </c>
      <c r="I962" t="s">
        <v>39</v>
      </c>
      <c r="J962">
        <v>838.43999999999994</v>
      </c>
      <c r="K962" t="s">
        <v>43</v>
      </c>
      <c r="L962" t="s">
        <v>49</v>
      </c>
      <c r="M962">
        <v>0</v>
      </c>
      <c r="N962" t="s">
        <v>1008</v>
      </c>
      <c r="O962" t="s">
        <v>1674</v>
      </c>
      <c r="P962">
        <v>17.09</v>
      </c>
      <c r="Q962" s="49">
        <v>45481</v>
      </c>
      <c r="R962" s="49">
        <v>45487</v>
      </c>
      <c r="S962" t="s">
        <v>2923</v>
      </c>
    </row>
    <row r="963" spans="1:19" ht="15" customHeight="1" x14ac:dyDescent="0.35">
      <c r="A963" s="49">
        <v>45808</v>
      </c>
      <c r="B963" t="s">
        <v>19</v>
      </c>
      <c r="C963" t="s">
        <v>27</v>
      </c>
      <c r="D963">
        <v>3</v>
      </c>
      <c r="E963">
        <v>390.28</v>
      </c>
      <c r="F963" t="s">
        <v>30</v>
      </c>
      <c r="G963" t="s">
        <v>35</v>
      </c>
      <c r="H963">
        <v>0</v>
      </c>
      <c r="I963" t="s">
        <v>38</v>
      </c>
      <c r="J963">
        <v>1170.8399999999999</v>
      </c>
      <c r="K963" t="s">
        <v>42</v>
      </c>
      <c r="L963" t="s">
        <v>49</v>
      </c>
      <c r="M963">
        <v>1</v>
      </c>
      <c r="N963" t="s">
        <v>1009</v>
      </c>
      <c r="O963" t="s">
        <v>2456</v>
      </c>
      <c r="P963">
        <v>45.22</v>
      </c>
      <c r="Q963" s="49">
        <v>45808</v>
      </c>
      <c r="R963" s="49">
        <v>45818</v>
      </c>
      <c r="S963" t="s">
        <v>2922</v>
      </c>
    </row>
    <row r="964" spans="1:19" ht="15" customHeight="1" x14ac:dyDescent="0.35">
      <c r="A964" s="49">
        <v>45239</v>
      </c>
      <c r="B964" t="s">
        <v>19</v>
      </c>
      <c r="C964" t="s">
        <v>27</v>
      </c>
      <c r="D964">
        <v>13</v>
      </c>
      <c r="E964">
        <v>174.9</v>
      </c>
      <c r="F964" t="s">
        <v>31</v>
      </c>
      <c r="G964" t="s">
        <v>34</v>
      </c>
      <c r="H964">
        <v>0.15</v>
      </c>
      <c r="I964" t="s">
        <v>39</v>
      </c>
      <c r="J964">
        <v>1932.645</v>
      </c>
      <c r="K964" t="s">
        <v>42</v>
      </c>
      <c r="L964" t="s">
        <v>49</v>
      </c>
      <c r="M964">
        <v>0</v>
      </c>
      <c r="N964" t="s">
        <v>1010</v>
      </c>
      <c r="O964" t="s">
        <v>2457</v>
      </c>
      <c r="P964">
        <v>31.26</v>
      </c>
      <c r="Q964" s="49">
        <v>45239</v>
      </c>
      <c r="R964" s="49">
        <v>45242</v>
      </c>
      <c r="S964" t="s">
        <v>2922</v>
      </c>
    </row>
    <row r="965" spans="1:19" ht="15" customHeight="1" x14ac:dyDescent="0.35">
      <c r="A965" s="49">
        <v>45113</v>
      </c>
      <c r="B965" t="s">
        <v>20</v>
      </c>
      <c r="C965" t="s">
        <v>26</v>
      </c>
      <c r="D965">
        <v>8</v>
      </c>
      <c r="E965">
        <v>419.13</v>
      </c>
      <c r="F965" t="s">
        <v>31</v>
      </c>
      <c r="G965" t="s">
        <v>35</v>
      </c>
      <c r="H965">
        <v>0.1</v>
      </c>
      <c r="I965" t="s">
        <v>37</v>
      </c>
      <c r="J965">
        <v>3017.7359999999999</v>
      </c>
      <c r="K965" t="s">
        <v>42</v>
      </c>
      <c r="M965">
        <v>1</v>
      </c>
      <c r="N965" t="s">
        <v>1011</v>
      </c>
      <c r="O965" t="s">
        <v>2458</v>
      </c>
      <c r="P965">
        <v>11.02</v>
      </c>
      <c r="Q965" s="49">
        <v>45113</v>
      </c>
      <c r="R965" s="49">
        <v>45117</v>
      </c>
      <c r="S965" t="s">
        <v>2923</v>
      </c>
    </row>
    <row r="966" spans="1:19" ht="15" customHeight="1" x14ac:dyDescent="0.35">
      <c r="A966" s="49">
        <v>45121</v>
      </c>
      <c r="B966" t="s">
        <v>20</v>
      </c>
      <c r="C966" t="s">
        <v>26</v>
      </c>
      <c r="D966">
        <v>12</v>
      </c>
      <c r="E966">
        <v>116.96</v>
      </c>
      <c r="F966" t="s">
        <v>33</v>
      </c>
      <c r="G966" t="s">
        <v>34</v>
      </c>
      <c r="H966">
        <v>0</v>
      </c>
      <c r="I966" t="s">
        <v>37</v>
      </c>
      <c r="J966">
        <v>1403.52</v>
      </c>
      <c r="K966" t="s">
        <v>43</v>
      </c>
      <c r="L966" t="s">
        <v>49</v>
      </c>
      <c r="M966">
        <v>0</v>
      </c>
      <c r="N966" t="s">
        <v>1012</v>
      </c>
      <c r="O966" t="s">
        <v>2459</v>
      </c>
      <c r="P966">
        <v>22.04</v>
      </c>
      <c r="Q966" s="49">
        <v>45121</v>
      </c>
      <c r="R966" s="49">
        <v>45129</v>
      </c>
      <c r="S966" t="s">
        <v>2923</v>
      </c>
    </row>
    <row r="967" spans="1:19" ht="15" customHeight="1" x14ac:dyDescent="0.35">
      <c r="A967" s="49">
        <v>45243</v>
      </c>
      <c r="B967" t="s">
        <v>22</v>
      </c>
      <c r="C967" t="s">
        <v>26</v>
      </c>
      <c r="D967">
        <v>11</v>
      </c>
      <c r="E967">
        <v>323.72000000000003</v>
      </c>
      <c r="F967" t="s">
        <v>31</v>
      </c>
      <c r="G967" t="s">
        <v>34</v>
      </c>
      <c r="H967">
        <v>0.1</v>
      </c>
      <c r="I967" t="s">
        <v>41</v>
      </c>
      <c r="J967">
        <v>3204.828</v>
      </c>
      <c r="K967" t="s">
        <v>43</v>
      </c>
      <c r="L967" t="s">
        <v>49</v>
      </c>
      <c r="M967">
        <v>0</v>
      </c>
      <c r="N967" t="s">
        <v>1013</v>
      </c>
      <c r="O967" t="s">
        <v>2460</v>
      </c>
      <c r="P967">
        <v>7.52</v>
      </c>
      <c r="Q967" s="49">
        <v>45243</v>
      </c>
      <c r="R967" s="49">
        <v>45245</v>
      </c>
      <c r="S967" t="s">
        <v>2925</v>
      </c>
    </row>
    <row r="968" spans="1:19" ht="15" customHeight="1" x14ac:dyDescent="0.35">
      <c r="A968" s="49">
        <v>45690</v>
      </c>
      <c r="B968" t="s">
        <v>22</v>
      </c>
      <c r="C968" t="s">
        <v>28</v>
      </c>
      <c r="D968">
        <v>11</v>
      </c>
      <c r="E968">
        <v>155.49</v>
      </c>
      <c r="F968" t="s">
        <v>33</v>
      </c>
      <c r="G968" t="s">
        <v>35</v>
      </c>
      <c r="H968">
        <v>0.05</v>
      </c>
      <c r="I968" t="s">
        <v>38</v>
      </c>
      <c r="J968">
        <v>1624.8705</v>
      </c>
      <c r="K968" t="s">
        <v>46</v>
      </c>
      <c r="M968">
        <v>0</v>
      </c>
      <c r="N968" t="s">
        <v>1014</v>
      </c>
      <c r="O968" t="s">
        <v>2461</v>
      </c>
      <c r="P968">
        <v>47.01</v>
      </c>
      <c r="Q968" s="49">
        <v>45690</v>
      </c>
      <c r="R968" s="49">
        <v>45700</v>
      </c>
      <c r="S968" t="s">
        <v>2925</v>
      </c>
    </row>
    <row r="969" spans="1:19" ht="15" customHeight="1" x14ac:dyDescent="0.35">
      <c r="A969" s="49">
        <v>45418</v>
      </c>
      <c r="B969" t="s">
        <v>19</v>
      </c>
      <c r="C969" t="s">
        <v>29</v>
      </c>
      <c r="D969">
        <v>20</v>
      </c>
      <c r="E969">
        <v>270.2</v>
      </c>
      <c r="F969" t="s">
        <v>31</v>
      </c>
      <c r="G969" t="s">
        <v>34</v>
      </c>
      <c r="H969">
        <v>0</v>
      </c>
      <c r="I969" t="s">
        <v>40</v>
      </c>
      <c r="J969">
        <v>5404</v>
      </c>
      <c r="K969" t="s">
        <v>44</v>
      </c>
      <c r="L969" t="s">
        <v>49</v>
      </c>
      <c r="M969">
        <v>0</v>
      </c>
      <c r="N969" t="s">
        <v>1015</v>
      </c>
      <c r="O969" t="s">
        <v>2462</v>
      </c>
      <c r="P969">
        <v>6.8</v>
      </c>
      <c r="Q969" s="49">
        <v>45418</v>
      </c>
      <c r="R969" s="49">
        <v>45427</v>
      </c>
      <c r="S969" t="s">
        <v>2922</v>
      </c>
    </row>
    <row r="970" spans="1:19" ht="15" customHeight="1" x14ac:dyDescent="0.35">
      <c r="A970" s="49">
        <v>45582</v>
      </c>
      <c r="B970" t="s">
        <v>19</v>
      </c>
      <c r="C970" t="s">
        <v>29</v>
      </c>
      <c r="D970">
        <v>15</v>
      </c>
      <c r="E970">
        <v>482.08</v>
      </c>
      <c r="F970" t="s">
        <v>33</v>
      </c>
      <c r="G970" t="s">
        <v>35</v>
      </c>
      <c r="H970">
        <v>0.1</v>
      </c>
      <c r="I970" t="s">
        <v>36</v>
      </c>
      <c r="J970">
        <v>6508.08</v>
      </c>
      <c r="K970" t="s">
        <v>45</v>
      </c>
      <c r="L970" t="s">
        <v>47</v>
      </c>
      <c r="M970">
        <v>1</v>
      </c>
      <c r="N970" t="s">
        <v>1016</v>
      </c>
      <c r="O970" t="s">
        <v>2138</v>
      </c>
      <c r="P970">
        <v>13.35</v>
      </c>
      <c r="Q970" s="49">
        <v>45582</v>
      </c>
      <c r="R970" s="49">
        <v>45584</v>
      </c>
      <c r="S970" t="s">
        <v>2922</v>
      </c>
    </row>
    <row r="971" spans="1:19" ht="15" customHeight="1" x14ac:dyDescent="0.35">
      <c r="A971" s="49">
        <v>45686</v>
      </c>
      <c r="B971" t="s">
        <v>20</v>
      </c>
      <c r="C971" t="s">
        <v>23</v>
      </c>
      <c r="D971">
        <v>11</v>
      </c>
      <c r="E971">
        <v>431.51</v>
      </c>
      <c r="F971" t="s">
        <v>32</v>
      </c>
      <c r="G971" t="s">
        <v>34</v>
      </c>
      <c r="H971">
        <v>0.1</v>
      </c>
      <c r="I971" t="s">
        <v>39</v>
      </c>
      <c r="J971">
        <v>4271.9489999999996</v>
      </c>
      <c r="K971" t="s">
        <v>45</v>
      </c>
      <c r="L971" t="s">
        <v>48</v>
      </c>
      <c r="M971">
        <v>0</v>
      </c>
      <c r="N971" t="s">
        <v>1017</v>
      </c>
      <c r="O971" t="s">
        <v>2463</v>
      </c>
      <c r="P971">
        <v>22.83</v>
      </c>
      <c r="Q971" s="49">
        <v>45686</v>
      </c>
      <c r="R971" s="49">
        <v>45693</v>
      </c>
      <c r="S971" t="s">
        <v>2923</v>
      </c>
    </row>
    <row r="972" spans="1:19" ht="15" customHeight="1" x14ac:dyDescent="0.35">
      <c r="A972" s="49">
        <v>45739</v>
      </c>
      <c r="B972" t="s">
        <v>21</v>
      </c>
      <c r="C972" t="s">
        <v>26</v>
      </c>
      <c r="D972">
        <v>5</v>
      </c>
      <c r="E972">
        <v>302.76</v>
      </c>
      <c r="F972" t="s">
        <v>33</v>
      </c>
      <c r="G972" t="s">
        <v>34</v>
      </c>
      <c r="H972">
        <v>0</v>
      </c>
      <c r="I972" t="s">
        <v>39</v>
      </c>
      <c r="J972">
        <v>1513.8</v>
      </c>
      <c r="K972" t="s">
        <v>43</v>
      </c>
      <c r="L972" t="s">
        <v>47</v>
      </c>
      <c r="M972">
        <v>1</v>
      </c>
      <c r="N972" t="s">
        <v>1018</v>
      </c>
      <c r="O972" t="s">
        <v>2464</v>
      </c>
      <c r="P972">
        <v>46.69</v>
      </c>
      <c r="Q972" s="49">
        <v>45739</v>
      </c>
      <c r="R972" s="49">
        <v>45745</v>
      </c>
      <c r="S972" t="s">
        <v>2924</v>
      </c>
    </row>
    <row r="973" spans="1:19" ht="15" customHeight="1" x14ac:dyDescent="0.35">
      <c r="A973" s="49">
        <v>45393</v>
      </c>
      <c r="B973" t="s">
        <v>22</v>
      </c>
      <c r="C973" t="s">
        <v>26</v>
      </c>
      <c r="D973">
        <v>19</v>
      </c>
      <c r="E973">
        <v>344.92</v>
      </c>
      <c r="F973" t="s">
        <v>32</v>
      </c>
      <c r="G973" t="s">
        <v>34</v>
      </c>
      <c r="H973">
        <v>0</v>
      </c>
      <c r="I973" t="s">
        <v>36</v>
      </c>
      <c r="J973">
        <v>6553.48</v>
      </c>
      <c r="K973" t="s">
        <v>46</v>
      </c>
      <c r="L973" t="s">
        <v>49</v>
      </c>
      <c r="M973">
        <v>0</v>
      </c>
      <c r="N973" t="s">
        <v>1019</v>
      </c>
      <c r="O973" t="s">
        <v>2465</v>
      </c>
      <c r="P973">
        <v>6.91</v>
      </c>
      <c r="Q973" s="49">
        <v>45393</v>
      </c>
      <c r="R973" s="49">
        <v>45402</v>
      </c>
      <c r="S973" t="s">
        <v>2925</v>
      </c>
    </row>
    <row r="974" spans="1:19" ht="15" customHeight="1" x14ac:dyDescent="0.35">
      <c r="A974" s="49">
        <v>45415</v>
      </c>
      <c r="B974" t="s">
        <v>21</v>
      </c>
      <c r="C974" t="s">
        <v>26</v>
      </c>
      <c r="D974">
        <v>7</v>
      </c>
      <c r="E974">
        <v>511.46</v>
      </c>
      <c r="F974" t="s">
        <v>32</v>
      </c>
      <c r="G974" t="s">
        <v>35</v>
      </c>
      <c r="H974">
        <v>0.1</v>
      </c>
      <c r="I974" t="s">
        <v>36</v>
      </c>
      <c r="J974">
        <v>3222.1979999999999</v>
      </c>
      <c r="K974" t="s">
        <v>46</v>
      </c>
      <c r="L974" t="s">
        <v>47</v>
      </c>
      <c r="M974">
        <v>0</v>
      </c>
      <c r="N974" t="s">
        <v>1020</v>
      </c>
      <c r="O974" t="s">
        <v>2466</v>
      </c>
      <c r="P974">
        <v>19.2</v>
      </c>
      <c r="Q974" s="49">
        <v>45415</v>
      </c>
      <c r="R974" s="49">
        <v>45424</v>
      </c>
      <c r="S974" t="s">
        <v>2924</v>
      </c>
    </row>
    <row r="975" spans="1:19" ht="15" customHeight="1" x14ac:dyDescent="0.35">
      <c r="A975" s="49">
        <v>45579</v>
      </c>
      <c r="B975" t="s">
        <v>18</v>
      </c>
      <c r="C975" t="s">
        <v>27</v>
      </c>
      <c r="D975">
        <v>7</v>
      </c>
      <c r="E975">
        <v>150.6</v>
      </c>
      <c r="F975" t="s">
        <v>31</v>
      </c>
      <c r="G975" t="s">
        <v>34</v>
      </c>
      <c r="H975">
        <v>0.15</v>
      </c>
      <c r="I975" t="s">
        <v>41</v>
      </c>
      <c r="J975">
        <v>896.07</v>
      </c>
      <c r="K975" t="s">
        <v>46</v>
      </c>
      <c r="L975" t="s">
        <v>49</v>
      </c>
      <c r="M975">
        <v>1</v>
      </c>
      <c r="N975" t="s">
        <v>1021</v>
      </c>
      <c r="O975" t="s">
        <v>2467</v>
      </c>
      <c r="P975">
        <v>15.52</v>
      </c>
      <c r="Q975" s="49">
        <v>45579</v>
      </c>
      <c r="R975" s="49">
        <v>45586</v>
      </c>
      <c r="S975" t="s">
        <v>2921</v>
      </c>
    </row>
    <row r="976" spans="1:19" ht="15" customHeight="1" x14ac:dyDescent="0.35">
      <c r="A976" s="49">
        <v>45330</v>
      </c>
      <c r="B976" t="s">
        <v>22</v>
      </c>
      <c r="C976" t="s">
        <v>24</v>
      </c>
      <c r="D976">
        <v>8</v>
      </c>
      <c r="E976">
        <v>158.02000000000001</v>
      </c>
      <c r="F976" t="s">
        <v>32</v>
      </c>
      <c r="G976" t="s">
        <v>34</v>
      </c>
      <c r="H976">
        <v>0.15</v>
      </c>
      <c r="I976" t="s">
        <v>40</v>
      </c>
      <c r="J976">
        <v>1074.5360000000001</v>
      </c>
      <c r="K976" t="s">
        <v>44</v>
      </c>
      <c r="L976" t="s">
        <v>47</v>
      </c>
      <c r="M976">
        <v>0</v>
      </c>
      <c r="N976" t="s">
        <v>1022</v>
      </c>
      <c r="O976" t="s">
        <v>2468</v>
      </c>
      <c r="P976">
        <v>47.43</v>
      </c>
      <c r="Q976" s="49">
        <v>45330</v>
      </c>
      <c r="R976" s="49">
        <v>45335</v>
      </c>
      <c r="S976" t="s">
        <v>2925</v>
      </c>
    </row>
    <row r="977" spans="1:19" ht="15" customHeight="1" x14ac:dyDescent="0.35">
      <c r="A977" s="49">
        <v>45056</v>
      </c>
      <c r="B977" t="s">
        <v>21</v>
      </c>
      <c r="C977" t="s">
        <v>28</v>
      </c>
      <c r="D977">
        <v>2</v>
      </c>
      <c r="E977">
        <v>536.17999999999995</v>
      </c>
      <c r="F977" t="s">
        <v>30</v>
      </c>
      <c r="G977" t="s">
        <v>35</v>
      </c>
      <c r="H977">
        <v>0.1</v>
      </c>
      <c r="I977" t="s">
        <v>38</v>
      </c>
      <c r="J977">
        <v>965.12399999999991</v>
      </c>
      <c r="K977" t="s">
        <v>44</v>
      </c>
      <c r="L977" t="s">
        <v>47</v>
      </c>
      <c r="M977">
        <v>0</v>
      </c>
      <c r="N977" t="s">
        <v>1023</v>
      </c>
      <c r="O977" t="s">
        <v>2469</v>
      </c>
      <c r="P977">
        <v>34.75</v>
      </c>
      <c r="Q977" s="49">
        <v>45056</v>
      </c>
      <c r="R977" s="49">
        <v>45059</v>
      </c>
      <c r="S977" t="s">
        <v>2924</v>
      </c>
    </row>
    <row r="978" spans="1:19" ht="15" customHeight="1" x14ac:dyDescent="0.35">
      <c r="A978" s="49">
        <v>44988</v>
      </c>
      <c r="B978" t="s">
        <v>20</v>
      </c>
      <c r="C978" t="s">
        <v>26</v>
      </c>
      <c r="D978">
        <v>16</v>
      </c>
      <c r="E978">
        <v>571.26</v>
      </c>
      <c r="F978" t="s">
        <v>32</v>
      </c>
      <c r="G978" t="s">
        <v>34</v>
      </c>
      <c r="H978">
        <v>0.15</v>
      </c>
      <c r="I978" t="s">
        <v>41</v>
      </c>
      <c r="J978">
        <v>7769.1360000000004</v>
      </c>
      <c r="K978" t="s">
        <v>43</v>
      </c>
      <c r="L978" t="s">
        <v>48</v>
      </c>
      <c r="M978">
        <v>0</v>
      </c>
      <c r="N978" t="s">
        <v>1024</v>
      </c>
      <c r="O978" t="s">
        <v>2470</v>
      </c>
      <c r="P978">
        <v>6.13</v>
      </c>
      <c r="Q978" s="49">
        <v>44988</v>
      </c>
      <c r="R978" s="49">
        <v>44997</v>
      </c>
      <c r="S978" t="s">
        <v>2923</v>
      </c>
    </row>
    <row r="979" spans="1:19" ht="15" customHeight="1" x14ac:dyDescent="0.35">
      <c r="A979" s="49">
        <v>45798</v>
      </c>
      <c r="B979" t="s">
        <v>21</v>
      </c>
      <c r="C979" t="s">
        <v>28</v>
      </c>
      <c r="D979">
        <v>12</v>
      </c>
      <c r="E979">
        <v>134.41999999999999</v>
      </c>
      <c r="F979" t="s">
        <v>33</v>
      </c>
      <c r="G979" t="s">
        <v>35</v>
      </c>
      <c r="H979">
        <v>0.1</v>
      </c>
      <c r="I979" t="s">
        <v>40</v>
      </c>
      <c r="J979">
        <v>1451.7360000000001</v>
      </c>
      <c r="K979" t="s">
        <v>43</v>
      </c>
      <c r="L979" t="s">
        <v>47</v>
      </c>
      <c r="M979">
        <v>0</v>
      </c>
      <c r="N979" t="s">
        <v>1025</v>
      </c>
      <c r="O979" t="s">
        <v>2264</v>
      </c>
      <c r="P979">
        <v>33.979999999999997</v>
      </c>
      <c r="Q979" s="49">
        <v>45798</v>
      </c>
      <c r="R979" s="49">
        <v>45804</v>
      </c>
      <c r="S979" t="s">
        <v>2924</v>
      </c>
    </row>
    <row r="980" spans="1:19" ht="15" customHeight="1" x14ac:dyDescent="0.35">
      <c r="A980" s="49">
        <v>45777</v>
      </c>
      <c r="B980" t="s">
        <v>21</v>
      </c>
      <c r="C980" t="s">
        <v>23</v>
      </c>
      <c r="D980">
        <v>5</v>
      </c>
      <c r="E980">
        <v>563.70000000000005</v>
      </c>
      <c r="F980" t="s">
        <v>31</v>
      </c>
      <c r="G980" t="s">
        <v>35</v>
      </c>
      <c r="H980">
        <v>0</v>
      </c>
      <c r="I980" t="s">
        <v>41</v>
      </c>
      <c r="J980">
        <v>2818.5</v>
      </c>
      <c r="K980" t="s">
        <v>42</v>
      </c>
      <c r="L980" t="s">
        <v>48</v>
      </c>
      <c r="M980">
        <v>0</v>
      </c>
      <c r="N980" t="s">
        <v>1026</v>
      </c>
      <c r="O980" t="s">
        <v>2471</v>
      </c>
      <c r="P980">
        <v>29.28</v>
      </c>
      <c r="Q980" s="49">
        <v>45777</v>
      </c>
      <c r="R980" s="49">
        <v>45784</v>
      </c>
      <c r="S980" t="s">
        <v>2924</v>
      </c>
    </row>
    <row r="981" spans="1:19" ht="15" customHeight="1" x14ac:dyDescent="0.35">
      <c r="A981" s="49">
        <v>45018</v>
      </c>
      <c r="B981" t="s">
        <v>20</v>
      </c>
      <c r="C981" t="s">
        <v>24</v>
      </c>
      <c r="D981">
        <v>11</v>
      </c>
      <c r="E981">
        <v>546.57000000000005</v>
      </c>
      <c r="F981" t="s">
        <v>33</v>
      </c>
      <c r="G981" t="s">
        <v>35</v>
      </c>
      <c r="H981">
        <v>0.15</v>
      </c>
      <c r="I981" t="s">
        <v>41</v>
      </c>
      <c r="J981">
        <v>5110.4295000000002</v>
      </c>
      <c r="K981" t="s">
        <v>44</v>
      </c>
      <c r="L981" t="s">
        <v>48</v>
      </c>
      <c r="M981">
        <v>1</v>
      </c>
      <c r="N981" t="s">
        <v>1027</v>
      </c>
      <c r="O981" t="s">
        <v>2472</v>
      </c>
      <c r="P981">
        <v>24.77</v>
      </c>
      <c r="Q981" s="49">
        <v>45018</v>
      </c>
      <c r="R981" s="49">
        <v>45020</v>
      </c>
      <c r="S981" t="s">
        <v>2923</v>
      </c>
    </row>
    <row r="982" spans="1:19" ht="15" customHeight="1" x14ac:dyDescent="0.35">
      <c r="A982" s="49">
        <v>45530</v>
      </c>
      <c r="B982" t="s">
        <v>20</v>
      </c>
      <c r="C982" t="s">
        <v>27</v>
      </c>
      <c r="D982">
        <v>9</v>
      </c>
      <c r="E982">
        <v>364.88</v>
      </c>
      <c r="F982" t="s">
        <v>32</v>
      </c>
      <c r="G982" t="s">
        <v>34</v>
      </c>
      <c r="H982">
        <v>0.05</v>
      </c>
      <c r="I982" t="s">
        <v>41</v>
      </c>
      <c r="J982">
        <v>3119.7240000000002</v>
      </c>
      <c r="K982" t="s">
        <v>46</v>
      </c>
      <c r="L982" t="s">
        <v>48</v>
      </c>
      <c r="M982">
        <v>0</v>
      </c>
      <c r="N982" t="s">
        <v>1028</v>
      </c>
      <c r="O982" t="s">
        <v>1829</v>
      </c>
      <c r="P982">
        <v>40.26</v>
      </c>
      <c r="Q982" s="49">
        <v>45530</v>
      </c>
      <c r="R982" s="49">
        <v>45540</v>
      </c>
      <c r="S982" t="s">
        <v>2923</v>
      </c>
    </row>
    <row r="983" spans="1:19" ht="15" customHeight="1" x14ac:dyDescent="0.35">
      <c r="A983" s="49">
        <v>45240</v>
      </c>
      <c r="B983" t="s">
        <v>19</v>
      </c>
      <c r="C983" t="s">
        <v>27</v>
      </c>
      <c r="D983">
        <v>7</v>
      </c>
      <c r="E983">
        <v>368.27</v>
      </c>
      <c r="F983" t="s">
        <v>32</v>
      </c>
      <c r="G983" t="s">
        <v>34</v>
      </c>
      <c r="H983">
        <v>0.15</v>
      </c>
      <c r="I983" t="s">
        <v>39</v>
      </c>
      <c r="J983">
        <v>2191.2064999999998</v>
      </c>
      <c r="K983" t="s">
        <v>42</v>
      </c>
      <c r="L983" t="s">
        <v>49</v>
      </c>
      <c r="M983">
        <v>0</v>
      </c>
      <c r="N983" t="s">
        <v>1029</v>
      </c>
      <c r="O983" t="s">
        <v>2473</v>
      </c>
      <c r="P983">
        <v>28.98</v>
      </c>
      <c r="Q983" s="49">
        <v>45240</v>
      </c>
      <c r="R983" s="49">
        <v>45250</v>
      </c>
      <c r="S983" t="s">
        <v>2922</v>
      </c>
    </row>
    <row r="984" spans="1:19" ht="15" customHeight="1" x14ac:dyDescent="0.35">
      <c r="A984" s="49">
        <v>45684</v>
      </c>
      <c r="B984" t="s">
        <v>21</v>
      </c>
      <c r="C984" t="s">
        <v>29</v>
      </c>
      <c r="D984">
        <v>20</v>
      </c>
      <c r="E984">
        <v>537.28</v>
      </c>
      <c r="F984" t="s">
        <v>32</v>
      </c>
      <c r="G984" t="s">
        <v>34</v>
      </c>
      <c r="H984">
        <v>0</v>
      </c>
      <c r="I984" t="s">
        <v>38</v>
      </c>
      <c r="J984">
        <v>10745.6</v>
      </c>
      <c r="K984" t="s">
        <v>42</v>
      </c>
      <c r="M984">
        <v>1</v>
      </c>
      <c r="N984" t="s">
        <v>1030</v>
      </c>
      <c r="O984" t="s">
        <v>2474</v>
      </c>
      <c r="P984">
        <v>15.6</v>
      </c>
      <c r="Q984" s="49">
        <v>45684</v>
      </c>
      <c r="R984" s="49">
        <v>45690</v>
      </c>
      <c r="S984" t="s">
        <v>2924</v>
      </c>
    </row>
    <row r="985" spans="1:19" ht="15" customHeight="1" x14ac:dyDescent="0.35">
      <c r="A985" s="49">
        <v>45408</v>
      </c>
      <c r="B985" t="s">
        <v>19</v>
      </c>
      <c r="C985" t="s">
        <v>24</v>
      </c>
      <c r="D985">
        <v>3</v>
      </c>
      <c r="E985">
        <v>103.09</v>
      </c>
      <c r="F985" t="s">
        <v>33</v>
      </c>
      <c r="G985" t="s">
        <v>34</v>
      </c>
      <c r="H985">
        <v>0</v>
      </c>
      <c r="I985" t="s">
        <v>39</v>
      </c>
      <c r="J985">
        <v>309.27</v>
      </c>
      <c r="K985" t="s">
        <v>43</v>
      </c>
      <c r="L985" t="s">
        <v>48</v>
      </c>
      <c r="M985">
        <v>1</v>
      </c>
      <c r="N985" t="s">
        <v>1031</v>
      </c>
      <c r="O985" t="s">
        <v>2475</v>
      </c>
      <c r="P985">
        <v>46.47</v>
      </c>
      <c r="Q985" s="49">
        <v>45408</v>
      </c>
      <c r="R985" s="49">
        <v>45412</v>
      </c>
      <c r="S985" t="s">
        <v>2922</v>
      </c>
    </row>
    <row r="986" spans="1:19" ht="15" customHeight="1" x14ac:dyDescent="0.35">
      <c r="A986" s="49">
        <v>45257</v>
      </c>
      <c r="B986" t="s">
        <v>18</v>
      </c>
      <c r="C986" t="s">
        <v>28</v>
      </c>
      <c r="D986">
        <v>9</v>
      </c>
      <c r="E986">
        <v>97.56</v>
      </c>
      <c r="F986" t="s">
        <v>31</v>
      </c>
      <c r="G986" t="s">
        <v>34</v>
      </c>
      <c r="H986">
        <v>0</v>
      </c>
      <c r="I986" t="s">
        <v>37</v>
      </c>
      <c r="J986">
        <v>878.04</v>
      </c>
      <c r="K986" t="s">
        <v>42</v>
      </c>
      <c r="M986">
        <v>0</v>
      </c>
      <c r="N986" t="s">
        <v>1032</v>
      </c>
      <c r="O986" t="s">
        <v>2476</v>
      </c>
      <c r="P986">
        <v>48.84</v>
      </c>
      <c r="Q986" s="49">
        <v>45257</v>
      </c>
      <c r="R986" s="49">
        <v>45261</v>
      </c>
      <c r="S986" t="s">
        <v>2921</v>
      </c>
    </row>
    <row r="987" spans="1:19" ht="15" customHeight="1" x14ac:dyDescent="0.35">
      <c r="A987" s="49">
        <v>45015</v>
      </c>
      <c r="B987" t="s">
        <v>21</v>
      </c>
      <c r="C987" t="s">
        <v>28</v>
      </c>
      <c r="D987">
        <v>10</v>
      </c>
      <c r="E987">
        <v>338.75</v>
      </c>
      <c r="F987" t="s">
        <v>31</v>
      </c>
      <c r="G987" t="s">
        <v>34</v>
      </c>
      <c r="H987">
        <v>0.15</v>
      </c>
      <c r="I987" t="s">
        <v>39</v>
      </c>
      <c r="J987">
        <v>2879.375</v>
      </c>
      <c r="K987" t="s">
        <v>46</v>
      </c>
      <c r="L987" t="s">
        <v>49</v>
      </c>
      <c r="M987">
        <v>1</v>
      </c>
      <c r="N987" t="s">
        <v>1033</v>
      </c>
      <c r="O987" t="s">
        <v>2477</v>
      </c>
      <c r="P987">
        <v>36.56</v>
      </c>
      <c r="Q987" s="49">
        <v>45015</v>
      </c>
      <c r="R987" s="49">
        <v>45022</v>
      </c>
      <c r="S987" t="s">
        <v>2924</v>
      </c>
    </row>
    <row r="988" spans="1:19" ht="15" customHeight="1" x14ac:dyDescent="0.35">
      <c r="A988" s="49">
        <v>45355</v>
      </c>
      <c r="B988" t="s">
        <v>20</v>
      </c>
      <c r="C988" t="s">
        <v>25</v>
      </c>
      <c r="D988">
        <v>2</v>
      </c>
      <c r="E988">
        <v>239.04</v>
      </c>
      <c r="F988" t="s">
        <v>31</v>
      </c>
      <c r="G988" t="s">
        <v>34</v>
      </c>
      <c r="H988">
        <v>0</v>
      </c>
      <c r="I988" t="s">
        <v>41</v>
      </c>
      <c r="J988">
        <v>478.08</v>
      </c>
      <c r="K988" t="s">
        <v>45</v>
      </c>
      <c r="L988" t="s">
        <v>48</v>
      </c>
      <c r="M988">
        <v>1</v>
      </c>
      <c r="N988" t="s">
        <v>1034</v>
      </c>
      <c r="O988" t="s">
        <v>2478</v>
      </c>
      <c r="P988">
        <v>43.84</v>
      </c>
      <c r="Q988" s="49">
        <v>45355</v>
      </c>
      <c r="R988" s="49">
        <v>45362</v>
      </c>
      <c r="S988" t="s">
        <v>2923</v>
      </c>
    </row>
    <row r="989" spans="1:19" ht="15" customHeight="1" x14ac:dyDescent="0.35">
      <c r="A989" s="49">
        <v>45118</v>
      </c>
      <c r="B989" t="s">
        <v>19</v>
      </c>
      <c r="C989" t="s">
        <v>23</v>
      </c>
      <c r="D989">
        <v>14</v>
      </c>
      <c r="E989">
        <v>362.44</v>
      </c>
      <c r="F989" t="s">
        <v>32</v>
      </c>
      <c r="G989" t="s">
        <v>34</v>
      </c>
      <c r="H989">
        <v>0.1</v>
      </c>
      <c r="I989" t="s">
        <v>41</v>
      </c>
      <c r="J989">
        <v>4566.7439999999997</v>
      </c>
      <c r="K989" t="s">
        <v>46</v>
      </c>
      <c r="L989" t="s">
        <v>49</v>
      </c>
      <c r="M989">
        <v>0</v>
      </c>
      <c r="N989" t="s">
        <v>1035</v>
      </c>
      <c r="O989" t="s">
        <v>2479</v>
      </c>
      <c r="P989">
        <v>36.729999999999997</v>
      </c>
      <c r="Q989" s="49">
        <v>45118</v>
      </c>
      <c r="R989" s="49">
        <v>45122</v>
      </c>
      <c r="S989" t="s">
        <v>2922</v>
      </c>
    </row>
    <row r="990" spans="1:19" ht="15" customHeight="1" x14ac:dyDescent="0.35">
      <c r="A990" s="49">
        <v>45555</v>
      </c>
      <c r="B990" t="s">
        <v>22</v>
      </c>
      <c r="C990" t="s">
        <v>27</v>
      </c>
      <c r="D990">
        <v>6</v>
      </c>
      <c r="E990">
        <v>551.13</v>
      </c>
      <c r="F990" t="s">
        <v>33</v>
      </c>
      <c r="G990" t="s">
        <v>35</v>
      </c>
      <c r="H990">
        <v>0</v>
      </c>
      <c r="I990" t="s">
        <v>39</v>
      </c>
      <c r="J990">
        <v>3306.78</v>
      </c>
      <c r="K990" t="s">
        <v>43</v>
      </c>
      <c r="L990" t="s">
        <v>47</v>
      </c>
      <c r="M990">
        <v>0</v>
      </c>
      <c r="N990" t="s">
        <v>1036</v>
      </c>
      <c r="O990" t="s">
        <v>2480</v>
      </c>
      <c r="P990">
        <v>14.67</v>
      </c>
      <c r="Q990" s="49">
        <v>45555</v>
      </c>
      <c r="R990" s="49">
        <v>45564</v>
      </c>
      <c r="S990" t="s">
        <v>2925</v>
      </c>
    </row>
    <row r="991" spans="1:19" ht="15" customHeight="1" x14ac:dyDescent="0.35">
      <c r="A991" s="49">
        <v>45706</v>
      </c>
      <c r="B991" t="s">
        <v>22</v>
      </c>
      <c r="C991" t="s">
        <v>23</v>
      </c>
      <c r="D991">
        <v>1</v>
      </c>
      <c r="E991">
        <v>82.06</v>
      </c>
      <c r="F991" t="s">
        <v>33</v>
      </c>
      <c r="G991" t="s">
        <v>35</v>
      </c>
      <c r="H991">
        <v>0.1</v>
      </c>
      <c r="I991" t="s">
        <v>36</v>
      </c>
      <c r="J991">
        <v>73.853999999999999</v>
      </c>
      <c r="K991" t="s">
        <v>44</v>
      </c>
      <c r="L991" t="s">
        <v>47</v>
      </c>
      <c r="M991">
        <v>0</v>
      </c>
      <c r="N991" t="s">
        <v>1037</v>
      </c>
      <c r="O991" t="s">
        <v>2481</v>
      </c>
      <c r="P991">
        <v>11.11</v>
      </c>
      <c r="Q991" s="49">
        <v>45706</v>
      </c>
      <c r="R991" s="49">
        <v>45712</v>
      </c>
      <c r="S991" t="s">
        <v>2925</v>
      </c>
    </row>
    <row r="992" spans="1:19" ht="15" customHeight="1" x14ac:dyDescent="0.35">
      <c r="A992" s="49">
        <v>45489</v>
      </c>
      <c r="B992" t="s">
        <v>18</v>
      </c>
      <c r="C992" t="s">
        <v>28</v>
      </c>
      <c r="D992">
        <v>7</v>
      </c>
      <c r="E992">
        <v>498.46</v>
      </c>
      <c r="F992" t="s">
        <v>32</v>
      </c>
      <c r="G992" t="s">
        <v>34</v>
      </c>
      <c r="H992">
        <v>0.15</v>
      </c>
      <c r="I992" t="s">
        <v>39</v>
      </c>
      <c r="J992">
        <v>2965.837</v>
      </c>
      <c r="K992" t="s">
        <v>43</v>
      </c>
      <c r="M992">
        <v>0</v>
      </c>
      <c r="N992" t="s">
        <v>1038</v>
      </c>
      <c r="O992" t="s">
        <v>2482</v>
      </c>
      <c r="P992">
        <v>42.72</v>
      </c>
      <c r="Q992" s="49">
        <v>45489</v>
      </c>
      <c r="R992" s="49">
        <v>45493</v>
      </c>
      <c r="S992" t="s">
        <v>2921</v>
      </c>
    </row>
    <row r="993" spans="1:19" ht="15" customHeight="1" x14ac:dyDescent="0.35">
      <c r="A993" s="49">
        <v>45253</v>
      </c>
      <c r="B993" t="s">
        <v>18</v>
      </c>
      <c r="C993" t="s">
        <v>26</v>
      </c>
      <c r="D993">
        <v>2</v>
      </c>
      <c r="E993">
        <v>253.41</v>
      </c>
      <c r="F993" t="s">
        <v>33</v>
      </c>
      <c r="G993" t="s">
        <v>35</v>
      </c>
      <c r="H993">
        <v>0.1</v>
      </c>
      <c r="I993" t="s">
        <v>38</v>
      </c>
      <c r="J993">
        <v>456.13799999999998</v>
      </c>
      <c r="K993" t="s">
        <v>46</v>
      </c>
      <c r="L993" t="s">
        <v>47</v>
      </c>
      <c r="M993">
        <v>0</v>
      </c>
      <c r="N993" t="s">
        <v>1039</v>
      </c>
      <c r="O993" t="s">
        <v>2483</v>
      </c>
      <c r="P993">
        <v>49.64</v>
      </c>
      <c r="Q993" s="49">
        <v>45253</v>
      </c>
      <c r="R993" s="49">
        <v>45255</v>
      </c>
      <c r="S993" t="s">
        <v>2921</v>
      </c>
    </row>
    <row r="994" spans="1:19" ht="15" customHeight="1" x14ac:dyDescent="0.35">
      <c r="A994" s="49">
        <v>45176</v>
      </c>
      <c r="B994" t="s">
        <v>19</v>
      </c>
      <c r="C994" t="s">
        <v>24</v>
      </c>
      <c r="D994">
        <v>16</v>
      </c>
      <c r="E994">
        <v>144.07</v>
      </c>
      <c r="F994" t="s">
        <v>33</v>
      </c>
      <c r="G994" t="s">
        <v>34</v>
      </c>
      <c r="H994">
        <v>0.1</v>
      </c>
      <c r="I994" t="s">
        <v>36</v>
      </c>
      <c r="J994">
        <v>2074.6080000000002</v>
      </c>
      <c r="K994" t="s">
        <v>45</v>
      </c>
      <c r="L994" t="s">
        <v>47</v>
      </c>
      <c r="M994">
        <v>0</v>
      </c>
      <c r="N994" t="s">
        <v>1040</v>
      </c>
      <c r="O994" t="s">
        <v>2484</v>
      </c>
      <c r="P994">
        <v>7.33</v>
      </c>
      <c r="Q994" s="49">
        <v>45176</v>
      </c>
      <c r="R994" s="49">
        <v>45178</v>
      </c>
      <c r="S994" t="s">
        <v>2922</v>
      </c>
    </row>
    <row r="995" spans="1:19" ht="15" customHeight="1" x14ac:dyDescent="0.35">
      <c r="A995" s="49">
        <v>45323</v>
      </c>
      <c r="B995" t="s">
        <v>22</v>
      </c>
      <c r="C995" t="s">
        <v>27</v>
      </c>
      <c r="D995">
        <v>11</v>
      </c>
      <c r="E995">
        <v>201.09</v>
      </c>
      <c r="F995" t="s">
        <v>32</v>
      </c>
      <c r="G995" t="s">
        <v>35</v>
      </c>
      <c r="H995">
        <v>0.15</v>
      </c>
      <c r="I995" t="s">
        <v>39</v>
      </c>
      <c r="J995">
        <v>1880.1914999999999</v>
      </c>
      <c r="K995" t="s">
        <v>46</v>
      </c>
      <c r="M995">
        <v>1</v>
      </c>
      <c r="N995" t="s">
        <v>1041</v>
      </c>
      <c r="O995" t="s">
        <v>2485</v>
      </c>
      <c r="P995">
        <v>48.42</v>
      </c>
      <c r="Q995" s="49">
        <v>45323</v>
      </c>
      <c r="R995" s="49">
        <v>45326</v>
      </c>
      <c r="S995" t="s">
        <v>2925</v>
      </c>
    </row>
    <row r="996" spans="1:19" ht="15" customHeight="1" x14ac:dyDescent="0.35">
      <c r="A996" s="49">
        <v>45785</v>
      </c>
      <c r="B996" t="s">
        <v>19</v>
      </c>
      <c r="C996" t="s">
        <v>26</v>
      </c>
      <c r="D996">
        <v>11</v>
      </c>
      <c r="E996">
        <v>585.45000000000005</v>
      </c>
      <c r="F996" t="s">
        <v>33</v>
      </c>
      <c r="G996" t="s">
        <v>34</v>
      </c>
      <c r="H996">
        <v>0.1</v>
      </c>
      <c r="I996" t="s">
        <v>37</v>
      </c>
      <c r="J996">
        <v>5795.9550000000008</v>
      </c>
      <c r="K996" t="s">
        <v>44</v>
      </c>
      <c r="L996" t="s">
        <v>49</v>
      </c>
      <c r="M996">
        <v>0</v>
      </c>
      <c r="N996" t="s">
        <v>1042</v>
      </c>
      <c r="O996" t="s">
        <v>2486</v>
      </c>
      <c r="P996">
        <v>36.590000000000003</v>
      </c>
      <c r="Q996" s="49">
        <v>45785</v>
      </c>
      <c r="R996" s="49">
        <v>45789</v>
      </c>
      <c r="S996" t="s">
        <v>2922</v>
      </c>
    </row>
    <row r="997" spans="1:19" ht="15" customHeight="1" x14ac:dyDescent="0.35">
      <c r="A997" s="49">
        <v>45674</v>
      </c>
      <c r="B997" t="s">
        <v>20</v>
      </c>
      <c r="C997" t="s">
        <v>23</v>
      </c>
      <c r="D997">
        <v>3</v>
      </c>
      <c r="E997">
        <v>448.77</v>
      </c>
      <c r="F997" t="s">
        <v>31</v>
      </c>
      <c r="G997" t="s">
        <v>35</v>
      </c>
      <c r="H997">
        <v>0</v>
      </c>
      <c r="I997" t="s">
        <v>37</v>
      </c>
      <c r="J997">
        <v>1346.31</v>
      </c>
      <c r="K997" t="s">
        <v>42</v>
      </c>
      <c r="L997" t="s">
        <v>47</v>
      </c>
      <c r="M997">
        <v>0</v>
      </c>
      <c r="N997" t="s">
        <v>1043</v>
      </c>
      <c r="O997" t="s">
        <v>2132</v>
      </c>
      <c r="P997">
        <v>28.5</v>
      </c>
      <c r="Q997" s="49">
        <v>45674</v>
      </c>
      <c r="R997" s="49">
        <v>45681</v>
      </c>
      <c r="S997" t="s">
        <v>2923</v>
      </c>
    </row>
    <row r="998" spans="1:19" ht="15" customHeight="1" x14ac:dyDescent="0.35">
      <c r="A998" s="49">
        <v>45171</v>
      </c>
      <c r="B998" t="s">
        <v>18</v>
      </c>
      <c r="C998" t="s">
        <v>27</v>
      </c>
      <c r="D998">
        <v>9</v>
      </c>
      <c r="E998">
        <v>184.43</v>
      </c>
      <c r="F998" t="s">
        <v>33</v>
      </c>
      <c r="G998" t="s">
        <v>34</v>
      </c>
      <c r="H998">
        <v>0</v>
      </c>
      <c r="I998" t="s">
        <v>39</v>
      </c>
      <c r="J998">
        <v>1659.87</v>
      </c>
      <c r="K998" t="s">
        <v>42</v>
      </c>
      <c r="L998" t="s">
        <v>49</v>
      </c>
      <c r="M998">
        <v>0</v>
      </c>
      <c r="N998" t="s">
        <v>1044</v>
      </c>
      <c r="O998" t="s">
        <v>2487</v>
      </c>
      <c r="P998">
        <v>30.78</v>
      </c>
      <c r="Q998" s="49">
        <v>45171</v>
      </c>
      <c r="R998" s="49">
        <v>45177</v>
      </c>
      <c r="S998" t="s">
        <v>2921</v>
      </c>
    </row>
    <row r="999" spans="1:19" ht="15" customHeight="1" x14ac:dyDescent="0.35">
      <c r="A999" s="49">
        <v>45100</v>
      </c>
      <c r="B999" t="s">
        <v>21</v>
      </c>
      <c r="C999" t="s">
        <v>23</v>
      </c>
      <c r="D999">
        <v>16</v>
      </c>
      <c r="E999">
        <v>594.1</v>
      </c>
      <c r="F999" t="s">
        <v>33</v>
      </c>
      <c r="G999" t="s">
        <v>35</v>
      </c>
      <c r="H999">
        <v>0</v>
      </c>
      <c r="I999" t="s">
        <v>41</v>
      </c>
      <c r="J999">
        <v>9505.6</v>
      </c>
      <c r="K999" t="s">
        <v>43</v>
      </c>
      <c r="L999" t="s">
        <v>47</v>
      </c>
      <c r="M999">
        <v>0</v>
      </c>
      <c r="N999" t="s">
        <v>1045</v>
      </c>
      <c r="O999" t="s">
        <v>2488</v>
      </c>
      <c r="P999">
        <v>18.2</v>
      </c>
      <c r="Q999" s="49">
        <v>45100</v>
      </c>
      <c r="R999" s="49">
        <v>45108</v>
      </c>
      <c r="S999" t="s">
        <v>2924</v>
      </c>
    </row>
    <row r="1000" spans="1:19" ht="15" customHeight="1" x14ac:dyDescent="0.35">
      <c r="A1000" s="49">
        <v>45311</v>
      </c>
      <c r="B1000" t="s">
        <v>18</v>
      </c>
      <c r="C1000" t="s">
        <v>23</v>
      </c>
      <c r="D1000">
        <v>19</v>
      </c>
      <c r="E1000">
        <v>482.07</v>
      </c>
      <c r="F1000" t="s">
        <v>30</v>
      </c>
      <c r="G1000" t="s">
        <v>34</v>
      </c>
      <c r="H1000">
        <v>0.1</v>
      </c>
      <c r="I1000" t="s">
        <v>41</v>
      </c>
      <c r="J1000">
        <v>8243.3970000000008</v>
      </c>
      <c r="K1000" t="s">
        <v>44</v>
      </c>
      <c r="M1000">
        <v>0</v>
      </c>
      <c r="N1000" t="s">
        <v>1046</v>
      </c>
      <c r="O1000" t="s">
        <v>2489</v>
      </c>
      <c r="P1000">
        <v>25.96</v>
      </c>
      <c r="Q1000" s="49">
        <v>45311</v>
      </c>
      <c r="R1000" s="49">
        <v>45317</v>
      </c>
      <c r="S1000" t="s">
        <v>2921</v>
      </c>
    </row>
    <row r="1001" spans="1:19" ht="15" customHeight="1" x14ac:dyDescent="0.35">
      <c r="A1001" s="49">
        <v>45469</v>
      </c>
      <c r="B1001" t="s">
        <v>18</v>
      </c>
      <c r="C1001" t="s">
        <v>26</v>
      </c>
      <c r="D1001">
        <v>20</v>
      </c>
      <c r="E1001">
        <v>75.45</v>
      </c>
      <c r="F1001" t="s">
        <v>30</v>
      </c>
      <c r="G1001" t="s">
        <v>34</v>
      </c>
      <c r="H1001">
        <v>0.05</v>
      </c>
      <c r="I1001" t="s">
        <v>36</v>
      </c>
      <c r="J1001">
        <v>1433.55</v>
      </c>
      <c r="K1001" t="s">
        <v>44</v>
      </c>
      <c r="L1001" t="s">
        <v>48</v>
      </c>
      <c r="M1001">
        <v>0</v>
      </c>
      <c r="N1001" t="s">
        <v>1047</v>
      </c>
      <c r="O1001" t="s">
        <v>1659</v>
      </c>
      <c r="P1001">
        <v>44.77</v>
      </c>
      <c r="Q1001" s="49">
        <v>45469</v>
      </c>
      <c r="R1001" s="49">
        <v>45479</v>
      </c>
      <c r="S1001" t="s">
        <v>2921</v>
      </c>
    </row>
    <row r="1002" spans="1:19" ht="15" customHeight="1" x14ac:dyDescent="0.35">
      <c r="A1002" s="49">
        <v>45638</v>
      </c>
      <c r="B1002" t="s">
        <v>21</v>
      </c>
      <c r="C1002" t="s">
        <v>27</v>
      </c>
      <c r="D1002">
        <v>2</v>
      </c>
      <c r="E1002">
        <v>494.22</v>
      </c>
      <c r="F1002" t="s">
        <v>32</v>
      </c>
      <c r="G1002" t="s">
        <v>35</v>
      </c>
      <c r="H1002">
        <v>0.1</v>
      </c>
      <c r="I1002" t="s">
        <v>39</v>
      </c>
      <c r="J1002">
        <v>889.59600000000012</v>
      </c>
      <c r="K1002" t="s">
        <v>43</v>
      </c>
      <c r="L1002" t="s">
        <v>47</v>
      </c>
      <c r="M1002">
        <v>0</v>
      </c>
      <c r="N1002" t="s">
        <v>1048</v>
      </c>
      <c r="O1002" t="s">
        <v>2490</v>
      </c>
      <c r="P1002">
        <v>13.45</v>
      </c>
      <c r="Q1002" s="49">
        <v>45638</v>
      </c>
      <c r="R1002" s="49">
        <v>45643</v>
      </c>
      <c r="S1002" t="s">
        <v>2924</v>
      </c>
    </row>
    <row r="1003" spans="1:19" ht="15" customHeight="1" x14ac:dyDescent="0.35">
      <c r="A1003" s="49">
        <v>45343</v>
      </c>
      <c r="B1003" t="s">
        <v>18</v>
      </c>
      <c r="C1003" t="s">
        <v>23</v>
      </c>
      <c r="D1003">
        <v>15</v>
      </c>
      <c r="E1003">
        <v>112.82</v>
      </c>
      <c r="F1003" t="s">
        <v>30</v>
      </c>
      <c r="G1003" t="s">
        <v>34</v>
      </c>
      <c r="H1003">
        <v>0.05</v>
      </c>
      <c r="I1003" t="s">
        <v>38</v>
      </c>
      <c r="J1003">
        <v>1607.6849999999999</v>
      </c>
      <c r="K1003" t="s">
        <v>44</v>
      </c>
      <c r="L1003" t="s">
        <v>49</v>
      </c>
      <c r="M1003">
        <v>0</v>
      </c>
      <c r="N1003" t="s">
        <v>1049</v>
      </c>
      <c r="O1003" t="s">
        <v>2491</v>
      </c>
      <c r="P1003">
        <v>18.21</v>
      </c>
      <c r="Q1003" s="49">
        <v>45343</v>
      </c>
      <c r="R1003" s="49">
        <v>45352</v>
      </c>
      <c r="S1003" t="s">
        <v>2921</v>
      </c>
    </row>
    <row r="1004" spans="1:19" ht="15" customHeight="1" x14ac:dyDescent="0.35">
      <c r="A1004" s="49">
        <v>45125</v>
      </c>
      <c r="B1004" t="s">
        <v>18</v>
      </c>
      <c r="C1004" t="s">
        <v>25</v>
      </c>
      <c r="D1004">
        <v>3</v>
      </c>
      <c r="E1004">
        <v>121.56</v>
      </c>
      <c r="F1004" t="s">
        <v>33</v>
      </c>
      <c r="G1004" t="s">
        <v>34</v>
      </c>
      <c r="H1004">
        <v>0</v>
      </c>
      <c r="I1004" t="s">
        <v>36</v>
      </c>
      <c r="J1004">
        <v>364.68</v>
      </c>
      <c r="K1004" t="s">
        <v>45</v>
      </c>
      <c r="L1004" t="s">
        <v>49</v>
      </c>
      <c r="M1004">
        <v>0</v>
      </c>
      <c r="N1004" t="s">
        <v>1050</v>
      </c>
      <c r="O1004" t="s">
        <v>2492</v>
      </c>
      <c r="P1004">
        <v>29.06</v>
      </c>
      <c r="Q1004" s="49">
        <v>45125</v>
      </c>
      <c r="R1004" s="49">
        <v>45132</v>
      </c>
      <c r="S1004" t="s">
        <v>2921</v>
      </c>
    </row>
    <row r="1005" spans="1:19" ht="15" customHeight="1" x14ac:dyDescent="0.35">
      <c r="A1005" s="49">
        <v>45567</v>
      </c>
      <c r="B1005" t="s">
        <v>20</v>
      </c>
      <c r="C1005" t="s">
        <v>25</v>
      </c>
      <c r="D1005">
        <v>12</v>
      </c>
      <c r="E1005">
        <v>465.94</v>
      </c>
      <c r="F1005" t="s">
        <v>33</v>
      </c>
      <c r="G1005" t="s">
        <v>34</v>
      </c>
      <c r="H1005">
        <v>0</v>
      </c>
      <c r="I1005" t="s">
        <v>37</v>
      </c>
      <c r="J1005">
        <v>5591.28</v>
      </c>
      <c r="K1005" t="s">
        <v>44</v>
      </c>
      <c r="L1005" t="s">
        <v>49</v>
      </c>
      <c r="M1005">
        <v>0</v>
      </c>
      <c r="N1005" t="s">
        <v>1051</v>
      </c>
      <c r="O1005" t="s">
        <v>2493</v>
      </c>
      <c r="P1005">
        <v>34.159999999999997</v>
      </c>
      <c r="Q1005" s="49">
        <v>45567</v>
      </c>
      <c r="R1005" s="49">
        <v>45571</v>
      </c>
      <c r="S1005" t="s">
        <v>2923</v>
      </c>
    </row>
    <row r="1006" spans="1:19" ht="15" customHeight="1" x14ac:dyDescent="0.35">
      <c r="A1006" s="49">
        <v>45627</v>
      </c>
      <c r="B1006" t="s">
        <v>22</v>
      </c>
      <c r="C1006" t="s">
        <v>24</v>
      </c>
      <c r="D1006">
        <v>12</v>
      </c>
      <c r="E1006">
        <v>187.8</v>
      </c>
      <c r="F1006" t="s">
        <v>33</v>
      </c>
      <c r="G1006" t="s">
        <v>34</v>
      </c>
      <c r="H1006">
        <v>0.15</v>
      </c>
      <c r="I1006" t="s">
        <v>40</v>
      </c>
      <c r="J1006">
        <v>1915.56</v>
      </c>
      <c r="K1006" t="s">
        <v>42</v>
      </c>
      <c r="L1006" t="s">
        <v>47</v>
      </c>
      <c r="M1006">
        <v>0</v>
      </c>
      <c r="N1006" t="s">
        <v>1052</v>
      </c>
      <c r="O1006" t="s">
        <v>2494</v>
      </c>
      <c r="P1006">
        <v>17.739999999999998</v>
      </c>
      <c r="Q1006" s="49">
        <v>45627</v>
      </c>
      <c r="R1006" s="49">
        <v>45630</v>
      </c>
      <c r="S1006" t="s">
        <v>2925</v>
      </c>
    </row>
    <row r="1007" spans="1:19" ht="15" customHeight="1" x14ac:dyDescent="0.35">
      <c r="A1007" s="49">
        <v>45538</v>
      </c>
      <c r="B1007" t="s">
        <v>18</v>
      </c>
      <c r="C1007" t="s">
        <v>25</v>
      </c>
      <c r="D1007">
        <v>1</v>
      </c>
      <c r="E1007">
        <v>561.29999999999995</v>
      </c>
      <c r="F1007" t="s">
        <v>33</v>
      </c>
      <c r="G1007" t="s">
        <v>35</v>
      </c>
      <c r="H1007">
        <v>0.15</v>
      </c>
      <c r="I1007" t="s">
        <v>38</v>
      </c>
      <c r="J1007">
        <v>477.10500000000002</v>
      </c>
      <c r="K1007" t="s">
        <v>43</v>
      </c>
      <c r="M1007">
        <v>0</v>
      </c>
      <c r="N1007" t="s">
        <v>1053</v>
      </c>
      <c r="O1007" t="s">
        <v>2495</v>
      </c>
      <c r="P1007">
        <v>5.19</v>
      </c>
      <c r="Q1007" s="49">
        <v>45538</v>
      </c>
      <c r="R1007" s="49">
        <v>45547</v>
      </c>
      <c r="S1007" t="s">
        <v>2921</v>
      </c>
    </row>
    <row r="1008" spans="1:19" ht="15" customHeight="1" x14ac:dyDescent="0.35">
      <c r="A1008" s="49">
        <v>45710</v>
      </c>
      <c r="B1008" t="s">
        <v>22</v>
      </c>
      <c r="C1008" t="s">
        <v>29</v>
      </c>
      <c r="D1008">
        <v>7</v>
      </c>
      <c r="E1008">
        <v>178.26</v>
      </c>
      <c r="F1008" t="s">
        <v>32</v>
      </c>
      <c r="G1008" t="s">
        <v>35</v>
      </c>
      <c r="H1008">
        <v>0.15</v>
      </c>
      <c r="I1008" t="s">
        <v>41</v>
      </c>
      <c r="J1008">
        <v>1060.6469999999999</v>
      </c>
      <c r="K1008" t="s">
        <v>42</v>
      </c>
      <c r="L1008" t="s">
        <v>47</v>
      </c>
      <c r="M1008">
        <v>0</v>
      </c>
      <c r="N1008" t="s">
        <v>1054</v>
      </c>
      <c r="O1008" t="s">
        <v>2496</v>
      </c>
      <c r="P1008">
        <v>44.91</v>
      </c>
      <c r="Q1008" s="49">
        <v>45710</v>
      </c>
      <c r="R1008" s="49">
        <v>45717</v>
      </c>
      <c r="S1008" t="s">
        <v>2925</v>
      </c>
    </row>
    <row r="1009" spans="1:19" ht="15" customHeight="1" x14ac:dyDescent="0.35">
      <c r="A1009" s="49">
        <v>45788</v>
      </c>
      <c r="B1009" t="s">
        <v>22</v>
      </c>
      <c r="C1009" t="s">
        <v>27</v>
      </c>
      <c r="D1009">
        <v>20</v>
      </c>
      <c r="E1009">
        <v>552.83000000000004</v>
      </c>
      <c r="F1009" t="s">
        <v>33</v>
      </c>
      <c r="G1009" t="s">
        <v>35</v>
      </c>
      <c r="H1009">
        <v>0.15</v>
      </c>
      <c r="I1009" t="s">
        <v>36</v>
      </c>
      <c r="J1009">
        <v>9398.11</v>
      </c>
      <c r="K1009" t="s">
        <v>42</v>
      </c>
      <c r="L1009" t="s">
        <v>47</v>
      </c>
      <c r="M1009">
        <v>1</v>
      </c>
      <c r="N1009" t="s">
        <v>1055</v>
      </c>
      <c r="O1009" t="s">
        <v>2497</v>
      </c>
      <c r="P1009">
        <v>20.5</v>
      </c>
      <c r="Q1009" s="49">
        <v>45788</v>
      </c>
      <c r="R1009" s="49">
        <v>45790</v>
      </c>
      <c r="S1009" t="s">
        <v>2925</v>
      </c>
    </row>
    <row r="1010" spans="1:19" ht="15" customHeight="1" x14ac:dyDescent="0.35">
      <c r="A1010" s="49">
        <v>45646</v>
      </c>
      <c r="B1010" t="s">
        <v>21</v>
      </c>
      <c r="C1010" t="s">
        <v>28</v>
      </c>
      <c r="D1010">
        <v>2</v>
      </c>
      <c r="E1010">
        <v>458.25</v>
      </c>
      <c r="F1010" t="s">
        <v>30</v>
      </c>
      <c r="G1010" t="s">
        <v>34</v>
      </c>
      <c r="H1010">
        <v>0</v>
      </c>
      <c r="I1010" t="s">
        <v>36</v>
      </c>
      <c r="J1010">
        <v>916.5</v>
      </c>
      <c r="K1010" t="s">
        <v>43</v>
      </c>
      <c r="L1010" t="s">
        <v>48</v>
      </c>
      <c r="M1010">
        <v>0</v>
      </c>
      <c r="N1010" t="s">
        <v>1056</v>
      </c>
      <c r="O1010" t="s">
        <v>2498</v>
      </c>
      <c r="P1010">
        <v>25.94</v>
      </c>
      <c r="Q1010" s="49">
        <v>45646</v>
      </c>
      <c r="R1010" s="49">
        <v>45655</v>
      </c>
      <c r="S1010" t="s">
        <v>2924</v>
      </c>
    </row>
    <row r="1011" spans="1:19" ht="15" customHeight="1" x14ac:dyDescent="0.35">
      <c r="A1011" s="49">
        <v>45034</v>
      </c>
      <c r="B1011" t="s">
        <v>18</v>
      </c>
      <c r="C1011" t="s">
        <v>23</v>
      </c>
      <c r="D1011">
        <v>2</v>
      </c>
      <c r="E1011">
        <v>129.43</v>
      </c>
      <c r="F1011" t="s">
        <v>33</v>
      </c>
      <c r="G1011" t="s">
        <v>35</v>
      </c>
      <c r="H1011">
        <v>0.05</v>
      </c>
      <c r="I1011" t="s">
        <v>37</v>
      </c>
      <c r="J1011">
        <v>245.917</v>
      </c>
      <c r="K1011" t="s">
        <v>45</v>
      </c>
      <c r="L1011" t="s">
        <v>47</v>
      </c>
      <c r="M1011">
        <v>0</v>
      </c>
      <c r="N1011" t="s">
        <v>1057</v>
      </c>
      <c r="O1011" t="s">
        <v>2499</v>
      </c>
      <c r="P1011">
        <v>6.91</v>
      </c>
      <c r="Q1011" s="49">
        <v>45034</v>
      </c>
      <c r="R1011" s="49">
        <v>45037</v>
      </c>
      <c r="S1011" t="s">
        <v>2921</v>
      </c>
    </row>
    <row r="1012" spans="1:19" ht="15" customHeight="1" x14ac:dyDescent="0.35">
      <c r="A1012" s="49">
        <v>45533</v>
      </c>
      <c r="B1012" t="s">
        <v>18</v>
      </c>
      <c r="C1012" t="s">
        <v>29</v>
      </c>
      <c r="D1012">
        <v>19</v>
      </c>
      <c r="E1012">
        <v>448.21</v>
      </c>
      <c r="F1012" t="s">
        <v>32</v>
      </c>
      <c r="G1012" t="s">
        <v>34</v>
      </c>
      <c r="H1012">
        <v>0.1</v>
      </c>
      <c r="I1012" t="s">
        <v>37</v>
      </c>
      <c r="J1012">
        <v>7664.3909999999996</v>
      </c>
      <c r="K1012" t="s">
        <v>45</v>
      </c>
      <c r="L1012" t="s">
        <v>49</v>
      </c>
      <c r="M1012">
        <v>0</v>
      </c>
      <c r="N1012" t="s">
        <v>1058</v>
      </c>
      <c r="O1012" t="s">
        <v>2003</v>
      </c>
      <c r="P1012">
        <v>30.71</v>
      </c>
      <c r="Q1012" s="49">
        <v>45533</v>
      </c>
      <c r="R1012" s="49">
        <v>45538</v>
      </c>
      <c r="S1012" t="s">
        <v>2921</v>
      </c>
    </row>
    <row r="1013" spans="1:19" ht="15" customHeight="1" x14ac:dyDescent="0.35">
      <c r="A1013" s="49">
        <v>45172</v>
      </c>
      <c r="B1013" t="s">
        <v>20</v>
      </c>
      <c r="C1013" t="s">
        <v>25</v>
      </c>
      <c r="D1013">
        <v>16</v>
      </c>
      <c r="E1013">
        <v>440.48</v>
      </c>
      <c r="F1013" t="s">
        <v>30</v>
      </c>
      <c r="G1013" t="s">
        <v>35</v>
      </c>
      <c r="H1013">
        <v>0.05</v>
      </c>
      <c r="I1013" t="s">
        <v>38</v>
      </c>
      <c r="J1013">
        <v>6695.2960000000003</v>
      </c>
      <c r="K1013" t="s">
        <v>46</v>
      </c>
      <c r="L1013" t="s">
        <v>47</v>
      </c>
      <c r="M1013">
        <v>1</v>
      </c>
      <c r="N1013" t="s">
        <v>1059</v>
      </c>
      <c r="O1013" t="s">
        <v>2500</v>
      </c>
      <c r="P1013">
        <v>26.87</v>
      </c>
      <c r="Q1013" s="49">
        <v>45172</v>
      </c>
      <c r="R1013" s="49">
        <v>45179</v>
      </c>
      <c r="S1013" t="s">
        <v>2923</v>
      </c>
    </row>
    <row r="1014" spans="1:19" ht="15" customHeight="1" x14ac:dyDescent="0.35">
      <c r="A1014" s="49">
        <v>45796</v>
      </c>
      <c r="B1014" t="s">
        <v>18</v>
      </c>
      <c r="C1014" t="s">
        <v>23</v>
      </c>
      <c r="D1014">
        <v>8</v>
      </c>
      <c r="E1014">
        <v>262.62</v>
      </c>
      <c r="F1014" t="s">
        <v>32</v>
      </c>
      <c r="G1014" t="s">
        <v>34</v>
      </c>
      <c r="H1014">
        <v>0</v>
      </c>
      <c r="I1014" t="s">
        <v>37</v>
      </c>
      <c r="J1014">
        <v>2100.96</v>
      </c>
      <c r="K1014" t="s">
        <v>46</v>
      </c>
      <c r="L1014" t="s">
        <v>47</v>
      </c>
      <c r="M1014">
        <v>1</v>
      </c>
      <c r="N1014" t="s">
        <v>1060</v>
      </c>
      <c r="O1014" t="s">
        <v>2501</v>
      </c>
      <c r="P1014">
        <v>36.729999999999997</v>
      </c>
      <c r="Q1014" s="49">
        <v>45796</v>
      </c>
      <c r="R1014" s="49">
        <v>45801</v>
      </c>
      <c r="S1014" t="s">
        <v>2921</v>
      </c>
    </row>
    <row r="1015" spans="1:19" ht="15" customHeight="1" x14ac:dyDescent="0.35">
      <c r="A1015" s="49">
        <v>45095</v>
      </c>
      <c r="B1015" t="s">
        <v>18</v>
      </c>
      <c r="C1015" t="s">
        <v>28</v>
      </c>
      <c r="D1015">
        <v>15</v>
      </c>
      <c r="E1015">
        <v>124.91</v>
      </c>
      <c r="F1015" t="s">
        <v>31</v>
      </c>
      <c r="G1015" t="s">
        <v>34</v>
      </c>
      <c r="H1015">
        <v>0.1</v>
      </c>
      <c r="I1015" t="s">
        <v>36</v>
      </c>
      <c r="J1015">
        <v>1686.2850000000001</v>
      </c>
      <c r="K1015" t="s">
        <v>43</v>
      </c>
      <c r="L1015" t="s">
        <v>47</v>
      </c>
      <c r="M1015">
        <v>0</v>
      </c>
      <c r="N1015" t="s">
        <v>1061</v>
      </c>
      <c r="O1015" t="s">
        <v>2502</v>
      </c>
      <c r="P1015">
        <v>31.95</v>
      </c>
      <c r="Q1015" s="49">
        <v>45095</v>
      </c>
      <c r="R1015" s="49">
        <v>45103</v>
      </c>
      <c r="S1015" t="s">
        <v>2921</v>
      </c>
    </row>
    <row r="1016" spans="1:19" ht="15" customHeight="1" x14ac:dyDescent="0.35">
      <c r="A1016" s="49">
        <v>45826</v>
      </c>
      <c r="B1016" t="s">
        <v>22</v>
      </c>
      <c r="C1016" t="s">
        <v>27</v>
      </c>
      <c r="D1016">
        <v>9</v>
      </c>
      <c r="E1016">
        <v>391</v>
      </c>
      <c r="F1016" t="s">
        <v>33</v>
      </c>
      <c r="G1016" t="s">
        <v>34</v>
      </c>
      <c r="H1016">
        <v>0.1</v>
      </c>
      <c r="I1016" t="s">
        <v>36</v>
      </c>
      <c r="J1016">
        <v>3167.1</v>
      </c>
      <c r="K1016" t="s">
        <v>45</v>
      </c>
      <c r="L1016" t="s">
        <v>49</v>
      </c>
      <c r="M1016">
        <v>0</v>
      </c>
      <c r="N1016" t="s">
        <v>1062</v>
      </c>
      <c r="O1016" t="s">
        <v>2503</v>
      </c>
      <c r="P1016">
        <v>46.76</v>
      </c>
      <c r="Q1016" s="49">
        <v>45826</v>
      </c>
      <c r="R1016" s="49">
        <v>45830</v>
      </c>
      <c r="S1016" t="s">
        <v>2925</v>
      </c>
    </row>
    <row r="1017" spans="1:19" ht="15" customHeight="1" x14ac:dyDescent="0.35">
      <c r="A1017" s="49">
        <v>45564</v>
      </c>
      <c r="B1017" t="s">
        <v>19</v>
      </c>
      <c r="C1017" t="s">
        <v>23</v>
      </c>
      <c r="D1017">
        <v>12</v>
      </c>
      <c r="E1017">
        <v>204.15</v>
      </c>
      <c r="F1017" t="s">
        <v>32</v>
      </c>
      <c r="G1017" t="s">
        <v>35</v>
      </c>
      <c r="H1017">
        <v>0.05</v>
      </c>
      <c r="I1017" t="s">
        <v>37</v>
      </c>
      <c r="J1017">
        <v>2327.31</v>
      </c>
      <c r="K1017" t="s">
        <v>45</v>
      </c>
      <c r="L1017" t="s">
        <v>47</v>
      </c>
      <c r="M1017">
        <v>1</v>
      </c>
      <c r="N1017" t="s">
        <v>1063</v>
      </c>
      <c r="O1017" t="s">
        <v>2504</v>
      </c>
      <c r="P1017">
        <v>26.4</v>
      </c>
      <c r="Q1017" s="49">
        <v>45564</v>
      </c>
      <c r="R1017" s="49">
        <v>45572</v>
      </c>
      <c r="S1017" t="s">
        <v>2922</v>
      </c>
    </row>
    <row r="1018" spans="1:19" ht="15" customHeight="1" x14ac:dyDescent="0.35">
      <c r="A1018" s="49">
        <v>45347</v>
      </c>
      <c r="B1018" t="s">
        <v>18</v>
      </c>
      <c r="C1018" t="s">
        <v>23</v>
      </c>
      <c r="D1018">
        <v>20</v>
      </c>
      <c r="E1018">
        <v>13.64</v>
      </c>
      <c r="F1018" t="s">
        <v>32</v>
      </c>
      <c r="G1018" t="s">
        <v>35</v>
      </c>
      <c r="H1018">
        <v>0.15</v>
      </c>
      <c r="I1018" t="s">
        <v>38</v>
      </c>
      <c r="J1018">
        <v>231.88</v>
      </c>
      <c r="K1018" t="s">
        <v>44</v>
      </c>
      <c r="L1018" t="s">
        <v>48</v>
      </c>
      <c r="M1018">
        <v>0</v>
      </c>
      <c r="N1018" t="s">
        <v>1064</v>
      </c>
      <c r="O1018" t="s">
        <v>2505</v>
      </c>
      <c r="P1018">
        <v>33.6</v>
      </c>
      <c r="Q1018" s="49">
        <v>45347</v>
      </c>
      <c r="R1018" s="49">
        <v>45355</v>
      </c>
      <c r="S1018" t="s">
        <v>2921</v>
      </c>
    </row>
    <row r="1019" spans="1:19" ht="15" customHeight="1" x14ac:dyDescent="0.35">
      <c r="A1019" s="49">
        <v>45372</v>
      </c>
      <c r="B1019" t="s">
        <v>20</v>
      </c>
      <c r="C1019" t="s">
        <v>29</v>
      </c>
      <c r="D1019">
        <v>14</v>
      </c>
      <c r="E1019">
        <v>524.9</v>
      </c>
      <c r="F1019" t="s">
        <v>32</v>
      </c>
      <c r="G1019" t="s">
        <v>34</v>
      </c>
      <c r="H1019">
        <v>0.05</v>
      </c>
      <c r="I1019" t="s">
        <v>37</v>
      </c>
      <c r="J1019">
        <v>6981.1699999999992</v>
      </c>
      <c r="K1019" t="s">
        <v>46</v>
      </c>
      <c r="L1019" t="s">
        <v>47</v>
      </c>
      <c r="M1019">
        <v>1</v>
      </c>
      <c r="N1019" t="s">
        <v>1065</v>
      </c>
      <c r="O1019" t="s">
        <v>2506</v>
      </c>
      <c r="P1019">
        <v>20.23</v>
      </c>
      <c r="Q1019" s="49">
        <v>45372</v>
      </c>
      <c r="R1019" s="49">
        <v>45381</v>
      </c>
      <c r="S1019" t="s">
        <v>2923</v>
      </c>
    </row>
    <row r="1020" spans="1:19" ht="15" customHeight="1" x14ac:dyDescent="0.35">
      <c r="A1020" s="49">
        <v>45325</v>
      </c>
      <c r="B1020" t="s">
        <v>20</v>
      </c>
      <c r="C1020" t="s">
        <v>23</v>
      </c>
      <c r="D1020">
        <v>8</v>
      </c>
      <c r="E1020">
        <v>143.94999999999999</v>
      </c>
      <c r="F1020" t="s">
        <v>30</v>
      </c>
      <c r="G1020" t="s">
        <v>35</v>
      </c>
      <c r="H1020">
        <v>0.1</v>
      </c>
      <c r="I1020" t="s">
        <v>40</v>
      </c>
      <c r="J1020">
        <v>1036.44</v>
      </c>
      <c r="K1020" t="s">
        <v>46</v>
      </c>
      <c r="L1020" t="s">
        <v>48</v>
      </c>
      <c r="M1020">
        <v>0</v>
      </c>
      <c r="N1020" t="s">
        <v>1066</v>
      </c>
      <c r="O1020" t="s">
        <v>2507</v>
      </c>
      <c r="P1020">
        <v>28.09</v>
      </c>
      <c r="Q1020" s="49">
        <v>45325</v>
      </c>
      <c r="R1020" s="49">
        <v>45331</v>
      </c>
      <c r="S1020" t="s">
        <v>2923</v>
      </c>
    </row>
    <row r="1021" spans="1:19" ht="15" customHeight="1" x14ac:dyDescent="0.35">
      <c r="A1021" s="49">
        <v>45251</v>
      </c>
      <c r="B1021" t="s">
        <v>19</v>
      </c>
      <c r="C1021" t="s">
        <v>23</v>
      </c>
      <c r="D1021">
        <v>2</v>
      </c>
      <c r="E1021">
        <v>576.84</v>
      </c>
      <c r="F1021" t="s">
        <v>33</v>
      </c>
      <c r="G1021" t="s">
        <v>35</v>
      </c>
      <c r="H1021">
        <v>0.1</v>
      </c>
      <c r="I1021" t="s">
        <v>38</v>
      </c>
      <c r="J1021">
        <v>1038.3119999999999</v>
      </c>
      <c r="K1021" t="s">
        <v>44</v>
      </c>
      <c r="L1021" t="s">
        <v>47</v>
      </c>
      <c r="M1021">
        <v>0</v>
      </c>
      <c r="N1021" t="s">
        <v>1067</v>
      </c>
      <c r="O1021" t="s">
        <v>2508</v>
      </c>
      <c r="P1021">
        <v>43.32</v>
      </c>
      <c r="Q1021" s="49">
        <v>45251</v>
      </c>
      <c r="R1021" s="49">
        <v>45254</v>
      </c>
      <c r="S1021" t="s">
        <v>2922</v>
      </c>
    </row>
    <row r="1022" spans="1:19" ht="15" customHeight="1" x14ac:dyDescent="0.35">
      <c r="A1022" s="49">
        <v>44936</v>
      </c>
      <c r="B1022" t="s">
        <v>22</v>
      </c>
      <c r="C1022" t="s">
        <v>26</v>
      </c>
      <c r="D1022">
        <v>14</v>
      </c>
      <c r="E1022">
        <v>250.98</v>
      </c>
      <c r="F1022" t="s">
        <v>32</v>
      </c>
      <c r="G1022" t="s">
        <v>35</v>
      </c>
      <c r="H1022">
        <v>0</v>
      </c>
      <c r="I1022" t="s">
        <v>36</v>
      </c>
      <c r="J1022">
        <v>3513.72</v>
      </c>
      <c r="K1022" t="s">
        <v>45</v>
      </c>
      <c r="M1022">
        <v>0</v>
      </c>
      <c r="N1022" t="s">
        <v>1068</v>
      </c>
      <c r="O1022" t="s">
        <v>2509</v>
      </c>
      <c r="P1022">
        <v>14.94</v>
      </c>
      <c r="Q1022" s="49">
        <v>44936</v>
      </c>
      <c r="R1022" s="49">
        <v>44944</v>
      </c>
      <c r="S1022" t="s">
        <v>2925</v>
      </c>
    </row>
    <row r="1023" spans="1:19" ht="15" customHeight="1" x14ac:dyDescent="0.35">
      <c r="A1023" s="49">
        <v>44963</v>
      </c>
      <c r="B1023" t="s">
        <v>21</v>
      </c>
      <c r="C1023" t="s">
        <v>24</v>
      </c>
      <c r="D1023">
        <v>7</v>
      </c>
      <c r="E1023">
        <v>335.41</v>
      </c>
      <c r="F1023" t="s">
        <v>32</v>
      </c>
      <c r="G1023" t="s">
        <v>35</v>
      </c>
      <c r="H1023">
        <v>0</v>
      </c>
      <c r="I1023" t="s">
        <v>41</v>
      </c>
      <c r="J1023">
        <v>2347.87</v>
      </c>
      <c r="K1023" t="s">
        <v>42</v>
      </c>
      <c r="L1023" t="s">
        <v>48</v>
      </c>
      <c r="M1023">
        <v>0</v>
      </c>
      <c r="N1023" t="s">
        <v>1069</v>
      </c>
      <c r="O1023" t="s">
        <v>1819</v>
      </c>
      <c r="P1023">
        <v>18.91</v>
      </c>
      <c r="Q1023" s="49">
        <v>44963</v>
      </c>
      <c r="R1023" s="49">
        <v>44967</v>
      </c>
      <c r="S1023" t="s">
        <v>2924</v>
      </c>
    </row>
    <row r="1024" spans="1:19" ht="15" customHeight="1" x14ac:dyDescent="0.35">
      <c r="A1024" s="49">
        <v>45757</v>
      </c>
      <c r="B1024" t="s">
        <v>20</v>
      </c>
      <c r="C1024" t="s">
        <v>29</v>
      </c>
      <c r="D1024">
        <v>11</v>
      </c>
      <c r="E1024">
        <v>204.5</v>
      </c>
      <c r="F1024" t="s">
        <v>31</v>
      </c>
      <c r="G1024" t="s">
        <v>35</v>
      </c>
      <c r="H1024">
        <v>0</v>
      </c>
      <c r="I1024" t="s">
        <v>36</v>
      </c>
      <c r="J1024">
        <v>2249.5</v>
      </c>
      <c r="K1024" t="s">
        <v>45</v>
      </c>
      <c r="L1024" t="s">
        <v>49</v>
      </c>
      <c r="M1024">
        <v>0</v>
      </c>
      <c r="N1024" t="s">
        <v>1070</v>
      </c>
      <c r="O1024" t="s">
        <v>2412</v>
      </c>
      <c r="P1024">
        <v>13.82</v>
      </c>
      <c r="Q1024" s="49">
        <v>45757</v>
      </c>
      <c r="R1024" s="49">
        <v>45767</v>
      </c>
      <c r="S1024" t="s">
        <v>2923</v>
      </c>
    </row>
    <row r="1025" spans="1:19" ht="15" customHeight="1" x14ac:dyDescent="0.35">
      <c r="A1025" s="49">
        <v>45336</v>
      </c>
      <c r="B1025" t="s">
        <v>18</v>
      </c>
      <c r="C1025" t="s">
        <v>28</v>
      </c>
      <c r="D1025">
        <v>1</v>
      </c>
      <c r="E1025">
        <v>542.63</v>
      </c>
      <c r="F1025" t="s">
        <v>31</v>
      </c>
      <c r="G1025" t="s">
        <v>35</v>
      </c>
      <c r="H1025">
        <v>0.05</v>
      </c>
      <c r="I1025" t="s">
        <v>39</v>
      </c>
      <c r="J1025">
        <v>515.49849999999992</v>
      </c>
      <c r="K1025" t="s">
        <v>44</v>
      </c>
      <c r="M1025">
        <v>0</v>
      </c>
      <c r="N1025" t="s">
        <v>1071</v>
      </c>
      <c r="O1025" t="s">
        <v>2510</v>
      </c>
      <c r="P1025">
        <v>33.200000000000003</v>
      </c>
      <c r="Q1025" s="49">
        <v>45336</v>
      </c>
      <c r="R1025" s="49">
        <v>45343</v>
      </c>
      <c r="S1025" t="s">
        <v>2921</v>
      </c>
    </row>
    <row r="1026" spans="1:19" ht="15" customHeight="1" x14ac:dyDescent="0.35">
      <c r="A1026" s="49">
        <v>45803</v>
      </c>
      <c r="B1026" t="s">
        <v>18</v>
      </c>
      <c r="C1026" t="s">
        <v>24</v>
      </c>
      <c r="D1026">
        <v>1</v>
      </c>
      <c r="E1026">
        <v>204.54</v>
      </c>
      <c r="F1026" t="s">
        <v>33</v>
      </c>
      <c r="G1026" t="s">
        <v>35</v>
      </c>
      <c r="H1026">
        <v>0.1</v>
      </c>
      <c r="I1026" t="s">
        <v>39</v>
      </c>
      <c r="J1026">
        <v>184.08600000000001</v>
      </c>
      <c r="K1026" t="s">
        <v>42</v>
      </c>
      <c r="M1026">
        <v>1</v>
      </c>
      <c r="N1026" t="s">
        <v>1072</v>
      </c>
      <c r="O1026" t="s">
        <v>2511</v>
      </c>
      <c r="P1026">
        <v>17.760000000000002</v>
      </c>
      <c r="Q1026" s="49">
        <v>45803</v>
      </c>
      <c r="R1026" s="49">
        <v>45806</v>
      </c>
      <c r="S1026" t="s">
        <v>2921</v>
      </c>
    </row>
    <row r="1027" spans="1:19" ht="15" customHeight="1" x14ac:dyDescent="0.35">
      <c r="A1027" s="49">
        <v>45181</v>
      </c>
      <c r="B1027" t="s">
        <v>22</v>
      </c>
      <c r="C1027" t="s">
        <v>26</v>
      </c>
      <c r="D1027">
        <v>10</v>
      </c>
      <c r="E1027">
        <v>419.58</v>
      </c>
      <c r="F1027" t="s">
        <v>31</v>
      </c>
      <c r="G1027" t="s">
        <v>34</v>
      </c>
      <c r="H1027">
        <v>0.15</v>
      </c>
      <c r="I1027" t="s">
        <v>36</v>
      </c>
      <c r="J1027">
        <v>3566.43</v>
      </c>
      <c r="K1027" t="s">
        <v>45</v>
      </c>
      <c r="L1027" t="s">
        <v>47</v>
      </c>
      <c r="M1027">
        <v>0</v>
      </c>
      <c r="N1027" t="s">
        <v>1073</v>
      </c>
      <c r="O1027" t="s">
        <v>2307</v>
      </c>
      <c r="P1027">
        <v>13.09</v>
      </c>
      <c r="Q1027" s="49">
        <v>45181</v>
      </c>
      <c r="R1027" s="49">
        <v>45188</v>
      </c>
      <c r="S1027" t="s">
        <v>2925</v>
      </c>
    </row>
    <row r="1028" spans="1:19" ht="15" customHeight="1" x14ac:dyDescent="0.35">
      <c r="A1028" s="49">
        <v>45063</v>
      </c>
      <c r="B1028" t="s">
        <v>18</v>
      </c>
      <c r="C1028" t="s">
        <v>25</v>
      </c>
      <c r="D1028">
        <v>7</v>
      </c>
      <c r="E1028">
        <v>87.88</v>
      </c>
      <c r="F1028" t="s">
        <v>32</v>
      </c>
      <c r="G1028" t="s">
        <v>34</v>
      </c>
      <c r="H1028">
        <v>0.15</v>
      </c>
      <c r="I1028" t="s">
        <v>37</v>
      </c>
      <c r="J1028">
        <v>522.88599999999997</v>
      </c>
      <c r="K1028" t="s">
        <v>42</v>
      </c>
      <c r="L1028" t="s">
        <v>49</v>
      </c>
      <c r="M1028">
        <v>1</v>
      </c>
      <c r="N1028" t="s">
        <v>1074</v>
      </c>
      <c r="O1028" t="s">
        <v>2512</v>
      </c>
      <c r="P1028">
        <v>22.2</v>
      </c>
      <c r="Q1028" s="49">
        <v>45063</v>
      </c>
      <c r="R1028" s="49">
        <v>45072</v>
      </c>
      <c r="S1028" t="s">
        <v>2921</v>
      </c>
    </row>
    <row r="1029" spans="1:19" ht="15" customHeight="1" x14ac:dyDescent="0.35">
      <c r="A1029" s="49">
        <v>45320</v>
      </c>
      <c r="B1029" t="s">
        <v>22</v>
      </c>
      <c r="C1029" t="s">
        <v>29</v>
      </c>
      <c r="D1029">
        <v>7</v>
      </c>
      <c r="E1029">
        <v>386.88</v>
      </c>
      <c r="F1029" t="s">
        <v>30</v>
      </c>
      <c r="G1029" t="s">
        <v>34</v>
      </c>
      <c r="H1029">
        <v>0.05</v>
      </c>
      <c r="I1029" t="s">
        <v>39</v>
      </c>
      <c r="J1029">
        <v>2572.752</v>
      </c>
      <c r="K1029" t="s">
        <v>46</v>
      </c>
      <c r="L1029" t="s">
        <v>48</v>
      </c>
      <c r="M1029">
        <v>0</v>
      </c>
      <c r="N1029" t="s">
        <v>1075</v>
      </c>
      <c r="O1029" t="s">
        <v>2513</v>
      </c>
      <c r="P1029">
        <v>38.46</v>
      </c>
      <c r="Q1029" s="49">
        <v>45320</v>
      </c>
      <c r="R1029" s="49">
        <v>45322</v>
      </c>
      <c r="S1029" t="s">
        <v>2925</v>
      </c>
    </row>
    <row r="1030" spans="1:19" ht="15" customHeight="1" x14ac:dyDescent="0.35">
      <c r="A1030" s="49">
        <v>45786</v>
      </c>
      <c r="B1030" t="s">
        <v>20</v>
      </c>
      <c r="C1030" t="s">
        <v>25</v>
      </c>
      <c r="D1030">
        <v>4</v>
      </c>
      <c r="E1030">
        <v>242.8</v>
      </c>
      <c r="F1030" t="s">
        <v>33</v>
      </c>
      <c r="G1030" t="s">
        <v>34</v>
      </c>
      <c r="H1030">
        <v>0.05</v>
      </c>
      <c r="I1030" t="s">
        <v>40</v>
      </c>
      <c r="J1030">
        <v>922.64</v>
      </c>
      <c r="K1030" t="s">
        <v>45</v>
      </c>
      <c r="L1030" t="s">
        <v>47</v>
      </c>
      <c r="M1030">
        <v>0</v>
      </c>
      <c r="N1030" t="s">
        <v>1076</v>
      </c>
      <c r="O1030" t="s">
        <v>2514</v>
      </c>
      <c r="P1030">
        <v>30.03</v>
      </c>
      <c r="Q1030" s="49">
        <v>45786</v>
      </c>
      <c r="R1030" s="49">
        <v>45795</v>
      </c>
      <c r="S1030" t="s">
        <v>2923</v>
      </c>
    </row>
    <row r="1031" spans="1:19" ht="15" customHeight="1" x14ac:dyDescent="0.35">
      <c r="A1031" s="49">
        <v>45387</v>
      </c>
      <c r="B1031" t="s">
        <v>18</v>
      </c>
      <c r="C1031" t="s">
        <v>29</v>
      </c>
      <c r="D1031">
        <v>4</v>
      </c>
      <c r="E1031">
        <v>410.59</v>
      </c>
      <c r="F1031" t="s">
        <v>31</v>
      </c>
      <c r="G1031" t="s">
        <v>35</v>
      </c>
      <c r="H1031">
        <v>0</v>
      </c>
      <c r="I1031" t="s">
        <v>36</v>
      </c>
      <c r="J1031">
        <v>1642.36</v>
      </c>
      <c r="K1031" t="s">
        <v>46</v>
      </c>
      <c r="M1031">
        <v>0</v>
      </c>
      <c r="N1031" t="s">
        <v>1077</v>
      </c>
      <c r="O1031" t="s">
        <v>2515</v>
      </c>
      <c r="P1031">
        <v>17.36</v>
      </c>
      <c r="Q1031" s="49">
        <v>45387</v>
      </c>
      <c r="R1031" s="49">
        <v>45391</v>
      </c>
      <c r="S1031" t="s">
        <v>2921</v>
      </c>
    </row>
    <row r="1032" spans="1:19" ht="15" customHeight="1" x14ac:dyDescent="0.35">
      <c r="A1032" s="49">
        <v>45505</v>
      </c>
      <c r="B1032" t="s">
        <v>19</v>
      </c>
      <c r="C1032" t="s">
        <v>26</v>
      </c>
      <c r="D1032">
        <v>3</v>
      </c>
      <c r="E1032">
        <v>10.93</v>
      </c>
      <c r="F1032" t="s">
        <v>33</v>
      </c>
      <c r="G1032" t="s">
        <v>34</v>
      </c>
      <c r="H1032">
        <v>0.15</v>
      </c>
      <c r="I1032" t="s">
        <v>36</v>
      </c>
      <c r="J1032">
        <v>27.871500000000001</v>
      </c>
      <c r="K1032" t="s">
        <v>46</v>
      </c>
      <c r="L1032" t="s">
        <v>47</v>
      </c>
      <c r="M1032">
        <v>0</v>
      </c>
      <c r="N1032" t="s">
        <v>1078</v>
      </c>
      <c r="O1032" t="s">
        <v>2516</v>
      </c>
      <c r="P1032">
        <v>19.010000000000002</v>
      </c>
      <c r="Q1032" s="49">
        <v>45505</v>
      </c>
      <c r="R1032" s="49">
        <v>45514</v>
      </c>
      <c r="S1032" t="s">
        <v>2922</v>
      </c>
    </row>
    <row r="1033" spans="1:19" ht="15" customHeight="1" x14ac:dyDescent="0.35">
      <c r="A1033" s="49">
        <v>45483</v>
      </c>
      <c r="B1033" t="s">
        <v>19</v>
      </c>
      <c r="C1033" t="s">
        <v>26</v>
      </c>
      <c r="D1033">
        <v>20</v>
      </c>
      <c r="E1033">
        <v>150.16</v>
      </c>
      <c r="F1033" t="s">
        <v>32</v>
      </c>
      <c r="G1033" t="s">
        <v>34</v>
      </c>
      <c r="H1033">
        <v>0</v>
      </c>
      <c r="I1033" t="s">
        <v>41</v>
      </c>
      <c r="J1033">
        <v>3003.2</v>
      </c>
      <c r="K1033" t="s">
        <v>46</v>
      </c>
      <c r="M1033">
        <v>0</v>
      </c>
      <c r="N1033" t="s">
        <v>1079</v>
      </c>
      <c r="O1033" t="s">
        <v>2517</v>
      </c>
      <c r="P1033">
        <v>41.66</v>
      </c>
      <c r="Q1033" s="49">
        <v>45483</v>
      </c>
      <c r="R1033" s="49">
        <v>45485</v>
      </c>
      <c r="S1033" t="s">
        <v>2922</v>
      </c>
    </row>
    <row r="1034" spans="1:19" ht="15" customHeight="1" x14ac:dyDescent="0.35">
      <c r="A1034" s="49">
        <v>45458</v>
      </c>
      <c r="B1034" t="s">
        <v>18</v>
      </c>
      <c r="C1034" t="s">
        <v>26</v>
      </c>
      <c r="D1034">
        <v>1</v>
      </c>
      <c r="E1034">
        <v>394.41</v>
      </c>
      <c r="F1034" t="s">
        <v>30</v>
      </c>
      <c r="G1034" t="s">
        <v>35</v>
      </c>
      <c r="H1034">
        <v>0.1</v>
      </c>
      <c r="I1034" t="s">
        <v>37</v>
      </c>
      <c r="J1034">
        <v>354.96900000000011</v>
      </c>
      <c r="K1034" t="s">
        <v>43</v>
      </c>
      <c r="L1034" t="s">
        <v>49</v>
      </c>
      <c r="M1034">
        <v>0</v>
      </c>
      <c r="N1034" t="s">
        <v>1080</v>
      </c>
      <c r="O1034" t="s">
        <v>2518</v>
      </c>
      <c r="P1034">
        <v>6.37</v>
      </c>
      <c r="Q1034" s="49">
        <v>45458</v>
      </c>
      <c r="R1034" s="49">
        <v>45463</v>
      </c>
      <c r="S1034" t="s">
        <v>2921</v>
      </c>
    </row>
    <row r="1035" spans="1:19" ht="15" customHeight="1" x14ac:dyDescent="0.35">
      <c r="A1035" s="49">
        <v>45434</v>
      </c>
      <c r="B1035" t="s">
        <v>18</v>
      </c>
      <c r="C1035" t="s">
        <v>27</v>
      </c>
      <c r="D1035">
        <v>6</v>
      </c>
      <c r="E1035">
        <v>535.38</v>
      </c>
      <c r="F1035" t="s">
        <v>32</v>
      </c>
      <c r="G1035" t="s">
        <v>34</v>
      </c>
      <c r="H1035">
        <v>0.15</v>
      </c>
      <c r="I1035" t="s">
        <v>37</v>
      </c>
      <c r="J1035">
        <v>2730.4380000000001</v>
      </c>
      <c r="K1035" t="s">
        <v>42</v>
      </c>
      <c r="M1035">
        <v>0</v>
      </c>
      <c r="N1035" t="s">
        <v>1081</v>
      </c>
      <c r="O1035" t="s">
        <v>2519</v>
      </c>
      <c r="P1035">
        <v>48.66</v>
      </c>
      <c r="Q1035" s="49">
        <v>45434</v>
      </c>
      <c r="R1035" s="49">
        <v>45441</v>
      </c>
      <c r="S1035" t="s">
        <v>2921</v>
      </c>
    </row>
    <row r="1036" spans="1:19" ht="15" customHeight="1" x14ac:dyDescent="0.35">
      <c r="A1036" s="49">
        <v>45305</v>
      </c>
      <c r="B1036" t="s">
        <v>18</v>
      </c>
      <c r="C1036" t="s">
        <v>27</v>
      </c>
      <c r="D1036">
        <v>19</v>
      </c>
      <c r="E1036">
        <v>407.82</v>
      </c>
      <c r="F1036" t="s">
        <v>33</v>
      </c>
      <c r="G1036" t="s">
        <v>35</v>
      </c>
      <c r="H1036">
        <v>0.05</v>
      </c>
      <c r="I1036" t="s">
        <v>40</v>
      </c>
      <c r="J1036">
        <v>7361.1509999999998</v>
      </c>
      <c r="K1036" t="s">
        <v>43</v>
      </c>
      <c r="L1036" t="s">
        <v>47</v>
      </c>
      <c r="M1036">
        <v>0</v>
      </c>
      <c r="N1036" t="s">
        <v>1082</v>
      </c>
      <c r="O1036" t="s">
        <v>2520</v>
      </c>
      <c r="P1036">
        <v>38.979999999999997</v>
      </c>
      <c r="Q1036" s="49">
        <v>45305</v>
      </c>
      <c r="R1036" s="49">
        <v>45309</v>
      </c>
      <c r="S1036" t="s">
        <v>2921</v>
      </c>
    </row>
    <row r="1037" spans="1:19" ht="15" customHeight="1" x14ac:dyDescent="0.35">
      <c r="A1037" s="49">
        <v>45596</v>
      </c>
      <c r="B1037" t="s">
        <v>20</v>
      </c>
      <c r="C1037" t="s">
        <v>28</v>
      </c>
      <c r="D1037">
        <v>16</v>
      </c>
      <c r="E1037">
        <v>120.83</v>
      </c>
      <c r="F1037" t="s">
        <v>30</v>
      </c>
      <c r="G1037" t="s">
        <v>35</v>
      </c>
      <c r="H1037">
        <v>0.05</v>
      </c>
      <c r="I1037" t="s">
        <v>39</v>
      </c>
      <c r="J1037">
        <v>1836.616</v>
      </c>
      <c r="K1037" t="s">
        <v>46</v>
      </c>
      <c r="L1037" t="s">
        <v>49</v>
      </c>
      <c r="M1037">
        <v>1</v>
      </c>
      <c r="N1037" t="s">
        <v>1083</v>
      </c>
      <c r="O1037" t="s">
        <v>1963</v>
      </c>
      <c r="P1037">
        <v>39.64</v>
      </c>
      <c r="Q1037" s="49">
        <v>45596</v>
      </c>
      <c r="R1037" s="49">
        <v>45598</v>
      </c>
      <c r="S1037" t="s">
        <v>2923</v>
      </c>
    </row>
    <row r="1038" spans="1:19" ht="15" customHeight="1" x14ac:dyDescent="0.35">
      <c r="A1038" s="49">
        <v>45405</v>
      </c>
      <c r="B1038" t="s">
        <v>22</v>
      </c>
      <c r="C1038" t="s">
        <v>29</v>
      </c>
      <c r="D1038">
        <v>7</v>
      </c>
      <c r="E1038">
        <v>39.53</v>
      </c>
      <c r="F1038" t="s">
        <v>33</v>
      </c>
      <c r="G1038" t="s">
        <v>35</v>
      </c>
      <c r="H1038">
        <v>0.1</v>
      </c>
      <c r="I1038" t="s">
        <v>39</v>
      </c>
      <c r="J1038">
        <v>249.03899999999999</v>
      </c>
      <c r="K1038" t="s">
        <v>45</v>
      </c>
      <c r="L1038" t="s">
        <v>49</v>
      </c>
      <c r="M1038">
        <v>0</v>
      </c>
      <c r="N1038" t="s">
        <v>1084</v>
      </c>
      <c r="O1038" t="s">
        <v>2521</v>
      </c>
      <c r="P1038">
        <v>18.16</v>
      </c>
      <c r="Q1038" s="49">
        <v>45405</v>
      </c>
      <c r="R1038" s="49">
        <v>45411</v>
      </c>
      <c r="S1038" t="s">
        <v>2925</v>
      </c>
    </row>
    <row r="1039" spans="1:19" ht="15" customHeight="1" x14ac:dyDescent="0.35">
      <c r="A1039" s="49">
        <v>45091</v>
      </c>
      <c r="B1039" t="s">
        <v>19</v>
      </c>
      <c r="C1039" t="s">
        <v>28</v>
      </c>
      <c r="D1039">
        <v>2</v>
      </c>
      <c r="E1039">
        <v>224.08</v>
      </c>
      <c r="F1039" t="s">
        <v>31</v>
      </c>
      <c r="G1039" t="s">
        <v>35</v>
      </c>
      <c r="H1039">
        <v>0.05</v>
      </c>
      <c r="I1039" t="s">
        <v>38</v>
      </c>
      <c r="J1039">
        <v>425.75200000000001</v>
      </c>
      <c r="K1039" t="s">
        <v>44</v>
      </c>
      <c r="L1039" t="s">
        <v>49</v>
      </c>
      <c r="M1039">
        <v>0</v>
      </c>
      <c r="N1039" t="s">
        <v>1085</v>
      </c>
      <c r="O1039" t="s">
        <v>2522</v>
      </c>
      <c r="P1039">
        <v>47.35</v>
      </c>
      <c r="Q1039" s="49">
        <v>45091</v>
      </c>
      <c r="R1039" s="49">
        <v>45097</v>
      </c>
      <c r="S1039" t="s">
        <v>2922</v>
      </c>
    </row>
    <row r="1040" spans="1:19" ht="15" customHeight="1" x14ac:dyDescent="0.35">
      <c r="A1040" s="49">
        <v>45350</v>
      </c>
      <c r="B1040" t="s">
        <v>20</v>
      </c>
      <c r="C1040" t="s">
        <v>29</v>
      </c>
      <c r="D1040">
        <v>11</v>
      </c>
      <c r="E1040">
        <v>382.08</v>
      </c>
      <c r="F1040" t="s">
        <v>33</v>
      </c>
      <c r="G1040" t="s">
        <v>34</v>
      </c>
      <c r="H1040">
        <v>0.05</v>
      </c>
      <c r="I1040" t="s">
        <v>38</v>
      </c>
      <c r="J1040">
        <v>3992.7359999999999</v>
      </c>
      <c r="K1040" t="s">
        <v>46</v>
      </c>
      <c r="L1040" t="s">
        <v>49</v>
      </c>
      <c r="M1040">
        <v>0</v>
      </c>
      <c r="N1040" t="s">
        <v>1086</v>
      </c>
      <c r="O1040" t="s">
        <v>2523</v>
      </c>
      <c r="P1040">
        <v>5.95</v>
      </c>
      <c r="Q1040" s="49">
        <v>45350</v>
      </c>
      <c r="R1040" s="49">
        <v>45353</v>
      </c>
      <c r="S1040" t="s">
        <v>2923</v>
      </c>
    </row>
    <row r="1041" spans="1:19" ht="15" customHeight="1" x14ac:dyDescent="0.35">
      <c r="A1041" s="49">
        <v>45462</v>
      </c>
      <c r="B1041" t="s">
        <v>19</v>
      </c>
      <c r="C1041" t="s">
        <v>29</v>
      </c>
      <c r="D1041">
        <v>9</v>
      </c>
      <c r="E1041">
        <v>88.49</v>
      </c>
      <c r="F1041" t="s">
        <v>33</v>
      </c>
      <c r="G1041" t="s">
        <v>34</v>
      </c>
      <c r="H1041">
        <v>0.05</v>
      </c>
      <c r="I1041" t="s">
        <v>40</v>
      </c>
      <c r="J1041">
        <v>756.58949999999993</v>
      </c>
      <c r="K1041" t="s">
        <v>42</v>
      </c>
      <c r="M1041">
        <v>0</v>
      </c>
      <c r="N1041" t="s">
        <v>1087</v>
      </c>
      <c r="O1041" t="s">
        <v>2524</v>
      </c>
      <c r="P1041">
        <v>35.6</v>
      </c>
      <c r="Q1041" s="49">
        <v>45462</v>
      </c>
      <c r="R1041" s="49">
        <v>45469</v>
      </c>
      <c r="S1041" t="s">
        <v>2922</v>
      </c>
    </row>
    <row r="1042" spans="1:19" ht="15" customHeight="1" x14ac:dyDescent="0.35">
      <c r="A1042" s="49">
        <v>45003</v>
      </c>
      <c r="B1042" t="s">
        <v>21</v>
      </c>
      <c r="C1042" t="s">
        <v>28</v>
      </c>
      <c r="D1042">
        <v>20</v>
      </c>
      <c r="E1042">
        <v>139.1</v>
      </c>
      <c r="F1042" t="s">
        <v>32</v>
      </c>
      <c r="G1042" t="s">
        <v>34</v>
      </c>
      <c r="H1042">
        <v>0.05</v>
      </c>
      <c r="I1042" t="s">
        <v>39</v>
      </c>
      <c r="J1042">
        <v>2642.9</v>
      </c>
      <c r="K1042" t="s">
        <v>42</v>
      </c>
      <c r="L1042" t="s">
        <v>47</v>
      </c>
      <c r="M1042">
        <v>0</v>
      </c>
      <c r="N1042" t="s">
        <v>1088</v>
      </c>
      <c r="O1042" t="s">
        <v>2525</v>
      </c>
      <c r="P1042">
        <v>30.22</v>
      </c>
      <c r="Q1042" s="49">
        <v>45003</v>
      </c>
      <c r="R1042" s="49">
        <v>45005</v>
      </c>
      <c r="S1042" t="s">
        <v>2924</v>
      </c>
    </row>
    <row r="1043" spans="1:19" ht="15" customHeight="1" x14ac:dyDescent="0.35">
      <c r="A1043" s="49">
        <v>45006</v>
      </c>
      <c r="B1043" t="s">
        <v>22</v>
      </c>
      <c r="C1043" t="s">
        <v>25</v>
      </c>
      <c r="D1043">
        <v>19</v>
      </c>
      <c r="E1043">
        <v>322.35000000000002</v>
      </c>
      <c r="F1043" t="s">
        <v>33</v>
      </c>
      <c r="G1043" t="s">
        <v>34</v>
      </c>
      <c r="H1043">
        <v>0.1</v>
      </c>
      <c r="I1043" t="s">
        <v>37</v>
      </c>
      <c r="J1043">
        <v>5512.1850000000004</v>
      </c>
      <c r="K1043" t="s">
        <v>45</v>
      </c>
      <c r="L1043" t="s">
        <v>49</v>
      </c>
      <c r="M1043">
        <v>0</v>
      </c>
      <c r="N1043" t="s">
        <v>1089</v>
      </c>
      <c r="O1043" t="s">
        <v>2526</v>
      </c>
      <c r="P1043">
        <v>30.06</v>
      </c>
      <c r="Q1043" s="49">
        <v>45006</v>
      </c>
      <c r="R1043" s="49">
        <v>45016</v>
      </c>
      <c r="S1043" t="s">
        <v>2925</v>
      </c>
    </row>
    <row r="1044" spans="1:19" ht="15" customHeight="1" x14ac:dyDescent="0.35">
      <c r="A1044" s="49">
        <v>45440</v>
      </c>
      <c r="B1044" t="s">
        <v>18</v>
      </c>
      <c r="C1044" t="s">
        <v>29</v>
      </c>
      <c r="D1044">
        <v>16</v>
      </c>
      <c r="E1044">
        <v>334.55</v>
      </c>
      <c r="F1044" t="s">
        <v>30</v>
      </c>
      <c r="G1044" t="s">
        <v>34</v>
      </c>
      <c r="H1044">
        <v>0.1</v>
      </c>
      <c r="I1044" t="s">
        <v>36</v>
      </c>
      <c r="J1044">
        <v>4817.5200000000004</v>
      </c>
      <c r="K1044" t="s">
        <v>44</v>
      </c>
      <c r="L1044" t="s">
        <v>48</v>
      </c>
      <c r="M1044">
        <v>0</v>
      </c>
      <c r="N1044" t="s">
        <v>1090</v>
      </c>
      <c r="O1044" t="s">
        <v>2527</v>
      </c>
      <c r="P1044">
        <v>37.42</v>
      </c>
      <c r="Q1044" s="49">
        <v>45440</v>
      </c>
      <c r="R1044" s="49">
        <v>45444</v>
      </c>
      <c r="S1044" t="s">
        <v>2921</v>
      </c>
    </row>
    <row r="1045" spans="1:19" ht="15" customHeight="1" x14ac:dyDescent="0.35">
      <c r="A1045" s="49">
        <v>45012</v>
      </c>
      <c r="B1045" t="s">
        <v>22</v>
      </c>
      <c r="C1045" t="s">
        <v>25</v>
      </c>
      <c r="D1045">
        <v>20</v>
      </c>
      <c r="E1045">
        <v>332.48</v>
      </c>
      <c r="F1045" t="s">
        <v>30</v>
      </c>
      <c r="G1045" t="s">
        <v>34</v>
      </c>
      <c r="H1045">
        <v>0</v>
      </c>
      <c r="I1045" t="s">
        <v>36</v>
      </c>
      <c r="J1045">
        <v>6649.6</v>
      </c>
      <c r="K1045" t="s">
        <v>42</v>
      </c>
      <c r="L1045" t="s">
        <v>48</v>
      </c>
      <c r="M1045">
        <v>1</v>
      </c>
      <c r="N1045" t="s">
        <v>1091</v>
      </c>
      <c r="O1045" t="s">
        <v>2528</v>
      </c>
      <c r="P1045">
        <v>7.79</v>
      </c>
      <c r="Q1045" s="49">
        <v>45012</v>
      </c>
      <c r="R1045" s="49">
        <v>45015</v>
      </c>
      <c r="S1045" t="s">
        <v>2925</v>
      </c>
    </row>
    <row r="1046" spans="1:19" ht="15" customHeight="1" x14ac:dyDescent="0.35">
      <c r="A1046" s="49">
        <v>45096</v>
      </c>
      <c r="B1046" t="s">
        <v>21</v>
      </c>
      <c r="C1046" t="s">
        <v>29</v>
      </c>
      <c r="D1046">
        <v>1</v>
      </c>
      <c r="E1046">
        <v>123.4</v>
      </c>
      <c r="F1046" t="s">
        <v>31</v>
      </c>
      <c r="G1046" t="s">
        <v>35</v>
      </c>
      <c r="H1046">
        <v>0</v>
      </c>
      <c r="I1046" t="s">
        <v>36</v>
      </c>
      <c r="J1046">
        <v>123.4</v>
      </c>
      <c r="K1046" t="s">
        <v>46</v>
      </c>
      <c r="M1046">
        <v>1</v>
      </c>
      <c r="N1046" t="s">
        <v>1092</v>
      </c>
      <c r="O1046" t="s">
        <v>2529</v>
      </c>
      <c r="P1046">
        <v>12.63</v>
      </c>
      <c r="Q1046" s="49">
        <v>45096</v>
      </c>
      <c r="R1046" s="49">
        <v>45102</v>
      </c>
      <c r="S1046" t="s">
        <v>2924</v>
      </c>
    </row>
    <row r="1047" spans="1:19" ht="15" customHeight="1" x14ac:dyDescent="0.35">
      <c r="A1047" s="49">
        <v>45230</v>
      </c>
      <c r="B1047" t="s">
        <v>19</v>
      </c>
      <c r="C1047" t="s">
        <v>23</v>
      </c>
      <c r="D1047">
        <v>3</v>
      </c>
      <c r="E1047">
        <v>88.26</v>
      </c>
      <c r="F1047" t="s">
        <v>33</v>
      </c>
      <c r="G1047" t="s">
        <v>34</v>
      </c>
      <c r="H1047">
        <v>0.05</v>
      </c>
      <c r="I1047" t="s">
        <v>41</v>
      </c>
      <c r="J1047">
        <v>251.541</v>
      </c>
      <c r="K1047" t="s">
        <v>45</v>
      </c>
      <c r="L1047" t="s">
        <v>47</v>
      </c>
      <c r="M1047">
        <v>0</v>
      </c>
      <c r="N1047" t="s">
        <v>1093</v>
      </c>
      <c r="O1047" t="s">
        <v>2530</v>
      </c>
      <c r="P1047">
        <v>46.45</v>
      </c>
      <c r="Q1047" s="49">
        <v>45230</v>
      </c>
      <c r="R1047" s="49">
        <v>45237</v>
      </c>
      <c r="S1047" t="s">
        <v>2922</v>
      </c>
    </row>
    <row r="1048" spans="1:19" ht="15" customHeight="1" x14ac:dyDescent="0.35">
      <c r="A1048" s="49">
        <v>45118</v>
      </c>
      <c r="B1048" t="s">
        <v>22</v>
      </c>
      <c r="C1048" t="s">
        <v>24</v>
      </c>
      <c r="D1048">
        <v>13</v>
      </c>
      <c r="E1048">
        <v>50.51</v>
      </c>
      <c r="F1048" t="s">
        <v>33</v>
      </c>
      <c r="G1048" t="s">
        <v>34</v>
      </c>
      <c r="H1048">
        <v>0.1</v>
      </c>
      <c r="I1048" t="s">
        <v>37</v>
      </c>
      <c r="J1048">
        <v>590.96699999999998</v>
      </c>
      <c r="K1048" t="s">
        <v>45</v>
      </c>
      <c r="L1048" t="s">
        <v>49</v>
      </c>
      <c r="M1048">
        <v>0</v>
      </c>
      <c r="N1048" t="s">
        <v>1094</v>
      </c>
      <c r="O1048" t="s">
        <v>2531</v>
      </c>
      <c r="P1048">
        <v>40.57</v>
      </c>
      <c r="Q1048" s="49">
        <v>45118</v>
      </c>
      <c r="R1048" s="49">
        <v>45125</v>
      </c>
      <c r="S1048" t="s">
        <v>2925</v>
      </c>
    </row>
    <row r="1049" spans="1:19" ht="15" customHeight="1" x14ac:dyDescent="0.35">
      <c r="A1049" s="49">
        <v>45065</v>
      </c>
      <c r="B1049" t="s">
        <v>19</v>
      </c>
      <c r="C1049" t="s">
        <v>27</v>
      </c>
      <c r="D1049">
        <v>11</v>
      </c>
      <c r="E1049">
        <v>237.99</v>
      </c>
      <c r="F1049" t="s">
        <v>33</v>
      </c>
      <c r="G1049" t="s">
        <v>34</v>
      </c>
      <c r="H1049">
        <v>0.05</v>
      </c>
      <c r="I1049" t="s">
        <v>41</v>
      </c>
      <c r="J1049">
        <v>2486.9955</v>
      </c>
      <c r="K1049" t="s">
        <v>45</v>
      </c>
      <c r="L1049" t="s">
        <v>47</v>
      </c>
      <c r="M1049">
        <v>0</v>
      </c>
      <c r="N1049" t="s">
        <v>1095</v>
      </c>
      <c r="O1049" t="s">
        <v>2532</v>
      </c>
      <c r="P1049">
        <v>44.7</v>
      </c>
      <c r="Q1049" s="49">
        <v>45065</v>
      </c>
      <c r="R1049" s="49">
        <v>45074</v>
      </c>
      <c r="S1049" t="s">
        <v>2922</v>
      </c>
    </row>
    <row r="1050" spans="1:19" ht="15" customHeight="1" x14ac:dyDescent="0.35">
      <c r="A1050" s="49">
        <v>45143</v>
      </c>
      <c r="B1050" t="s">
        <v>20</v>
      </c>
      <c r="C1050" t="s">
        <v>26</v>
      </c>
      <c r="D1050">
        <v>7</v>
      </c>
      <c r="E1050">
        <v>294.95</v>
      </c>
      <c r="F1050" t="s">
        <v>33</v>
      </c>
      <c r="G1050" t="s">
        <v>34</v>
      </c>
      <c r="H1050">
        <v>0</v>
      </c>
      <c r="I1050" t="s">
        <v>38</v>
      </c>
      <c r="J1050">
        <v>2064.65</v>
      </c>
      <c r="K1050" t="s">
        <v>42</v>
      </c>
      <c r="L1050" t="s">
        <v>47</v>
      </c>
      <c r="M1050">
        <v>0</v>
      </c>
      <c r="N1050" t="s">
        <v>1096</v>
      </c>
      <c r="O1050" t="s">
        <v>2533</v>
      </c>
      <c r="P1050">
        <v>15.78</v>
      </c>
      <c r="Q1050" s="49">
        <v>45143</v>
      </c>
      <c r="R1050" s="49">
        <v>45148</v>
      </c>
      <c r="S1050" t="s">
        <v>2923</v>
      </c>
    </row>
    <row r="1051" spans="1:19" ht="15" customHeight="1" x14ac:dyDescent="0.35">
      <c r="A1051" s="49">
        <v>45009</v>
      </c>
      <c r="B1051" t="s">
        <v>22</v>
      </c>
      <c r="C1051" t="s">
        <v>25</v>
      </c>
      <c r="D1051">
        <v>8</v>
      </c>
      <c r="E1051">
        <v>384.3</v>
      </c>
      <c r="F1051" t="s">
        <v>32</v>
      </c>
      <c r="G1051" t="s">
        <v>34</v>
      </c>
      <c r="H1051">
        <v>0.1</v>
      </c>
      <c r="I1051" t="s">
        <v>38</v>
      </c>
      <c r="J1051">
        <v>2766.96</v>
      </c>
      <c r="K1051" t="s">
        <v>43</v>
      </c>
      <c r="L1051" t="s">
        <v>47</v>
      </c>
      <c r="M1051">
        <v>0</v>
      </c>
      <c r="N1051" t="s">
        <v>1097</v>
      </c>
      <c r="O1051" t="s">
        <v>1672</v>
      </c>
      <c r="P1051">
        <v>48.83</v>
      </c>
      <c r="Q1051" s="49">
        <v>45009</v>
      </c>
      <c r="R1051" s="49">
        <v>45019</v>
      </c>
      <c r="S1051" t="s">
        <v>2925</v>
      </c>
    </row>
    <row r="1052" spans="1:19" ht="15" customHeight="1" x14ac:dyDescent="0.35">
      <c r="A1052" s="49">
        <v>45702</v>
      </c>
      <c r="B1052" t="s">
        <v>22</v>
      </c>
      <c r="C1052" t="s">
        <v>27</v>
      </c>
      <c r="D1052">
        <v>1</v>
      </c>
      <c r="E1052">
        <v>378.35</v>
      </c>
      <c r="F1052" t="s">
        <v>32</v>
      </c>
      <c r="G1052" t="s">
        <v>34</v>
      </c>
      <c r="H1052">
        <v>0.05</v>
      </c>
      <c r="I1052" t="s">
        <v>40</v>
      </c>
      <c r="J1052">
        <v>359.4325</v>
      </c>
      <c r="K1052" t="s">
        <v>46</v>
      </c>
      <c r="L1052" t="s">
        <v>47</v>
      </c>
      <c r="M1052">
        <v>0</v>
      </c>
      <c r="N1052" t="s">
        <v>1098</v>
      </c>
      <c r="O1052" t="s">
        <v>2032</v>
      </c>
      <c r="P1052">
        <v>20.97</v>
      </c>
      <c r="Q1052" s="49">
        <v>45702</v>
      </c>
      <c r="R1052" s="49">
        <v>45705</v>
      </c>
      <c r="S1052" t="s">
        <v>2925</v>
      </c>
    </row>
    <row r="1053" spans="1:19" ht="15" customHeight="1" x14ac:dyDescent="0.35">
      <c r="A1053" s="49">
        <v>45640</v>
      </c>
      <c r="B1053" t="s">
        <v>20</v>
      </c>
      <c r="C1053" t="s">
        <v>25</v>
      </c>
      <c r="D1053">
        <v>1</v>
      </c>
      <c r="E1053">
        <v>461.35</v>
      </c>
      <c r="F1053" t="s">
        <v>33</v>
      </c>
      <c r="G1053" t="s">
        <v>35</v>
      </c>
      <c r="H1053">
        <v>0</v>
      </c>
      <c r="I1053" t="s">
        <v>41</v>
      </c>
      <c r="J1053">
        <v>461.35</v>
      </c>
      <c r="K1053" t="s">
        <v>45</v>
      </c>
      <c r="L1053" t="s">
        <v>47</v>
      </c>
      <c r="M1053">
        <v>1</v>
      </c>
      <c r="N1053" t="s">
        <v>1099</v>
      </c>
      <c r="O1053" t="s">
        <v>2534</v>
      </c>
      <c r="P1053">
        <v>43.74</v>
      </c>
      <c r="Q1053" s="49">
        <v>45640</v>
      </c>
      <c r="R1053" s="49">
        <v>45642</v>
      </c>
      <c r="S1053" t="s">
        <v>2923</v>
      </c>
    </row>
    <row r="1054" spans="1:19" ht="15" customHeight="1" x14ac:dyDescent="0.35">
      <c r="A1054" s="49">
        <v>45105</v>
      </c>
      <c r="B1054" t="s">
        <v>19</v>
      </c>
      <c r="C1054" t="s">
        <v>29</v>
      </c>
      <c r="D1054">
        <v>20</v>
      </c>
      <c r="E1054">
        <v>354.9</v>
      </c>
      <c r="F1054" t="s">
        <v>31</v>
      </c>
      <c r="G1054" t="s">
        <v>34</v>
      </c>
      <c r="H1054">
        <v>0</v>
      </c>
      <c r="I1054" t="s">
        <v>41</v>
      </c>
      <c r="J1054">
        <v>7098</v>
      </c>
      <c r="K1054" t="s">
        <v>43</v>
      </c>
      <c r="L1054" t="s">
        <v>49</v>
      </c>
      <c r="M1054">
        <v>0</v>
      </c>
      <c r="N1054" t="s">
        <v>1100</v>
      </c>
      <c r="O1054" t="s">
        <v>2535</v>
      </c>
      <c r="P1054">
        <v>43.24</v>
      </c>
      <c r="Q1054" s="49">
        <v>45105</v>
      </c>
      <c r="R1054" s="49">
        <v>45108</v>
      </c>
      <c r="S1054" t="s">
        <v>2922</v>
      </c>
    </row>
    <row r="1055" spans="1:19" ht="15" customHeight="1" x14ac:dyDescent="0.35">
      <c r="A1055" s="49">
        <v>44950</v>
      </c>
      <c r="B1055" t="s">
        <v>22</v>
      </c>
      <c r="C1055" t="s">
        <v>25</v>
      </c>
      <c r="D1055">
        <v>7</v>
      </c>
      <c r="E1055">
        <v>438.41</v>
      </c>
      <c r="F1055" t="s">
        <v>32</v>
      </c>
      <c r="G1055" t="s">
        <v>35</v>
      </c>
      <c r="H1055">
        <v>0.1</v>
      </c>
      <c r="I1055" t="s">
        <v>40</v>
      </c>
      <c r="J1055">
        <v>2761.9830000000002</v>
      </c>
      <c r="K1055" t="s">
        <v>45</v>
      </c>
      <c r="L1055" t="s">
        <v>48</v>
      </c>
      <c r="M1055">
        <v>1</v>
      </c>
      <c r="N1055" t="s">
        <v>1101</v>
      </c>
      <c r="O1055" t="s">
        <v>2536</v>
      </c>
      <c r="P1055">
        <v>47.77</v>
      </c>
      <c r="Q1055" s="49">
        <v>44950</v>
      </c>
      <c r="R1055" s="49">
        <v>44954</v>
      </c>
      <c r="S1055" t="s">
        <v>2925</v>
      </c>
    </row>
    <row r="1056" spans="1:19" ht="15" customHeight="1" x14ac:dyDescent="0.35">
      <c r="A1056" s="49">
        <v>45464</v>
      </c>
      <c r="B1056" t="s">
        <v>21</v>
      </c>
      <c r="C1056" t="s">
        <v>28</v>
      </c>
      <c r="D1056">
        <v>14</v>
      </c>
      <c r="E1056">
        <v>542.6</v>
      </c>
      <c r="F1056" t="s">
        <v>32</v>
      </c>
      <c r="G1056" t="s">
        <v>35</v>
      </c>
      <c r="H1056">
        <v>0.05</v>
      </c>
      <c r="I1056" t="s">
        <v>36</v>
      </c>
      <c r="J1056">
        <v>7216.58</v>
      </c>
      <c r="K1056" t="s">
        <v>45</v>
      </c>
      <c r="M1056">
        <v>0</v>
      </c>
      <c r="N1056" t="s">
        <v>1102</v>
      </c>
      <c r="O1056" t="s">
        <v>1983</v>
      </c>
      <c r="P1056">
        <v>44.76</v>
      </c>
      <c r="Q1056" s="49">
        <v>45464</v>
      </c>
      <c r="R1056" s="49">
        <v>45473</v>
      </c>
      <c r="S1056" t="s">
        <v>2924</v>
      </c>
    </row>
    <row r="1057" spans="1:19" ht="15" customHeight="1" x14ac:dyDescent="0.35">
      <c r="A1057" s="49">
        <v>45756</v>
      </c>
      <c r="B1057" t="s">
        <v>20</v>
      </c>
      <c r="C1057" t="s">
        <v>29</v>
      </c>
      <c r="D1057">
        <v>3</v>
      </c>
      <c r="E1057">
        <v>238.82</v>
      </c>
      <c r="F1057" t="s">
        <v>32</v>
      </c>
      <c r="G1057" t="s">
        <v>35</v>
      </c>
      <c r="H1057">
        <v>0.1</v>
      </c>
      <c r="I1057" t="s">
        <v>41</v>
      </c>
      <c r="J1057">
        <v>644.81400000000008</v>
      </c>
      <c r="K1057" t="s">
        <v>43</v>
      </c>
      <c r="L1057" t="s">
        <v>49</v>
      </c>
      <c r="M1057">
        <v>0</v>
      </c>
      <c r="N1057" t="s">
        <v>1103</v>
      </c>
      <c r="O1057" t="s">
        <v>2537</v>
      </c>
      <c r="P1057">
        <v>37.07</v>
      </c>
      <c r="Q1057" s="49">
        <v>45756</v>
      </c>
      <c r="R1057" s="49">
        <v>45765</v>
      </c>
      <c r="S1057" t="s">
        <v>2923</v>
      </c>
    </row>
    <row r="1058" spans="1:19" ht="15" customHeight="1" x14ac:dyDescent="0.35">
      <c r="A1058" s="49">
        <v>45668</v>
      </c>
      <c r="B1058" t="s">
        <v>20</v>
      </c>
      <c r="C1058" t="s">
        <v>28</v>
      </c>
      <c r="D1058">
        <v>16</v>
      </c>
      <c r="E1058">
        <v>332.19</v>
      </c>
      <c r="F1058" t="s">
        <v>32</v>
      </c>
      <c r="G1058" t="s">
        <v>35</v>
      </c>
      <c r="H1058">
        <v>0.1</v>
      </c>
      <c r="I1058" t="s">
        <v>36</v>
      </c>
      <c r="J1058">
        <v>4783.5360000000001</v>
      </c>
      <c r="K1058" t="s">
        <v>44</v>
      </c>
      <c r="L1058" t="s">
        <v>48</v>
      </c>
      <c r="M1058">
        <v>1</v>
      </c>
      <c r="N1058" t="s">
        <v>1104</v>
      </c>
      <c r="O1058" t="s">
        <v>2538</v>
      </c>
      <c r="P1058">
        <v>34.97</v>
      </c>
      <c r="Q1058" s="49">
        <v>45668</v>
      </c>
      <c r="R1058" s="49">
        <v>45676</v>
      </c>
      <c r="S1058" t="s">
        <v>2923</v>
      </c>
    </row>
    <row r="1059" spans="1:19" ht="15" customHeight="1" x14ac:dyDescent="0.35">
      <c r="A1059" s="49">
        <v>45486</v>
      </c>
      <c r="B1059" t="s">
        <v>21</v>
      </c>
      <c r="C1059" t="s">
        <v>29</v>
      </c>
      <c r="D1059">
        <v>9</v>
      </c>
      <c r="E1059">
        <v>454.6</v>
      </c>
      <c r="F1059" t="s">
        <v>33</v>
      </c>
      <c r="G1059" t="s">
        <v>34</v>
      </c>
      <c r="H1059">
        <v>0.05</v>
      </c>
      <c r="I1059" t="s">
        <v>39</v>
      </c>
      <c r="J1059">
        <v>3886.83</v>
      </c>
      <c r="K1059" t="s">
        <v>45</v>
      </c>
      <c r="M1059">
        <v>0</v>
      </c>
      <c r="N1059" t="s">
        <v>1105</v>
      </c>
      <c r="O1059" t="s">
        <v>2539</v>
      </c>
      <c r="P1059">
        <v>32.86</v>
      </c>
      <c r="Q1059" s="49">
        <v>45486</v>
      </c>
      <c r="R1059" s="49">
        <v>45493</v>
      </c>
      <c r="S1059" t="s">
        <v>2924</v>
      </c>
    </row>
    <row r="1060" spans="1:19" ht="15" customHeight="1" x14ac:dyDescent="0.35">
      <c r="A1060" s="49">
        <v>45661</v>
      </c>
      <c r="B1060" t="s">
        <v>22</v>
      </c>
      <c r="C1060" t="s">
        <v>29</v>
      </c>
      <c r="D1060">
        <v>6</v>
      </c>
      <c r="E1060">
        <v>540.54</v>
      </c>
      <c r="F1060" t="s">
        <v>31</v>
      </c>
      <c r="G1060" t="s">
        <v>35</v>
      </c>
      <c r="H1060">
        <v>0.05</v>
      </c>
      <c r="I1060" t="s">
        <v>39</v>
      </c>
      <c r="J1060">
        <v>3081.078</v>
      </c>
      <c r="K1060" t="s">
        <v>45</v>
      </c>
      <c r="L1060" t="s">
        <v>48</v>
      </c>
      <c r="M1060">
        <v>0</v>
      </c>
      <c r="N1060" t="s">
        <v>1106</v>
      </c>
      <c r="O1060" t="s">
        <v>2540</v>
      </c>
      <c r="P1060">
        <v>19.77</v>
      </c>
      <c r="Q1060" s="49">
        <v>45661</v>
      </c>
      <c r="R1060" s="49">
        <v>45667</v>
      </c>
      <c r="S1060" t="s">
        <v>2925</v>
      </c>
    </row>
    <row r="1061" spans="1:19" ht="15" customHeight="1" x14ac:dyDescent="0.35">
      <c r="A1061" s="49">
        <v>45224</v>
      </c>
      <c r="B1061" t="s">
        <v>22</v>
      </c>
      <c r="C1061" t="s">
        <v>25</v>
      </c>
      <c r="D1061">
        <v>14</v>
      </c>
      <c r="E1061">
        <v>147.37</v>
      </c>
      <c r="F1061" t="s">
        <v>33</v>
      </c>
      <c r="G1061" t="s">
        <v>34</v>
      </c>
      <c r="H1061">
        <v>0.15</v>
      </c>
      <c r="I1061" t="s">
        <v>38</v>
      </c>
      <c r="J1061">
        <v>1753.703</v>
      </c>
      <c r="K1061" t="s">
        <v>45</v>
      </c>
      <c r="L1061" t="s">
        <v>49</v>
      </c>
      <c r="M1061">
        <v>1</v>
      </c>
      <c r="N1061" t="s">
        <v>1107</v>
      </c>
      <c r="O1061" t="s">
        <v>2541</v>
      </c>
      <c r="P1061">
        <v>45.75</v>
      </c>
      <c r="Q1061" s="49">
        <v>45224</v>
      </c>
      <c r="R1061" s="49">
        <v>45230</v>
      </c>
      <c r="S1061" t="s">
        <v>2925</v>
      </c>
    </row>
    <row r="1062" spans="1:19" ht="15" customHeight="1" x14ac:dyDescent="0.35">
      <c r="A1062" s="49">
        <v>45199</v>
      </c>
      <c r="B1062" t="s">
        <v>19</v>
      </c>
      <c r="C1062" t="s">
        <v>23</v>
      </c>
      <c r="D1062">
        <v>7</v>
      </c>
      <c r="E1062">
        <v>421.12</v>
      </c>
      <c r="F1062" t="s">
        <v>33</v>
      </c>
      <c r="G1062" t="s">
        <v>34</v>
      </c>
      <c r="H1062">
        <v>0.15</v>
      </c>
      <c r="I1062" t="s">
        <v>40</v>
      </c>
      <c r="J1062">
        <v>2505.6640000000002</v>
      </c>
      <c r="K1062" t="s">
        <v>43</v>
      </c>
      <c r="M1062">
        <v>0</v>
      </c>
      <c r="N1062" t="s">
        <v>1108</v>
      </c>
      <c r="O1062" t="s">
        <v>2542</v>
      </c>
      <c r="P1062">
        <v>44.49</v>
      </c>
      <c r="Q1062" s="49">
        <v>45199</v>
      </c>
      <c r="R1062" s="49">
        <v>45201</v>
      </c>
      <c r="S1062" t="s">
        <v>2922</v>
      </c>
    </row>
    <row r="1063" spans="1:19" ht="15" customHeight="1" x14ac:dyDescent="0.35">
      <c r="A1063" s="49">
        <v>45001</v>
      </c>
      <c r="B1063" t="s">
        <v>20</v>
      </c>
      <c r="C1063" t="s">
        <v>24</v>
      </c>
      <c r="D1063">
        <v>20</v>
      </c>
      <c r="E1063">
        <v>436.32</v>
      </c>
      <c r="F1063" t="s">
        <v>33</v>
      </c>
      <c r="G1063" t="s">
        <v>35</v>
      </c>
      <c r="H1063">
        <v>0</v>
      </c>
      <c r="I1063" t="s">
        <v>40</v>
      </c>
      <c r="J1063">
        <v>8726.4</v>
      </c>
      <c r="K1063" t="s">
        <v>44</v>
      </c>
      <c r="L1063" t="s">
        <v>47</v>
      </c>
      <c r="M1063">
        <v>1</v>
      </c>
      <c r="N1063" t="s">
        <v>1109</v>
      </c>
      <c r="O1063" t="s">
        <v>2543</v>
      </c>
      <c r="P1063">
        <v>37.49</v>
      </c>
      <c r="Q1063" s="49">
        <v>45001</v>
      </c>
      <c r="R1063" s="49">
        <v>45011</v>
      </c>
      <c r="S1063" t="s">
        <v>2923</v>
      </c>
    </row>
    <row r="1064" spans="1:19" ht="15" customHeight="1" x14ac:dyDescent="0.35">
      <c r="A1064" s="49">
        <v>45133</v>
      </c>
      <c r="B1064" t="s">
        <v>20</v>
      </c>
      <c r="C1064" t="s">
        <v>23</v>
      </c>
      <c r="D1064">
        <v>18</v>
      </c>
      <c r="E1064">
        <v>436.83</v>
      </c>
      <c r="F1064" t="s">
        <v>31</v>
      </c>
      <c r="G1064" t="s">
        <v>34</v>
      </c>
      <c r="H1064">
        <v>0.1</v>
      </c>
      <c r="I1064" t="s">
        <v>41</v>
      </c>
      <c r="J1064">
        <v>7076.6459999999997</v>
      </c>
      <c r="K1064" t="s">
        <v>44</v>
      </c>
      <c r="L1064" t="s">
        <v>48</v>
      </c>
      <c r="M1064">
        <v>0</v>
      </c>
      <c r="N1064" t="s">
        <v>1110</v>
      </c>
      <c r="O1064" t="s">
        <v>2088</v>
      </c>
      <c r="P1064">
        <v>28.8</v>
      </c>
      <c r="Q1064" s="49">
        <v>45133</v>
      </c>
      <c r="R1064" s="49">
        <v>45140</v>
      </c>
      <c r="S1064" t="s">
        <v>2923</v>
      </c>
    </row>
    <row r="1065" spans="1:19" ht="15" customHeight="1" x14ac:dyDescent="0.35">
      <c r="A1065" s="49">
        <v>45117</v>
      </c>
      <c r="B1065" t="s">
        <v>18</v>
      </c>
      <c r="C1065" t="s">
        <v>27</v>
      </c>
      <c r="D1065">
        <v>2</v>
      </c>
      <c r="E1065">
        <v>327.57</v>
      </c>
      <c r="F1065" t="s">
        <v>31</v>
      </c>
      <c r="G1065" t="s">
        <v>35</v>
      </c>
      <c r="H1065">
        <v>0.05</v>
      </c>
      <c r="I1065" t="s">
        <v>40</v>
      </c>
      <c r="J1065">
        <v>622.38299999999992</v>
      </c>
      <c r="K1065" t="s">
        <v>45</v>
      </c>
      <c r="M1065">
        <v>0</v>
      </c>
      <c r="N1065" t="s">
        <v>1111</v>
      </c>
      <c r="O1065" t="s">
        <v>2544</v>
      </c>
      <c r="P1065">
        <v>19.489999999999998</v>
      </c>
      <c r="Q1065" s="49">
        <v>45117</v>
      </c>
      <c r="R1065" s="49">
        <v>45126</v>
      </c>
      <c r="S1065" t="s">
        <v>2921</v>
      </c>
    </row>
    <row r="1066" spans="1:19" ht="15" customHeight="1" x14ac:dyDescent="0.35">
      <c r="A1066" s="49">
        <v>45510</v>
      </c>
      <c r="B1066" t="s">
        <v>18</v>
      </c>
      <c r="C1066" t="s">
        <v>29</v>
      </c>
      <c r="D1066">
        <v>18</v>
      </c>
      <c r="E1066">
        <v>166.92</v>
      </c>
      <c r="F1066" t="s">
        <v>32</v>
      </c>
      <c r="G1066" t="s">
        <v>34</v>
      </c>
      <c r="H1066">
        <v>0.05</v>
      </c>
      <c r="I1066" t="s">
        <v>37</v>
      </c>
      <c r="J1066">
        <v>2854.3319999999999</v>
      </c>
      <c r="K1066" t="s">
        <v>43</v>
      </c>
      <c r="L1066" t="s">
        <v>49</v>
      </c>
      <c r="M1066">
        <v>0</v>
      </c>
      <c r="N1066" t="s">
        <v>1112</v>
      </c>
      <c r="O1066" t="s">
        <v>2545</v>
      </c>
      <c r="P1066">
        <v>9.35</v>
      </c>
      <c r="Q1066" s="49">
        <v>45510</v>
      </c>
      <c r="R1066" s="49">
        <v>45520</v>
      </c>
      <c r="S1066" t="s">
        <v>2921</v>
      </c>
    </row>
    <row r="1067" spans="1:19" ht="15" customHeight="1" x14ac:dyDescent="0.35">
      <c r="A1067" s="49">
        <v>45489</v>
      </c>
      <c r="B1067" t="s">
        <v>21</v>
      </c>
      <c r="C1067" t="s">
        <v>24</v>
      </c>
      <c r="D1067">
        <v>14</v>
      </c>
      <c r="E1067">
        <v>300.38</v>
      </c>
      <c r="F1067" t="s">
        <v>31</v>
      </c>
      <c r="G1067" t="s">
        <v>35</v>
      </c>
      <c r="H1067">
        <v>0.1</v>
      </c>
      <c r="I1067" t="s">
        <v>37</v>
      </c>
      <c r="J1067">
        <v>3784.788</v>
      </c>
      <c r="K1067" t="s">
        <v>42</v>
      </c>
      <c r="M1067">
        <v>0</v>
      </c>
      <c r="N1067" t="s">
        <v>1113</v>
      </c>
      <c r="O1067" t="s">
        <v>2546</v>
      </c>
      <c r="P1067">
        <v>38.6</v>
      </c>
      <c r="Q1067" s="49">
        <v>45489</v>
      </c>
      <c r="R1067" s="49">
        <v>45492</v>
      </c>
      <c r="S1067" t="s">
        <v>2924</v>
      </c>
    </row>
    <row r="1068" spans="1:19" ht="15" customHeight="1" x14ac:dyDescent="0.35">
      <c r="A1068" s="49">
        <v>45322</v>
      </c>
      <c r="B1068" t="s">
        <v>20</v>
      </c>
      <c r="C1068" t="s">
        <v>29</v>
      </c>
      <c r="D1068">
        <v>5</v>
      </c>
      <c r="E1068">
        <v>232.29</v>
      </c>
      <c r="F1068" t="s">
        <v>31</v>
      </c>
      <c r="G1068" t="s">
        <v>34</v>
      </c>
      <c r="H1068">
        <v>0</v>
      </c>
      <c r="I1068" t="s">
        <v>37</v>
      </c>
      <c r="J1068">
        <v>1161.45</v>
      </c>
      <c r="K1068" t="s">
        <v>42</v>
      </c>
      <c r="M1068">
        <v>1</v>
      </c>
      <c r="N1068" t="s">
        <v>1114</v>
      </c>
      <c r="O1068" t="s">
        <v>2547</v>
      </c>
      <c r="P1068">
        <v>42.38</v>
      </c>
      <c r="Q1068" s="49">
        <v>45322</v>
      </c>
      <c r="R1068" s="49">
        <v>45331</v>
      </c>
      <c r="S1068" t="s">
        <v>2923</v>
      </c>
    </row>
    <row r="1069" spans="1:19" ht="15" customHeight="1" x14ac:dyDescent="0.35">
      <c r="A1069" s="49">
        <v>45038</v>
      </c>
      <c r="B1069" t="s">
        <v>21</v>
      </c>
      <c r="C1069" t="s">
        <v>28</v>
      </c>
      <c r="D1069">
        <v>1</v>
      </c>
      <c r="E1069">
        <v>173.44</v>
      </c>
      <c r="F1069" t="s">
        <v>31</v>
      </c>
      <c r="G1069" t="s">
        <v>35</v>
      </c>
      <c r="H1069">
        <v>0</v>
      </c>
      <c r="I1069" t="s">
        <v>41</v>
      </c>
      <c r="J1069">
        <v>173.44</v>
      </c>
      <c r="K1069" t="s">
        <v>43</v>
      </c>
      <c r="L1069" t="s">
        <v>47</v>
      </c>
      <c r="M1069">
        <v>0</v>
      </c>
      <c r="N1069" t="s">
        <v>1115</v>
      </c>
      <c r="O1069" t="s">
        <v>2548</v>
      </c>
      <c r="P1069">
        <v>32.83</v>
      </c>
      <c r="Q1069" s="49">
        <v>45038</v>
      </c>
      <c r="R1069" s="49">
        <v>45040</v>
      </c>
      <c r="S1069" t="s">
        <v>2924</v>
      </c>
    </row>
    <row r="1070" spans="1:19" ht="15" customHeight="1" x14ac:dyDescent="0.35">
      <c r="A1070" s="49">
        <v>45692</v>
      </c>
      <c r="B1070" t="s">
        <v>18</v>
      </c>
      <c r="C1070" t="s">
        <v>24</v>
      </c>
      <c r="D1070">
        <v>9</v>
      </c>
      <c r="E1070">
        <v>256.14</v>
      </c>
      <c r="F1070" t="s">
        <v>31</v>
      </c>
      <c r="G1070" t="s">
        <v>35</v>
      </c>
      <c r="H1070">
        <v>0.15</v>
      </c>
      <c r="I1070" t="s">
        <v>38</v>
      </c>
      <c r="J1070">
        <v>1959.471</v>
      </c>
      <c r="K1070" t="s">
        <v>44</v>
      </c>
      <c r="L1070" t="s">
        <v>48</v>
      </c>
      <c r="M1070">
        <v>1</v>
      </c>
      <c r="N1070" t="s">
        <v>1116</v>
      </c>
      <c r="O1070" t="s">
        <v>2549</v>
      </c>
      <c r="P1070">
        <v>5.21</v>
      </c>
      <c r="Q1070" s="49">
        <v>45692</v>
      </c>
      <c r="R1070" s="49">
        <v>45695</v>
      </c>
      <c r="S1070" t="s">
        <v>2921</v>
      </c>
    </row>
    <row r="1071" spans="1:19" ht="15" customHeight="1" x14ac:dyDescent="0.35">
      <c r="A1071" s="49">
        <v>45529</v>
      </c>
      <c r="B1071" t="s">
        <v>21</v>
      </c>
      <c r="C1071" t="s">
        <v>23</v>
      </c>
      <c r="D1071">
        <v>12</v>
      </c>
      <c r="E1071">
        <v>461.3</v>
      </c>
      <c r="F1071" t="s">
        <v>33</v>
      </c>
      <c r="G1071" t="s">
        <v>34</v>
      </c>
      <c r="H1071">
        <v>0.15</v>
      </c>
      <c r="I1071" t="s">
        <v>40</v>
      </c>
      <c r="J1071">
        <v>4705.26</v>
      </c>
      <c r="K1071" t="s">
        <v>43</v>
      </c>
      <c r="L1071" t="s">
        <v>47</v>
      </c>
      <c r="M1071">
        <v>0</v>
      </c>
      <c r="N1071" t="s">
        <v>1117</v>
      </c>
      <c r="O1071" t="s">
        <v>2550</v>
      </c>
      <c r="P1071">
        <v>8.6</v>
      </c>
      <c r="Q1071" s="49">
        <v>45529</v>
      </c>
      <c r="R1071" s="49">
        <v>45538</v>
      </c>
      <c r="S1071" t="s">
        <v>2924</v>
      </c>
    </row>
    <row r="1072" spans="1:19" ht="15" customHeight="1" x14ac:dyDescent="0.35">
      <c r="A1072" s="49">
        <v>45168</v>
      </c>
      <c r="B1072" t="s">
        <v>18</v>
      </c>
      <c r="C1072" t="s">
        <v>24</v>
      </c>
      <c r="D1072">
        <v>1</v>
      </c>
      <c r="E1072">
        <v>193.08</v>
      </c>
      <c r="F1072" t="s">
        <v>31</v>
      </c>
      <c r="G1072" t="s">
        <v>34</v>
      </c>
      <c r="H1072">
        <v>0.05</v>
      </c>
      <c r="I1072" t="s">
        <v>38</v>
      </c>
      <c r="J1072">
        <v>183.42599999999999</v>
      </c>
      <c r="K1072" t="s">
        <v>42</v>
      </c>
      <c r="L1072" t="s">
        <v>48</v>
      </c>
      <c r="M1072">
        <v>0</v>
      </c>
      <c r="N1072" t="s">
        <v>1118</v>
      </c>
      <c r="O1072" t="s">
        <v>2341</v>
      </c>
      <c r="P1072">
        <v>23.99</v>
      </c>
      <c r="Q1072" s="49">
        <v>45168</v>
      </c>
      <c r="R1072" s="49">
        <v>45174</v>
      </c>
      <c r="S1072" t="s">
        <v>2921</v>
      </c>
    </row>
    <row r="1073" spans="1:19" ht="15" customHeight="1" x14ac:dyDescent="0.35">
      <c r="A1073" s="49">
        <v>45175</v>
      </c>
      <c r="B1073" t="s">
        <v>22</v>
      </c>
      <c r="C1073" t="s">
        <v>26</v>
      </c>
      <c r="D1073">
        <v>3</v>
      </c>
      <c r="E1073">
        <v>312.97000000000003</v>
      </c>
      <c r="F1073" t="s">
        <v>32</v>
      </c>
      <c r="G1073" t="s">
        <v>35</v>
      </c>
      <c r="H1073">
        <v>0.05</v>
      </c>
      <c r="I1073" t="s">
        <v>36</v>
      </c>
      <c r="J1073">
        <v>891.96450000000004</v>
      </c>
      <c r="K1073" t="s">
        <v>44</v>
      </c>
      <c r="M1073">
        <v>1</v>
      </c>
      <c r="N1073" t="s">
        <v>1119</v>
      </c>
      <c r="O1073" t="s">
        <v>2551</v>
      </c>
      <c r="P1073">
        <v>20.059999999999999</v>
      </c>
      <c r="Q1073" s="49">
        <v>45175</v>
      </c>
      <c r="R1073" s="49">
        <v>45181</v>
      </c>
      <c r="S1073" t="s">
        <v>2925</v>
      </c>
    </row>
    <row r="1074" spans="1:19" ht="15" customHeight="1" x14ac:dyDescent="0.35">
      <c r="A1074" s="49">
        <v>45790</v>
      </c>
      <c r="B1074" t="s">
        <v>19</v>
      </c>
      <c r="C1074" t="s">
        <v>23</v>
      </c>
      <c r="D1074">
        <v>6</v>
      </c>
      <c r="E1074">
        <v>214.14</v>
      </c>
      <c r="F1074" t="s">
        <v>33</v>
      </c>
      <c r="G1074" t="s">
        <v>34</v>
      </c>
      <c r="H1074">
        <v>0.05</v>
      </c>
      <c r="I1074" t="s">
        <v>40</v>
      </c>
      <c r="J1074">
        <v>1220.598</v>
      </c>
      <c r="K1074" t="s">
        <v>46</v>
      </c>
      <c r="L1074" t="s">
        <v>47</v>
      </c>
      <c r="M1074">
        <v>0</v>
      </c>
      <c r="N1074" t="s">
        <v>1120</v>
      </c>
      <c r="O1074" t="s">
        <v>2552</v>
      </c>
      <c r="P1074">
        <v>44.86</v>
      </c>
      <c r="Q1074" s="49">
        <v>45790</v>
      </c>
      <c r="R1074" s="49">
        <v>45798</v>
      </c>
      <c r="S1074" t="s">
        <v>2922</v>
      </c>
    </row>
    <row r="1075" spans="1:19" ht="15" customHeight="1" x14ac:dyDescent="0.35">
      <c r="A1075" s="49">
        <v>45228</v>
      </c>
      <c r="B1075" t="s">
        <v>20</v>
      </c>
      <c r="C1075" t="s">
        <v>24</v>
      </c>
      <c r="D1075">
        <v>4</v>
      </c>
      <c r="E1075">
        <v>59.8</v>
      </c>
      <c r="F1075" t="s">
        <v>33</v>
      </c>
      <c r="G1075" t="s">
        <v>35</v>
      </c>
      <c r="H1075">
        <v>0.1</v>
      </c>
      <c r="I1075" t="s">
        <v>38</v>
      </c>
      <c r="J1075">
        <v>215.28</v>
      </c>
      <c r="K1075" t="s">
        <v>42</v>
      </c>
      <c r="L1075" t="s">
        <v>47</v>
      </c>
      <c r="M1075">
        <v>0</v>
      </c>
      <c r="N1075" t="s">
        <v>1121</v>
      </c>
      <c r="O1075" t="s">
        <v>2553</v>
      </c>
      <c r="P1075">
        <v>42.59</v>
      </c>
      <c r="Q1075" s="49">
        <v>45228</v>
      </c>
      <c r="R1075" s="49">
        <v>45236</v>
      </c>
      <c r="S1075" t="s">
        <v>2923</v>
      </c>
    </row>
    <row r="1076" spans="1:19" ht="15" customHeight="1" x14ac:dyDescent="0.35">
      <c r="A1076" s="49">
        <v>45455</v>
      </c>
      <c r="B1076" t="s">
        <v>18</v>
      </c>
      <c r="C1076" t="s">
        <v>23</v>
      </c>
      <c r="D1076">
        <v>9</v>
      </c>
      <c r="E1076">
        <v>418</v>
      </c>
      <c r="F1076" t="s">
        <v>32</v>
      </c>
      <c r="G1076" t="s">
        <v>34</v>
      </c>
      <c r="H1076">
        <v>0</v>
      </c>
      <c r="I1076" t="s">
        <v>41</v>
      </c>
      <c r="J1076">
        <v>3762</v>
      </c>
      <c r="K1076" t="s">
        <v>44</v>
      </c>
      <c r="L1076" t="s">
        <v>49</v>
      </c>
      <c r="M1076">
        <v>0</v>
      </c>
      <c r="N1076" t="s">
        <v>1122</v>
      </c>
      <c r="O1076" t="s">
        <v>2554</v>
      </c>
      <c r="P1076">
        <v>30.45</v>
      </c>
      <c r="Q1076" s="49">
        <v>45455</v>
      </c>
      <c r="R1076" s="49">
        <v>45461</v>
      </c>
      <c r="S1076" t="s">
        <v>2921</v>
      </c>
    </row>
    <row r="1077" spans="1:19" ht="15" customHeight="1" x14ac:dyDescent="0.35">
      <c r="A1077" s="49">
        <v>44959</v>
      </c>
      <c r="B1077" t="s">
        <v>19</v>
      </c>
      <c r="C1077" t="s">
        <v>26</v>
      </c>
      <c r="D1077">
        <v>1</v>
      </c>
      <c r="E1077">
        <v>80.959999999999994</v>
      </c>
      <c r="F1077" t="s">
        <v>31</v>
      </c>
      <c r="G1077" t="s">
        <v>34</v>
      </c>
      <c r="H1077">
        <v>0</v>
      </c>
      <c r="I1077" t="s">
        <v>41</v>
      </c>
      <c r="J1077">
        <v>80.959999999999994</v>
      </c>
      <c r="K1077" t="s">
        <v>44</v>
      </c>
      <c r="L1077" t="s">
        <v>47</v>
      </c>
      <c r="M1077">
        <v>0</v>
      </c>
      <c r="N1077" t="s">
        <v>1123</v>
      </c>
      <c r="O1077" t="s">
        <v>2555</v>
      </c>
      <c r="P1077">
        <v>48.07</v>
      </c>
      <c r="Q1077" s="49">
        <v>44959</v>
      </c>
      <c r="R1077" s="49">
        <v>44962</v>
      </c>
      <c r="S1077" t="s">
        <v>2922</v>
      </c>
    </row>
    <row r="1078" spans="1:19" ht="15" customHeight="1" x14ac:dyDescent="0.35">
      <c r="A1078" s="49">
        <v>45050</v>
      </c>
      <c r="B1078" t="s">
        <v>18</v>
      </c>
      <c r="C1078" t="s">
        <v>24</v>
      </c>
      <c r="D1078">
        <v>20</v>
      </c>
      <c r="E1078">
        <v>42.12</v>
      </c>
      <c r="F1078" t="s">
        <v>30</v>
      </c>
      <c r="G1078" t="s">
        <v>34</v>
      </c>
      <c r="H1078">
        <v>0.15</v>
      </c>
      <c r="I1078" t="s">
        <v>37</v>
      </c>
      <c r="J1078">
        <v>716.04</v>
      </c>
      <c r="K1078" t="s">
        <v>44</v>
      </c>
      <c r="M1078">
        <v>0</v>
      </c>
      <c r="N1078" t="s">
        <v>1124</v>
      </c>
      <c r="O1078" t="s">
        <v>2556</v>
      </c>
      <c r="P1078">
        <v>43.22</v>
      </c>
      <c r="Q1078" s="49">
        <v>45050</v>
      </c>
      <c r="R1078" s="49">
        <v>45058</v>
      </c>
      <c r="S1078" t="s">
        <v>2921</v>
      </c>
    </row>
    <row r="1079" spans="1:19" ht="15" customHeight="1" x14ac:dyDescent="0.35">
      <c r="A1079" s="49">
        <v>45070</v>
      </c>
      <c r="B1079" t="s">
        <v>22</v>
      </c>
      <c r="C1079" t="s">
        <v>27</v>
      </c>
      <c r="D1079">
        <v>3</v>
      </c>
      <c r="E1079">
        <v>366.65</v>
      </c>
      <c r="F1079" t="s">
        <v>33</v>
      </c>
      <c r="G1079" t="s">
        <v>34</v>
      </c>
      <c r="H1079">
        <v>0</v>
      </c>
      <c r="I1079" t="s">
        <v>39</v>
      </c>
      <c r="J1079">
        <v>1099.95</v>
      </c>
      <c r="K1079" t="s">
        <v>44</v>
      </c>
      <c r="L1079" t="s">
        <v>48</v>
      </c>
      <c r="M1079">
        <v>0</v>
      </c>
      <c r="N1079" t="s">
        <v>1125</v>
      </c>
      <c r="O1079" t="s">
        <v>2557</v>
      </c>
      <c r="P1079">
        <v>33.6</v>
      </c>
      <c r="Q1079" s="49">
        <v>45070</v>
      </c>
      <c r="R1079" s="49">
        <v>45077</v>
      </c>
      <c r="S1079" t="s">
        <v>2925</v>
      </c>
    </row>
    <row r="1080" spans="1:19" ht="15" customHeight="1" x14ac:dyDescent="0.35">
      <c r="A1080" s="49">
        <v>44960</v>
      </c>
      <c r="B1080" t="s">
        <v>22</v>
      </c>
      <c r="C1080" t="s">
        <v>27</v>
      </c>
      <c r="D1080">
        <v>19</v>
      </c>
      <c r="E1080">
        <v>534.91999999999996</v>
      </c>
      <c r="F1080" t="s">
        <v>33</v>
      </c>
      <c r="G1080" t="s">
        <v>35</v>
      </c>
      <c r="H1080">
        <v>0</v>
      </c>
      <c r="I1080" t="s">
        <v>40</v>
      </c>
      <c r="J1080">
        <v>10163.48</v>
      </c>
      <c r="K1080" t="s">
        <v>42</v>
      </c>
      <c r="M1080">
        <v>0</v>
      </c>
      <c r="N1080" t="s">
        <v>1126</v>
      </c>
      <c r="O1080" t="s">
        <v>2558</v>
      </c>
      <c r="P1080">
        <v>26.97</v>
      </c>
      <c r="Q1080" s="49">
        <v>44960</v>
      </c>
      <c r="R1080" s="49">
        <v>44970</v>
      </c>
      <c r="S1080" t="s">
        <v>2925</v>
      </c>
    </row>
    <row r="1081" spans="1:19" ht="15" customHeight="1" x14ac:dyDescent="0.35">
      <c r="A1081" s="49">
        <v>45285</v>
      </c>
      <c r="B1081" t="s">
        <v>18</v>
      </c>
      <c r="C1081" t="s">
        <v>26</v>
      </c>
      <c r="D1081">
        <v>1</v>
      </c>
      <c r="E1081">
        <v>494.52</v>
      </c>
      <c r="F1081" t="s">
        <v>33</v>
      </c>
      <c r="G1081" t="s">
        <v>35</v>
      </c>
      <c r="H1081">
        <v>0</v>
      </c>
      <c r="I1081" t="s">
        <v>41</v>
      </c>
      <c r="J1081">
        <v>494.52</v>
      </c>
      <c r="K1081" t="s">
        <v>44</v>
      </c>
      <c r="M1081">
        <v>0</v>
      </c>
      <c r="N1081" t="s">
        <v>1127</v>
      </c>
      <c r="O1081" t="s">
        <v>2559</v>
      </c>
      <c r="P1081">
        <v>43.02</v>
      </c>
      <c r="Q1081" s="49">
        <v>45285</v>
      </c>
      <c r="R1081" s="49">
        <v>45293</v>
      </c>
      <c r="S1081" t="s">
        <v>2921</v>
      </c>
    </row>
    <row r="1082" spans="1:19" ht="15" customHeight="1" x14ac:dyDescent="0.35">
      <c r="A1082" s="49">
        <v>45133</v>
      </c>
      <c r="B1082" t="s">
        <v>18</v>
      </c>
      <c r="C1082" t="s">
        <v>27</v>
      </c>
      <c r="D1082">
        <v>6</v>
      </c>
      <c r="E1082">
        <v>344.67</v>
      </c>
      <c r="F1082" t="s">
        <v>33</v>
      </c>
      <c r="G1082" t="s">
        <v>34</v>
      </c>
      <c r="H1082">
        <v>0.1</v>
      </c>
      <c r="I1082" t="s">
        <v>40</v>
      </c>
      <c r="J1082">
        <v>1861.2180000000001</v>
      </c>
      <c r="K1082" t="s">
        <v>42</v>
      </c>
      <c r="L1082" t="s">
        <v>48</v>
      </c>
      <c r="M1082">
        <v>1</v>
      </c>
      <c r="N1082" t="s">
        <v>1128</v>
      </c>
      <c r="O1082" t="s">
        <v>2560</v>
      </c>
      <c r="P1082">
        <v>31.13</v>
      </c>
      <c r="Q1082" s="49">
        <v>45133</v>
      </c>
      <c r="R1082" s="49">
        <v>45139</v>
      </c>
      <c r="S1082" t="s">
        <v>2921</v>
      </c>
    </row>
    <row r="1083" spans="1:19" ht="15" customHeight="1" x14ac:dyDescent="0.35">
      <c r="A1083" s="49">
        <v>45449</v>
      </c>
      <c r="B1083" t="s">
        <v>21</v>
      </c>
      <c r="C1083" t="s">
        <v>27</v>
      </c>
      <c r="D1083">
        <v>12</v>
      </c>
      <c r="E1083">
        <v>489.14</v>
      </c>
      <c r="F1083" t="s">
        <v>33</v>
      </c>
      <c r="G1083" t="s">
        <v>35</v>
      </c>
      <c r="H1083">
        <v>0.15</v>
      </c>
      <c r="I1083" t="s">
        <v>41</v>
      </c>
      <c r="J1083">
        <v>4989.2280000000001</v>
      </c>
      <c r="K1083" t="s">
        <v>42</v>
      </c>
      <c r="L1083" t="s">
        <v>48</v>
      </c>
      <c r="M1083">
        <v>0</v>
      </c>
      <c r="N1083" t="s">
        <v>1129</v>
      </c>
      <c r="O1083" t="s">
        <v>1625</v>
      </c>
      <c r="P1083">
        <v>29.31</v>
      </c>
      <c r="Q1083" s="49">
        <v>45449</v>
      </c>
      <c r="R1083" s="49">
        <v>45458</v>
      </c>
      <c r="S1083" t="s">
        <v>2924</v>
      </c>
    </row>
    <row r="1084" spans="1:19" ht="15" customHeight="1" x14ac:dyDescent="0.35">
      <c r="A1084" s="49">
        <v>45578</v>
      </c>
      <c r="B1084" t="s">
        <v>19</v>
      </c>
      <c r="C1084" t="s">
        <v>29</v>
      </c>
      <c r="D1084">
        <v>18</v>
      </c>
      <c r="E1084">
        <v>256.23</v>
      </c>
      <c r="F1084" t="s">
        <v>30</v>
      </c>
      <c r="G1084" t="s">
        <v>34</v>
      </c>
      <c r="H1084">
        <v>0.05</v>
      </c>
      <c r="I1084" t="s">
        <v>36</v>
      </c>
      <c r="J1084">
        <v>4381.5330000000004</v>
      </c>
      <c r="K1084" t="s">
        <v>45</v>
      </c>
      <c r="M1084">
        <v>0</v>
      </c>
      <c r="N1084" t="s">
        <v>1130</v>
      </c>
      <c r="O1084" t="s">
        <v>2561</v>
      </c>
      <c r="P1084">
        <v>11.21</v>
      </c>
      <c r="Q1084" s="49">
        <v>45578</v>
      </c>
      <c r="R1084" s="49">
        <v>45583</v>
      </c>
      <c r="S1084" t="s">
        <v>2922</v>
      </c>
    </row>
    <row r="1085" spans="1:19" ht="15" customHeight="1" x14ac:dyDescent="0.35">
      <c r="A1085" s="49">
        <v>45599</v>
      </c>
      <c r="B1085" t="s">
        <v>20</v>
      </c>
      <c r="C1085" t="s">
        <v>29</v>
      </c>
      <c r="D1085">
        <v>17</v>
      </c>
      <c r="E1085">
        <v>99.76</v>
      </c>
      <c r="F1085" t="s">
        <v>32</v>
      </c>
      <c r="G1085" t="s">
        <v>34</v>
      </c>
      <c r="H1085">
        <v>0</v>
      </c>
      <c r="I1085" t="s">
        <v>40</v>
      </c>
      <c r="J1085">
        <v>1695.92</v>
      </c>
      <c r="K1085" t="s">
        <v>42</v>
      </c>
      <c r="L1085" t="s">
        <v>47</v>
      </c>
      <c r="M1085">
        <v>1</v>
      </c>
      <c r="N1085" t="s">
        <v>1131</v>
      </c>
      <c r="O1085" t="s">
        <v>1920</v>
      </c>
      <c r="P1085">
        <v>21.89</v>
      </c>
      <c r="Q1085" s="49">
        <v>45599</v>
      </c>
      <c r="R1085" s="49">
        <v>45609</v>
      </c>
      <c r="S1085" t="s">
        <v>2923</v>
      </c>
    </row>
    <row r="1086" spans="1:19" ht="15" customHeight="1" x14ac:dyDescent="0.35">
      <c r="A1086" s="49">
        <v>45325</v>
      </c>
      <c r="B1086" t="s">
        <v>20</v>
      </c>
      <c r="C1086" t="s">
        <v>29</v>
      </c>
      <c r="D1086">
        <v>14</v>
      </c>
      <c r="E1086">
        <v>575.66</v>
      </c>
      <c r="F1086" t="s">
        <v>32</v>
      </c>
      <c r="G1086" t="s">
        <v>34</v>
      </c>
      <c r="H1086">
        <v>0.1</v>
      </c>
      <c r="I1086" t="s">
        <v>38</v>
      </c>
      <c r="J1086">
        <v>7253.3159999999998</v>
      </c>
      <c r="K1086" t="s">
        <v>44</v>
      </c>
      <c r="M1086">
        <v>0</v>
      </c>
      <c r="N1086" t="s">
        <v>1132</v>
      </c>
      <c r="O1086" t="s">
        <v>2562</v>
      </c>
      <c r="P1086">
        <v>32.53</v>
      </c>
      <c r="Q1086" s="49">
        <v>45325</v>
      </c>
      <c r="R1086" s="49">
        <v>45333</v>
      </c>
      <c r="S1086" t="s">
        <v>2923</v>
      </c>
    </row>
    <row r="1087" spans="1:19" ht="15" customHeight="1" x14ac:dyDescent="0.35">
      <c r="A1087" s="49">
        <v>44936</v>
      </c>
      <c r="B1087" t="s">
        <v>18</v>
      </c>
      <c r="C1087" t="s">
        <v>26</v>
      </c>
      <c r="D1087">
        <v>6</v>
      </c>
      <c r="E1087">
        <v>176.52</v>
      </c>
      <c r="F1087" t="s">
        <v>33</v>
      </c>
      <c r="G1087" t="s">
        <v>34</v>
      </c>
      <c r="H1087">
        <v>0.15</v>
      </c>
      <c r="I1087" t="s">
        <v>37</v>
      </c>
      <c r="J1087">
        <v>900.25200000000007</v>
      </c>
      <c r="K1087" t="s">
        <v>42</v>
      </c>
      <c r="L1087" t="s">
        <v>47</v>
      </c>
      <c r="M1087">
        <v>0</v>
      </c>
      <c r="N1087" t="s">
        <v>1133</v>
      </c>
      <c r="O1087" t="s">
        <v>2563</v>
      </c>
      <c r="P1087">
        <v>16.98</v>
      </c>
      <c r="Q1087" s="49">
        <v>44936</v>
      </c>
      <c r="R1087" s="49">
        <v>44939</v>
      </c>
      <c r="S1087" t="s">
        <v>2921</v>
      </c>
    </row>
    <row r="1088" spans="1:19" ht="15" customHeight="1" x14ac:dyDescent="0.35">
      <c r="A1088" s="49">
        <v>45215</v>
      </c>
      <c r="B1088" t="s">
        <v>18</v>
      </c>
      <c r="C1088" t="s">
        <v>28</v>
      </c>
      <c r="D1088">
        <v>6</v>
      </c>
      <c r="E1088">
        <v>485.66</v>
      </c>
      <c r="F1088" t="s">
        <v>33</v>
      </c>
      <c r="G1088" t="s">
        <v>34</v>
      </c>
      <c r="H1088">
        <v>0.05</v>
      </c>
      <c r="I1088" t="s">
        <v>36</v>
      </c>
      <c r="J1088">
        <v>2768.2620000000002</v>
      </c>
      <c r="K1088" t="s">
        <v>43</v>
      </c>
      <c r="L1088" t="s">
        <v>47</v>
      </c>
      <c r="M1088">
        <v>0</v>
      </c>
      <c r="N1088" t="s">
        <v>1134</v>
      </c>
      <c r="O1088" t="s">
        <v>2564</v>
      </c>
      <c r="P1088">
        <v>30.62</v>
      </c>
      <c r="Q1088" s="49">
        <v>45215</v>
      </c>
      <c r="R1088" s="49">
        <v>45221</v>
      </c>
      <c r="S1088" t="s">
        <v>2921</v>
      </c>
    </row>
    <row r="1089" spans="1:19" ht="15" customHeight="1" x14ac:dyDescent="0.35">
      <c r="A1089" s="49">
        <v>45735</v>
      </c>
      <c r="B1089" t="s">
        <v>21</v>
      </c>
      <c r="C1089" t="s">
        <v>23</v>
      </c>
      <c r="D1089">
        <v>8</v>
      </c>
      <c r="E1089">
        <v>141.61000000000001</v>
      </c>
      <c r="F1089" t="s">
        <v>30</v>
      </c>
      <c r="G1089" t="s">
        <v>35</v>
      </c>
      <c r="H1089">
        <v>0.1</v>
      </c>
      <c r="I1089" t="s">
        <v>41</v>
      </c>
      <c r="J1089">
        <v>1019.592</v>
      </c>
      <c r="K1089" t="s">
        <v>43</v>
      </c>
      <c r="L1089" t="s">
        <v>49</v>
      </c>
      <c r="M1089">
        <v>0</v>
      </c>
      <c r="N1089" t="s">
        <v>1135</v>
      </c>
      <c r="O1089" t="s">
        <v>2565</v>
      </c>
      <c r="P1089">
        <v>14.02</v>
      </c>
      <c r="Q1089" s="49">
        <v>45735</v>
      </c>
      <c r="R1089" s="49">
        <v>45740</v>
      </c>
      <c r="S1089" t="s">
        <v>2924</v>
      </c>
    </row>
    <row r="1090" spans="1:19" ht="15" customHeight="1" x14ac:dyDescent="0.35">
      <c r="A1090" s="49">
        <v>45642</v>
      </c>
      <c r="B1090" t="s">
        <v>22</v>
      </c>
      <c r="C1090" t="s">
        <v>25</v>
      </c>
      <c r="D1090">
        <v>9</v>
      </c>
      <c r="E1090">
        <v>215.29</v>
      </c>
      <c r="F1090" t="s">
        <v>32</v>
      </c>
      <c r="G1090" t="s">
        <v>34</v>
      </c>
      <c r="H1090">
        <v>0.1</v>
      </c>
      <c r="I1090" t="s">
        <v>37</v>
      </c>
      <c r="J1090">
        <v>1743.8489999999999</v>
      </c>
      <c r="K1090" t="s">
        <v>44</v>
      </c>
      <c r="L1090" t="s">
        <v>49</v>
      </c>
      <c r="M1090">
        <v>0</v>
      </c>
      <c r="N1090" t="s">
        <v>1136</v>
      </c>
      <c r="O1090" t="s">
        <v>2566</v>
      </c>
      <c r="P1090">
        <v>5.84</v>
      </c>
      <c r="Q1090" s="49">
        <v>45642</v>
      </c>
      <c r="R1090" s="49">
        <v>45645</v>
      </c>
      <c r="S1090" t="s">
        <v>2925</v>
      </c>
    </row>
    <row r="1091" spans="1:19" ht="15" customHeight="1" x14ac:dyDescent="0.35">
      <c r="A1091" s="49">
        <v>45154</v>
      </c>
      <c r="B1091" t="s">
        <v>22</v>
      </c>
      <c r="C1091" t="s">
        <v>23</v>
      </c>
      <c r="D1091">
        <v>18</v>
      </c>
      <c r="E1091">
        <v>497.22</v>
      </c>
      <c r="F1091" t="s">
        <v>30</v>
      </c>
      <c r="G1091" t="s">
        <v>34</v>
      </c>
      <c r="H1091">
        <v>0.05</v>
      </c>
      <c r="I1091" t="s">
        <v>40</v>
      </c>
      <c r="J1091">
        <v>8502.4620000000014</v>
      </c>
      <c r="K1091" t="s">
        <v>44</v>
      </c>
      <c r="L1091" t="s">
        <v>49</v>
      </c>
      <c r="M1091">
        <v>0</v>
      </c>
      <c r="N1091" t="s">
        <v>1137</v>
      </c>
      <c r="O1091" t="s">
        <v>2567</v>
      </c>
      <c r="P1091">
        <v>17.39</v>
      </c>
      <c r="Q1091" s="49">
        <v>45154</v>
      </c>
      <c r="R1091" s="49">
        <v>45158</v>
      </c>
      <c r="S1091" t="s">
        <v>2925</v>
      </c>
    </row>
    <row r="1092" spans="1:19" ht="15" customHeight="1" x14ac:dyDescent="0.35">
      <c r="A1092" s="49">
        <v>44936</v>
      </c>
      <c r="B1092" t="s">
        <v>18</v>
      </c>
      <c r="C1092" t="s">
        <v>25</v>
      </c>
      <c r="D1092">
        <v>13</v>
      </c>
      <c r="E1092">
        <v>347.73</v>
      </c>
      <c r="F1092" t="s">
        <v>30</v>
      </c>
      <c r="G1092" t="s">
        <v>34</v>
      </c>
      <c r="H1092">
        <v>0.05</v>
      </c>
      <c r="I1092" t="s">
        <v>40</v>
      </c>
      <c r="J1092">
        <v>4294.4654999999993</v>
      </c>
      <c r="K1092" t="s">
        <v>43</v>
      </c>
      <c r="L1092" t="s">
        <v>47</v>
      </c>
      <c r="M1092">
        <v>1</v>
      </c>
      <c r="N1092" t="s">
        <v>1138</v>
      </c>
      <c r="O1092" t="s">
        <v>2568</v>
      </c>
      <c r="P1092">
        <v>31.81</v>
      </c>
      <c r="Q1092" s="49">
        <v>44936</v>
      </c>
      <c r="R1092" s="49">
        <v>44946</v>
      </c>
      <c r="S1092" t="s">
        <v>2921</v>
      </c>
    </row>
    <row r="1093" spans="1:19" ht="15" customHeight="1" x14ac:dyDescent="0.35">
      <c r="A1093" s="49">
        <v>45786</v>
      </c>
      <c r="B1093" t="s">
        <v>21</v>
      </c>
      <c r="C1093" t="s">
        <v>26</v>
      </c>
      <c r="D1093">
        <v>3</v>
      </c>
      <c r="E1093">
        <v>371.21</v>
      </c>
      <c r="F1093" t="s">
        <v>32</v>
      </c>
      <c r="G1093" t="s">
        <v>34</v>
      </c>
      <c r="H1093">
        <v>0.1</v>
      </c>
      <c r="I1093" t="s">
        <v>36</v>
      </c>
      <c r="J1093">
        <v>1002.2670000000001</v>
      </c>
      <c r="K1093" t="s">
        <v>43</v>
      </c>
      <c r="L1093" t="s">
        <v>48</v>
      </c>
      <c r="M1093">
        <v>0</v>
      </c>
      <c r="N1093" t="s">
        <v>1139</v>
      </c>
      <c r="O1093" t="s">
        <v>2569</v>
      </c>
      <c r="P1093">
        <v>20.02</v>
      </c>
      <c r="Q1093" s="49">
        <v>45786</v>
      </c>
      <c r="R1093" s="49">
        <v>45795</v>
      </c>
      <c r="S1093" t="s">
        <v>2924</v>
      </c>
    </row>
    <row r="1094" spans="1:19" ht="15" customHeight="1" x14ac:dyDescent="0.35">
      <c r="A1094" s="49">
        <v>45390</v>
      </c>
      <c r="B1094" t="s">
        <v>18</v>
      </c>
      <c r="C1094" t="s">
        <v>29</v>
      </c>
      <c r="D1094">
        <v>12</v>
      </c>
      <c r="E1094">
        <v>434.33</v>
      </c>
      <c r="F1094" t="s">
        <v>31</v>
      </c>
      <c r="G1094" t="s">
        <v>34</v>
      </c>
      <c r="H1094">
        <v>0.15</v>
      </c>
      <c r="I1094" t="s">
        <v>41</v>
      </c>
      <c r="J1094">
        <v>4430.1660000000002</v>
      </c>
      <c r="K1094" t="s">
        <v>46</v>
      </c>
      <c r="L1094" t="s">
        <v>47</v>
      </c>
      <c r="M1094">
        <v>0</v>
      </c>
      <c r="N1094" t="s">
        <v>1140</v>
      </c>
      <c r="O1094" t="s">
        <v>1811</v>
      </c>
      <c r="P1094">
        <v>15.33</v>
      </c>
      <c r="Q1094" s="49">
        <v>45390</v>
      </c>
      <c r="R1094" s="49">
        <v>45398</v>
      </c>
      <c r="S1094" t="s">
        <v>2921</v>
      </c>
    </row>
    <row r="1095" spans="1:19" ht="15" customHeight="1" x14ac:dyDescent="0.35">
      <c r="A1095" s="49">
        <v>45783</v>
      </c>
      <c r="B1095" t="s">
        <v>18</v>
      </c>
      <c r="C1095" t="s">
        <v>27</v>
      </c>
      <c r="D1095">
        <v>16</v>
      </c>
      <c r="E1095">
        <v>426.65</v>
      </c>
      <c r="F1095" t="s">
        <v>31</v>
      </c>
      <c r="G1095" t="s">
        <v>35</v>
      </c>
      <c r="H1095">
        <v>0.1</v>
      </c>
      <c r="I1095" t="s">
        <v>40</v>
      </c>
      <c r="J1095">
        <v>6143.76</v>
      </c>
      <c r="K1095" t="s">
        <v>43</v>
      </c>
      <c r="M1095">
        <v>0</v>
      </c>
      <c r="N1095" t="s">
        <v>1141</v>
      </c>
      <c r="O1095" t="s">
        <v>2570</v>
      </c>
      <c r="P1095">
        <v>10.199999999999999</v>
      </c>
      <c r="Q1095" s="49">
        <v>45783</v>
      </c>
      <c r="R1095" s="49">
        <v>45792</v>
      </c>
      <c r="S1095" t="s">
        <v>2921</v>
      </c>
    </row>
    <row r="1096" spans="1:19" ht="15" customHeight="1" x14ac:dyDescent="0.35">
      <c r="A1096" s="49">
        <v>45067</v>
      </c>
      <c r="B1096" t="s">
        <v>22</v>
      </c>
      <c r="C1096" t="s">
        <v>25</v>
      </c>
      <c r="D1096">
        <v>6</v>
      </c>
      <c r="E1096">
        <v>294.97000000000003</v>
      </c>
      <c r="F1096" t="s">
        <v>31</v>
      </c>
      <c r="G1096" t="s">
        <v>34</v>
      </c>
      <c r="H1096">
        <v>0.05</v>
      </c>
      <c r="I1096" t="s">
        <v>41</v>
      </c>
      <c r="J1096">
        <v>1681.329</v>
      </c>
      <c r="K1096" t="s">
        <v>44</v>
      </c>
      <c r="L1096" t="s">
        <v>49</v>
      </c>
      <c r="M1096">
        <v>0</v>
      </c>
      <c r="N1096" t="s">
        <v>1142</v>
      </c>
      <c r="O1096" t="s">
        <v>2571</v>
      </c>
      <c r="P1096">
        <v>48.08</v>
      </c>
      <c r="Q1096" s="49">
        <v>45067</v>
      </c>
      <c r="R1096" s="49">
        <v>45075</v>
      </c>
      <c r="S1096" t="s">
        <v>2925</v>
      </c>
    </row>
    <row r="1097" spans="1:19" ht="15" customHeight="1" x14ac:dyDescent="0.35">
      <c r="A1097" s="49">
        <v>45253</v>
      </c>
      <c r="B1097" t="s">
        <v>21</v>
      </c>
      <c r="C1097" t="s">
        <v>24</v>
      </c>
      <c r="D1097">
        <v>12</v>
      </c>
      <c r="E1097">
        <v>130.9</v>
      </c>
      <c r="F1097" t="s">
        <v>33</v>
      </c>
      <c r="G1097" t="s">
        <v>35</v>
      </c>
      <c r="H1097">
        <v>0.15</v>
      </c>
      <c r="I1097" t="s">
        <v>37</v>
      </c>
      <c r="J1097">
        <v>1335.18</v>
      </c>
      <c r="K1097" t="s">
        <v>45</v>
      </c>
      <c r="L1097" t="s">
        <v>48</v>
      </c>
      <c r="M1097">
        <v>0</v>
      </c>
      <c r="N1097" t="s">
        <v>1143</v>
      </c>
      <c r="O1097" t="s">
        <v>2572</v>
      </c>
      <c r="P1097">
        <v>34.69</v>
      </c>
      <c r="Q1097" s="49">
        <v>45253</v>
      </c>
      <c r="R1097" s="49">
        <v>45260</v>
      </c>
      <c r="S1097" t="s">
        <v>2924</v>
      </c>
    </row>
    <row r="1098" spans="1:19" ht="15" customHeight="1" x14ac:dyDescent="0.35">
      <c r="A1098" s="49">
        <v>45377</v>
      </c>
      <c r="B1098" t="s">
        <v>20</v>
      </c>
      <c r="C1098" t="s">
        <v>27</v>
      </c>
      <c r="D1098">
        <v>18</v>
      </c>
      <c r="E1098">
        <v>539.98</v>
      </c>
      <c r="F1098" t="s">
        <v>32</v>
      </c>
      <c r="G1098" t="s">
        <v>35</v>
      </c>
      <c r="H1098">
        <v>0.15</v>
      </c>
      <c r="I1098" t="s">
        <v>36</v>
      </c>
      <c r="J1098">
        <v>8261.6939999999995</v>
      </c>
      <c r="K1098" t="s">
        <v>46</v>
      </c>
      <c r="L1098" t="s">
        <v>47</v>
      </c>
      <c r="M1098">
        <v>1</v>
      </c>
      <c r="N1098" t="s">
        <v>1144</v>
      </c>
      <c r="O1098" t="s">
        <v>2573</v>
      </c>
      <c r="P1098">
        <v>34.44</v>
      </c>
      <c r="Q1098" s="49">
        <v>45377</v>
      </c>
      <c r="R1098" s="49">
        <v>45387</v>
      </c>
      <c r="S1098" t="s">
        <v>2923</v>
      </c>
    </row>
    <row r="1099" spans="1:19" ht="15" customHeight="1" x14ac:dyDescent="0.35">
      <c r="A1099" s="49">
        <v>45560</v>
      </c>
      <c r="B1099" t="s">
        <v>19</v>
      </c>
      <c r="C1099" t="s">
        <v>25</v>
      </c>
      <c r="D1099">
        <v>12</v>
      </c>
      <c r="E1099">
        <v>149.37</v>
      </c>
      <c r="F1099" t="s">
        <v>33</v>
      </c>
      <c r="G1099" t="s">
        <v>35</v>
      </c>
      <c r="H1099">
        <v>0.1</v>
      </c>
      <c r="I1099" t="s">
        <v>41</v>
      </c>
      <c r="J1099">
        <v>1613.1959999999999</v>
      </c>
      <c r="K1099" t="s">
        <v>44</v>
      </c>
      <c r="M1099">
        <v>0</v>
      </c>
      <c r="N1099" t="s">
        <v>1145</v>
      </c>
      <c r="O1099" t="s">
        <v>2574</v>
      </c>
      <c r="P1099">
        <v>20.21</v>
      </c>
      <c r="Q1099" s="49">
        <v>45560</v>
      </c>
      <c r="R1099" s="49">
        <v>45567</v>
      </c>
      <c r="S1099" t="s">
        <v>2922</v>
      </c>
    </row>
    <row r="1100" spans="1:19" ht="15" customHeight="1" x14ac:dyDescent="0.35">
      <c r="A1100" s="49">
        <v>45022</v>
      </c>
      <c r="B1100" t="s">
        <v>18</v>
      </c>
      <c r="C1100" t="s">
        <v>26</v>
      </c>
      <c r="D1100">
        <v>5</v>
      </c>
      <c r="E1100">
        <v>411.24</v>
      </c>
      <c r="F1100" t="s">
        <v>31</v>
      </c>
      <c r="G1100" t="s">
        <v>34</v>
      </c>
      <c r="H1100">
        <v>0.15</v>
      </c>
      <c r="I1100" t="s">
        <v>41</v>
      </c>
      <c r="J1100">
        <v>1747.77</v>
      </c>
      <c r="K1100" t="s">
        <v>46</v>
      </c>
      <c r="L1100" t="s">
        <v>49</v>
      </c>
      <c r="M1100">
        <v>1</v>
      </c>
      <c r="N1100" t="s">
        <v>1146</v>
      </c>
      <c r="O1100" t="s">
        <v>2575</v>
      </c>
      <c r="P1100">
        <v>5.35</v>
      </c>
      <c r="Q1100" s="49">
        <v>45022</v>
      </c>
      <c r="R1100" s="49">
        <v>45026</v>
      </c>
      <c r="S1100" t="s">
        <v>2921</v>
      </c>
    </row>
    <row r="1101" spans="1:19" ht="15" customHeight="1" x14ac:dyDescent="0.35">
      <c r="A1101" s="49">
        <v>45467</v>
      </c>
      <c r="B1101" t="s">
        <v>20</v>
      </c>
      <c r="C1101" t="s">
        <v>26</v>
      </c>
      <c r="D1101">
        <v>16</v>
      </c>
      <c r="E1101">
        <v>462.86</v>
      </c>
      <c r="F1101" t="s">
        <v>33</v>
      </c>
      <c r="G1101" t="s">
        <v>35</v>
      </c>
      <c r="H1101">
        <v>0.05</v>
      </c>
      <c r="I1101" t="s">
        <v>41</v>
      </c>
      <c r="J1101">
        <v>7035.4719999999998</v>
      </c>
      <c r="K1101" t="s">
        <v>46</v>
      </c>
      <c r="M1101">
        <v>1</v>
      </c>
      <c r="N1101" t="s">
        <v>1147</v>
      </c>
      <c r="O1101" t="s">
        <v>2576</v>
      </c>
      <c r="P1101">
        <v>17.43</v>
      </c>
      <c r="Q1101" s="49">
        <v>45467</v>
      </c>
      <c r="R1101" s="49">
        <v>45469</v>
      </c>
      <c r="S1101" t="s">
        <v>2923</v>
      </c>
    </row>
    <row r="1102" spans="1:19" ht="15" customHeight="1" x14ac:dyDescent="0.35">
      <c r="A1102" s="49">
        <v>45641</v>
      </c>
      <c r="B1102" t="s">
        <v>19</v>
      </c>
      <c r="C1102" t="s">
        <v>23</v>
      </c>
      <c r="D1102">
        <v>17</v>
      </c>
      <c r="E1102">
        <v>506.38</v>
      </c>
      <c r="F1102" t="s">
        <v>30</v>
      </c>
      <c r="G1102" t="s">
        <v>34</v>
      </c>
      <c r="H1102">
        <v>0</v>
      </c>
      <c r="I1102" t="s">
        <v>39</v>
      </c>
      <c r="J1102">
        <v>8608.4599999999991</v>
      </c>
      <c r="K1102" t="s">
        <v>46</v>
      </c>
      <c r="L1102" t="s">
        <v>49</v>
      </c>
      <c r="M1102">
        <v>1</v>
      </c>
      <c r="N1102" t="s">
        <v>1148</v>
      </c>
      <c r="O1102" t="s">
        <v>2577</v>
      </c>
      <c r="P1102">
        <v>33.36</v>
      </c>
      <c r="Q1102" s="49">
        <v>45641</v>
      </c>
      <c r="R1102" s="49">
        <v>45649</v>
      </c>
      <c r="S1102" t="s">
        <v>2922</v>
      </c>
    </row>
    <row r="1103" spans="1:19" ht="15" customHeight="1" x14ac:dyDescent="0.35">
      <c r="A1103" s="49">
        <v>45568</v>
      </c>
      <c r="B1103" t="s">
        <v>20</v>
      </c>
      <c r="C1103" t="s">
        <v>25</v>
      </c>
      <c r="D1103">
        <v>19</v>
      </c>
      <c r="E1103">
        <v>25.61</v>
      </c>
      <c r="F1103" t="s">
        <v>30</v>
      </c>
      <c r="G1103" t="s">
        <v>35</v>
      </c>
      <c r="H1103">
        <v>0</v>
      </c>
      <c r="I1103" t="s">
        <v>41</v>
      </c>
      <c r="J1103">
        <v>486.59</v>
      </c>
      <c r="K1103" t="s">
        <v>43</v>
      </c>
      <c r="M1103">
        <v>0</v>
      </c>
      <c r="N1103" t="s">
        <v>1149</v>
      </c>
      <c r="O1103" t="s">
        <v>2047</v>
      </c>
      <c r="P1103">
        <v>30.32</v>
      </c>
      <c r="Q1103" s="49">
        <v>45568</v>
      </c>
      <c r="R1103" s="49">
        <v>45576</v>
      </c>
      <c r="S1103" t="s">
        <v>2923</v>
      </c>
    </row>
    <row r="1104" spans="1:19" ht="15" customHeight="1" x14ac:dyDescent="0.35">
      <c r="A1104" s="49">
        <v>45172</v>
      </c>
      <c r="B1104" t="s">
        <v>19</v>
      </c>
      <c r="C1104" t="s">
        <v>25</v>
      </c>
      <c r="D1104">
        <v>4</v>
      </c>
      <c r="E1104">
        <v>467.45</v>
      </c>
      <c r="F1104" t="s">
        <v>32</v>
      </c>
      <c r="G1104" t="s">
        <v>34</v>
      </c>
      <c r="H1104">
        <v>0.05</v>
      </c>
      <c r="I1104" t="s">
        <v>38</v>
      </c>
      <c r="J1104">
        <v>1776.31</v>
      </c>
      <c r="K1104" t="s">
        <v>43</v>
      </c>
      <c r="L1104" t="s">
        <v>49</v>
      </c>
      <c r="M1104">
        <v>0</v>
      </c>
      <c r="N1104" t="s">
        <v>1150</v>
      </c>
      <c r="O1104" t="s">
        <v>2578</v>
      </c>
      <c r="P1104">
        <v>25.05</v>
      </c>
      <c r="Q1104" s="49">
        <v>45172</v>
      </c>
      <c r="R1104" s="49">
        <v>45182</v>
      </c>
      <c r="S1104" t="s">
        <v>2922</v>
      </c>
    </row>
    <row r="1105" spans="1:19" ht="15" customHeight="1" x14ac:dyDescent="0.35">
      <c r="A1105" s="49">
        <v>44955</v>
      </c>
      <c r="B1105" t="s">
        <v>20</v>
      </c>
      <c r="C1105" t="s">
        <v>29</v>
      </c>
      <c r="D1105">
        <v>10</v>
      </c>
      <c r="E1105">
        <v>140.5</v>
      </c>
      <c r="F1105" t="s">
        <v>30</v>
      </c>
      <c r="G1105" t="s">
        <v>35</v>
      </c>
      <c r="H1105">
        <v>0.15</v>
      </c>
      <c r="I1105" t="s">
        <v>39</v>
      </c>
      <c r="J1105">
        <v>1194.25</v>
      </c>
      <c r="K1105" t="s">
        <v>42</v>
      </c>
      <c r="L1105" t="s">
        <v>47</v>
      </c>
      <c r="M1105">
        <v>0</v>
      </c>
      <c r="N1105" t="s">
        <v>1151</v>
      </c>
      <c r="O1105" t="s">
        <v>2252</v>
      </c>
      <c r="P1105">
        <v>43.81</v>
      </c>
      <c r="Q1105" s="49">
        <v>44955</v>
      </c>
      <c r="R1105" s="49">
        <v>44962</v>
      </c>
      <c r="S1105" t="s">
        <v>2923</v>
      </c>
    </row>
    <row r="1106" spans="1:19" ht="15" customHeight="1" x14ac:dyDescent="0.35">
      <c r="A1106" s="49">
        <v>45455</v>
      </c>
      <c r="B1106" t="s">
        <v>20</v>
      </c>
      <c r="C1106" t="s">
        <v>24</v>
      </c>
      <c r="D1106">
        <v>8</v>
      </c>
      <c r="E1106">
        <v>57.85</v>
      </c>
      <c r="F1106" t="s">
        <v>33</v>
      </c>
      <c r="G1106" t="s">
        <v>34</v>
      </c>
      <c r="H1106">
        <v>0</v>
      </c>
      <c r="I1106" t="s">
        <v>38</v>
      </c>
      <c r="J1106">
        <v>462.8</v>
      </c>
      <c r="K1106" t="s">
        <v>42</v>
      </c>
      <c r="L1106" t="s">
        <v>49</v>
      </c>
      <c r="M1106">
        <v>1</v>
      </c>
      <c r="N1106" t="s">
        <v>1152</v>
      </c>
      <c r="O1106" t="s">
        <v>2579</v>
      </c>
      <c r="P1106">
        <v>49.82</v>
      </c>
      <c r="Q1106" s="49">
        <v>45455</v>
      </c>
      <c r="R1106" s="49">
        <v>45463</v>
      </c>
      <c r="S1106" t="s">
        <v>2923</v>
      </c>
    </row>
    <row r="1107" spans="1:19" ht="15" customHeight="1" x14ac:dyDescent="0.35">
      <c r="A1107" s="49">
        <v>45620</v>
      </c>
      <c r="B1107" t="s">
        <v>20</v>
      </c>
      <c r="C1107" t="s">
        <v>27</v>
      </c>
      <c r="D1107">
        <v>9</v>
      </c>
      <c r="E1107">
        <v>539.64</v>
      </c>
      <c r="F1107" t="s">
        <v>31</v>
      </c>
      <c r="G1107" t="s">
        <v>35</v>
      </c>
      <c r="H1107">
        <v>0.15</v>
      </c>
      <c r="I1107" t="s">
        <v>37</v>
      </c>
      <c r="J1107">
        <v>4128.2460000000001</v>
      </c>
      <c r="K1107" t="s">
        <v>43</v>
      </c>
      <c r="M1107">
        <v>0</v>
      </c>
      <c r="N1107" t="s">
        <v>1153</v>
      </c>
      <c r="O1107" t="s">
        <v>2580</v>
      </c>
      <c r="P1107">
        <v>16.079999999999998</v>
      </c>
      <c r="Q1107" s="49">
        <v>45620</v>
      </c>
      <c r="R1107" s="49">
        <v>45629</v>
      </c>
      <c r="S1107" t="s">
        <v>2923</v>
      </c>
    </row>
    <row r="1108" spans="1:19" ht="15" customHeight="1" x14ac:dyDescent="0.35">
      <c r="A1108" s="49">
        <v>45153</v>
      </c>
      <c r="B1108" t="s">
        <v>22</v>
      </c>
      <c r="C1108" t="s">
        <v>27</v>
      </c>
      <c r="D1108">
        <v>18</v>
      </c>
      <c r="E1108">
        <v>476.32</v>
      </c>
      <c r="F1108" t="s">
        <v>31</v>
      </c>
      <c r="G1108" t="s">
        <v>34</v>
      </c>
      <c r="H1108">
        <v>0</v>
      </c>
      <c r="I1108" t="s">
        <v>40</v>
      </c>
      <c r="J1108">
        <v>8573.76</v>
      </c>
      <c r="K1108" t="s">
        <v>44</v>
      </c>
      <c r="L1108" t="s">
        <v>48</v>
      </c>
      <c r="M1108">
        <v>1</v>
      </c>
      <c r="N1108" t="s">
        <v>1154</v>
      </c>
      <c r="O1108" t="s">
        <v>2581</v>
      </c>
      <c r="P1108">
        <v>47.43</v>
      </c>
      <c r="Q1108" s="49">
        <v>45153</v>
      </c>
      <c r="R1108" s="49">
        <v>45158</v>
      </c>
      <c r="S1108" t="s">
        <v>2925</v>
      </c>
    </row>
    <row r="1109" spans="1:19" ht="15" customHeight="1" x14ac:dyDescent="0.35">
      <c r="A1109" s="49">
        <v>45525</v>
      </c>
      <c r="B1109" t="s">
        <v>21</v>
      </c>
      <c r="C1109" t="s">
        <v>28</v>
      </c>
      <c r="D1109">
        <v>11</v>
      </c>
      <c r="E1109">
        <v>143.85</v>
      </c>
      <c r="F1109" t="s">
        <v>31</v>
      </c>
      <c r="G1109" t="s">
        <v>34</v>
      </c>
      <c r="H1109">
        <v>0.1</v>
      </c>
      <c r="I1109" t="s">
        <v>36</v>
      </c>
      <c r="J1109">
        <v>1424.115</v>
      </c>
      <c r="K1109" t="s">
        <v>45</v>
      </c>
      <c r="L1109" t="s">
        <v>47</v>
      </c>
      <c r="M1109">
        <v>0</v>
      </c>
      <c r="N1109" t="s">
        <v>1155</v>
      </c>
      <c r="O1109" t="s">
        <v>2582</v>
      </c>
      <c r="P1109">
        <v>6.85</v>
      </c>
      <c r="Q1109" s="49">
        <v>45525</v>
      </c>
      <c r="R1109" s="49">
        <v>45534</v>
      </c>
      <c r="S1109" t="s">
        <v>2924</v>
      </c>
    </row>
    <row r="1110" spans="1:19" ht="15" customHeight="1" x14ac:dyDescent="0.35">
      <c r="A1110" s="49">
        <v>45070</v>
      </c>
      <c r="B1110" t="s">
        <v>22</v>
      </c>
      <c r="C1110" t="s">
        <v>27</v>
      </c>
      <c r="D1110">
        <v>4</v>
      </c>
      <c r="E1110">
        <v>323.63</v>
      </c>
      <c r="F1110" t="s">
        <v>32</v>
      </c>
      <c r="G1110" t="s">
        <v>35</v>
      </c>
      <c r="H1110">
        <v>0.1</v>
      </c>
      <c r="I1110" t="s">
        <v>39</v>
      </c>
      <c r="J1110">
        <v>1165.068</v>
      </c>
      <c r="K1110" t="s">
        <v>44</v>
      </c>
      <c r="L1110" t="s">
        <v>47</v>
      </c>
      <c r="M1110">
        <v>0</v>
      </c>
      <c r="N1110" t="s">
        <v>1156</v>
      </c>
      <c r="O1110" t="s">
        <v>2583</v>
      </c>
      <c r="P1110">
        <v>32.92</v>
      </c>
      <c r="Q1110" s="49">
        <v>45070</v>
      </c>
      <c r="R1110" s="49">
        <v>45078</v>
      </c>
      <c r="S1110" t="s">
        <v>2925</v>
      </c>
    </row>
    <row r="1111" spans="1:19" ht="15" customHeight="1" x14ac:dyDescent="0.35">
      <c r="A1111" s="49">
        <v>45043</v>
      </c>
      <c r="B1111" t="s">
        <v>22</v>
      </c>
      <c r="C1111" t="s">
        <v>27</v>
      </c>
      <c r="D1111">
        <v>16</v>
      </c>
      <c r="E1111">
        <v>37.4</v>
      </c>
      <c r="F1111" t="s">
        <v>31</v>
      </c>
      <c r="G1111" t="s">
        <v>34</v>
      </c>
      <c r="H1111">
        <v>0.05</v>
      </c>
      <c r="I1111" t="s">
        <v>41</v>
      </c>
      <c r="J1111">
        <v>568.4799999999999</v>
      </c>
      <c r="K1111" t="s">
        <v>44</v>
      </c>
      <c r="L1111" t="s">
        <v>47</v>
      </c>
      <c r="M1111">
        <v>0</v>
      </c>
      <c r="N1111" t="s">
        <v>1157</v>
      </c>
      <c r="O1111" t="s">
        <v>2584</v>
      </c>
      <c r="P1111">
        <v>49.55</v>
      </c>
      <c r="Q1111" s="49">
        <v>45043</v>
      </c>
      <c r="R1111" s="49">
        <v>45047</v>
      </c>
      <c r="S1111" t="s">
        <v>2925</v>
      </c>
    </row>
    <row r="1112" spans="1:19" ht="15" customHeight="1" x14ac:dyDescent="0.35">
      <c r="A1112" s="49">
        <v>45067</v>
      </c>
      <c r="B1112" t="s">
        <v>18</v>
      </c>
      <c r="C1112" t="s">
        <v>28</v>
      </c>
      <c r="D1112">
        <v>1</v>
      </c>
      <c r="E1112">
        <v>418.98</v>
      </c>
      <c r="F1112" t="s">
        <v>30</v>
      </c>
      <c r="G1112" t="s">
        <v>35</v>
      </c>
      <c r="H1112">
        <v>0.1</v>
      </c>
      <c r="I1112" t="s">
        <v>39</v>
      </c>
      <c r="J1112">
        <v>377.08200000000011</v>
      </c>
      <c r="K1112" t="s">
        <v>43</v>
      </c>
      <c r="L1112" t="s">
        <v>47</v>
      </c>
      <c r="M1112">
        <v>0</v>
      </c>
      <c r="N1112" t="s">
        <v>1158</v>
      </c>
      <c r="O1112" t="s">
        <v>2585</v>
      </c>
      <c r="P1112">
        <v>43.72</v>
      </c>
      <c r="Q1112" s="49">
        <v>45067</v>
      </c>
      <c r="R1112" s="49">
        <v>45072</v>
      </c>
      <c r="S1112" t="s">
        <v>2921</v>
      </c>
    </row>
    <row r="1113" spans="1:19" ht="15" customHeight="1" x14ac:dyDescent="0.35">
      <c r="A1113" s="49">
        <v>45704</v>
      </c>
      <c r="B1113" t="s">
        <v>18</v>
      </c>
      <c r="C1113" t="s">
        <v>27</v>
      </c>
      <c r="D1113">
        <v>12</v>
      </c>
      <c r="E1113">
        <v>108.35</v>
      </c>
      <c r="F1113" t="s">
        <v>31</v>
      </c>
      <c r="G1113" t="s">
        <v>34</v>
      </c>
      <c r="H1113">
        <v>0</v>
      </c>
      <c r="I1113" t="s">
        <v>40</v>
      </c>
      <c r="J1113">
        <v>1300.2</v>
      </c>
      <c r="K1113" t="s">
        <v>42</v>
      </c>
      <c r="L1113" t="s">
        <v>47</v>
      </c>
      <c r="M1113">
        <v>0</v>
      </c>
      <c r="N1113" t="s">
        <v>1159</v>
      </c>
      <c r="O1113" t="s">
        <v>2586</v>
      </c>
      <c r="P1113">
        <v>42.06</v>
      </c>
      <c r="Q1113" s="49">
        <v>45704</v>
      </c>
      <c r="R1113" s="49">
        <v>45713</v>
      </c>
      <c r="S1113" t="s">
        <v>2921</v>
      </c>
    </row>
    <row r="1114" spans="1:19" ht="15" customHeight="1" x14ac:dyDescent="0.35">
      <c r="A1114" s="49">
        <v>45162</v>
      </c>
      <c r="B1114" t="s">
        <v>18</v>
      </c>
      <c r="C1114" t="s">
        <v>28</v>
      </c>
      <c r="D1114">
        <v>5</v>
      </c>
      <c r="E1114">
        <v>256.42</v>
      </c>
      <c r="F1114" t="s">
        <v>30</v>
      </c>
      <c r="G1114" t="s">
        <v>35</v>
      </c>
      <c r="H1114">
        <v>0</v>
      </c>
      <c r="I1114" t="s">
        <v>37</v>
      </c>
      <c r="J1114">
        <v>1282.0999999999999</v>
      </c>
      <c r="K1114" t="s">
        <v>43</v>
      </c>
      <c r="L1114" t="s">
        <v>47</v>
      </c>
      <c r="M1114">
        <v>0</v>
      </c>
      <c r="N1114" t="s">
        <v>1160</v>
      </c>
      <c r="O1114" t="s">
        <v>2587</v>
      </c>
      <c r="P1114">
        <v>28.74</v>
      </c>
      <c r="Q1114" s="49">
        <v>45162</v>
      </c>
      <c r="R1114" s="49">
        <v>45167</v>
      </c>
      <c r="S1114" t="s">
        <v>2921</v>
      </c>
    </row>
    <row r="1115" spans="1:19" ht="15" customHeight="1" x14ac:dyDescent="0.35">
      <c r="A1115" s="49">
        <v>45365</v>
      </c>
      <c r="B1115" t="s">
        <v>18</v>
      </c>
      <c r="C1115" t="s">
        <v>25</v>
      </c>
      <c r="D1115">
        <v>16</v>
      </c>
      <c r="E1115">
        <v>544.91</v>
      </c>
      <c r="F1115" t="s">
        <v>30</v>
      </c>
      <c r="G1115" t="s">
        <v>35</v>
      </c>
      <c r="H1115">
        <v>0.1</v>
      </c>
      <c r="I1115" t="s">
        <v>38</v>
      </c>
      <c r="J1115">
        <v>7846.7039999999997</v>
      </c>
      <c r="K1115" t="s">
        <v>44</v>
      </c>
      <c r="L1115" t="s">
        <v>47</v>
      </c>
      <c r="M1115">
        <v>0</v>
      </c>
      <c r="N1115" t="s">
        <v>1161</v>
      </c>
      <c r="O1115" t="s">
        <v>2588</v>
      </c>
      <c r="P1115">
        <v>39.26</v>
      </c>
      <c r="Q1115" s="49">
        <v>45365</v>
      </c>
      <c r="R1115" s="49">
        <v>45372</v>
      </c>
      <c r="S1115" t="s">
        <v>2921</v>
      </c>
    </row>
    <row r="1116" spans="1:19" ht="15" customHeight="1" x14ac:dyDescent="0.35">
      <c r="A1116" s="49">
        <v>45320</v>
      </c>
      <c r="B1116" t="s">
        <v>20</v>
      </c>
      <c r="C1116" t="s">
        <v>25</v>
      </c>
      <c r="D1116">
        <v>19</v>
      </c>
      <c r="E1116">
        <v>113.42</v>
      </c>
      <c r="F1116" t="s">
        <v>31</v>
      </c>
      <c r="G1116" t="s">
        <v>35</v>
      </c>
      <c r="H1116">
        <v>0</v>
      </c>
      <c r="I1116" t="s">
        <v>36</v>
      </c>
      <c r="J1116">
        <v>2154.98</v>
      </c>
      <c r="K1116" t="s">
        <v>45</v>
      </c>
      <c r="L1116" t="s">
        <v>49</v>
      </c>
      <c r="M1116">
        <v>0</v>
      </c>
      <c r="N1116" t="s">
        <v>1162</v>
      </c>
      <c r="O1116" t="s">
        <v>2589</v>
      </c>
      <c r="P1116">
        <v>44.96</v>
      </c>
      <c r="Q1116" s="49">
        <v>45320</v>
      </c>
      <c r="R1116" s="49">
        <v>45329</v>
      </c>
      <c r="S1116" t="s">
        <v>2923</v>
      </c>
    </row>
    <row r="1117" spans="1:19" ht="15" customHeight="1" x14ac:dyDescent="0.35">
      <c r="A1117" s="49">
        <v>45513</v>
      </c>
      <c r="B1117" t="s">
        <v>19</v>
      </c>
      <c r="C1117" t="s">
        <v>24</v>
      </c>
      <c r="D1117">
        <v>10</v>
      </c>
      <c r="E1117">
        <v>522.73</v>
      </c>
      <c r="F1117" t="s">
        <v>32</v>
      </c>
      <c r="G1117" t="s">
        <v>35</v>
      </c>
      <c r="H1117">
        <v>0.1</v>
      </c>
      <c r="I1117" t="s">
        <v>41</v>
      </c>
      <c r="J1117">
        <v>4704.5700000000006</v>
      </c>
      <c r="K1117" t="s">
        <v>44</v>
      </c>
      <c r="M1117">
        <v>0</v>
      </c>
      <c r="N1117" t="s">
        <v>1163</v>
      </c>
      <c r="O1117" t="s">
        <v>2590</v>
      </c>
      <c r="P1117">
        <v>20.059999999999999</v>
      </c>
      <c r="Q1117" s="49">
        <v>45513</v>
      </c>
      <c r="R1117" s="49">
        <v>45519</v>
      </c>
      <c r="S1117" t="s">
        <v>2922</v>
      </c>
    </row>
    <row r="1118" spans="1:19" ht="15" customHeight="1" x14ac:dyDescent="0.35">
      <c r="A1118" s="49">
        <v>45481</v>
      </c>
      <c r="B1118" t="s">
        <v>20</v>
      </c>
      <c r="C1118" t="s">
        <v>28</v>
      </c>
      <c r="D1118">
        <v>18</v>
      </c>
      <c r="E1118">
        <v>448.03</v>
      </c>
      <c r="F1118" t="s">
        <v>30</v>
      </c>
      <c r="G1118" t="s">
        <v>35</v>
      </c>
      <c r="H1118">
        <v>0.15</v>
      </c>
      <c r="I1118" t="s">
        <v>38</v>
      </c>
      <c r="J1118">
        <v>6854.8589999999986</v>
      </c>
      <c r="K1118" t="s">
        <v>46</v>
      </c>
      <c r="L1118" t="s">
        <v>49</v>
      </c>
      <c r="M1118">
        <v>1</v>
      </c>
      <c r="N1118" t="s">
        <v>1164</v>
      </c>
      <c r="O1118" t="s">
        <v>2591</v>
      </c>
      <c r="P1118">
        <v>13.23</v>
      </c>
      <c r="Q1118" s="49">
        <v>45481</v>
      </c>
      <c r="R1118" s="49">
        <v>45490</v>
      </c>
      <c r="S1118" t="s">
        <v>2923</v>
      </c>
    </row>
    <row r="1119" spans="1:19" ht="15" customHeight="1" x14ac:dyDescent="0.35">
      <c r="A1119" s="49">
        <v>45524</v>
      </c>
      <c r="B1119" t="s">
        <v>20</v>
      </c>
      <c r="C1119" t="s">
        <v>27</v>
      </c>
      <c r="D1119">
        <v>15</v>
      </c>
      <c r="E1119">
        <v>208.51</v>
      </c>
      <c r="F1119" t="s">
        <v>31</v>
      </c>
      <c r="G1119" t="s">
        <v>35</v>
      </c>
      <c r="H1119">
        <v>0.05</v>
      </c>
      <c r="I1119" t="s">
        <v>39</v>
      </c>
      <c r="J1119">
        <v>2971.267499999999</v>
      </c>
      <c r="K1119" t="s">
        <v>43</v>
      </c>
      <c r="M1119">
        <v>0</v>
      </c>
      <c r="N1119" t="s">
        <v>1165</v>
      </c>
      <c r="O1119" t="s">
        <v>2592</v>
      </c>
      <c r="P1119">
        <v>37.81</v>
      </c>
      <c r="Q1119" s="49">
        <v>45524</v>
      </c>
      <c r="R1119" s="49">
        <v>45533</v>
      </c>
      <c r="S1119" t="s">
        <v>2923</v>
      </c>
    </row>
    <row r="1120" spans="1:19" ht="15" customHeight="1" x14ac:dyDescent="0.35">
      <c r="A1120" s="49">
        <v>45103</v>
      </c>
      <c r="B1120" t="s">
        <v>21</v>
      </c>
      <c r="C1120" t="s">
        <v>23</v>
      </c>
      <c r="D1120">
        <v>13</v>
      </c>
      <c r="E1120">
        <v>423.64</v>
      </c>
      <c r="F1120" t="s">
        <v>32</v>
      </c>
      <c r="G1120" t="s">
        <v>35</v>
      </c>
      <c r="H1120">
        <v>0.1</v>
      </c>
      <c r="I1120" t="s">
        <v>37</v>
      </c>
      <c r="J1120">
        <v>4956.5879999999997</v>
      </c>
      <c r="K1120" t="s">
        <v>45</v>
      </c>
      <c r="M1120">
        <v>1</v>
      </c>
      <c r="N1120" t="s">
        <v>1166</v>
      </c>
      <c r="O1120" t="s">
        <v>2593</v>
      </c>
      <c r="P1120">
        <v>23.31</v>
      </c>
      <c r="Q1120" s="49">
        <v>45103</v>
      </c>
      <c r="R1120" s="49">
        <v>45105</v>
      </c>
      <c r="S1120" t="s">
        <v>2924</v>
      </c>
    </row>
    <row r="1121" spans="1:19" ht="15" customHeight="1" x14ac:dyDescent="0.35">
      <c r="A1121" s="49">
        <v>45283</v>
      </c>
      <c r="B1121" t="s">
        <v>18</v>
      </c>
      <c r="C1121" t="s">
        <v>26</v>
      </c>
      <c r="D1121">
        <v>5</v>
      </c>
      <c r="E1121">
        <v>552.26</v>
      </c>
      <c r="F1121" t="s">
        <v>33</v>
      </c>
      <c r="G1121" t="s">
        <v>34</v>
      </c>
      <c r="H1121">
        <v>0.15</v>
      </c>
      <c r="I1121" t="s">
        <v>37</v>
      </c>
      <c r="J1121">
        <v>2347.105</v>
      </c>
      <c r="K1121" t="s">
        <v>45</v>
      </c>
      <c r="L1121" t="s">
        <v>49</v>
      </c>
      <c r="M1121">
        <v>0</v>
      </c>
      <c r="N1121" t="s">
        <v>1167</v>
      </c>
      <c r="O1121" t="s">
        <v>2594</v>
      </c>
      <c r="P1121">
        <v>26.5</v>
      </c>
      <c r="Q1121" s="49">
        <v>45283</v>
      </c>
      <c r="R1121" s="49">
        <v>45285</v>
      </c>
      <c r="S1121" t="s">
        <v>2921</v>
      </c>
    </row>
    <row r="1122" spans="1:19" ht="15" customHeight="1" x14ac:dyDescent="0.35">
      <c r="A1122" s="49">
        <v>45158</v>
      </c>
      <c r="B1122" t="s">
        <v>21</v>
      </c>
      <c r="C1122" t="s">
        <v>25</v>
      </c>
      <c r="D1122">
        <v>1</v>
      </c>
      <c r="E1122">
        <v>182.11</v>
      </c>
      <c r="F1122" t="s">
        <v>31</v>
      </c>
      <c r="G1122" t="s">
        <v>35</v>
      </c>
      <c r="H1122">
        <v>0.1</v>
      </c>
      <c r="I1122" t="s">
        <v>39</v>
      </c>
      <c r="J1122">
        <v>163.899</v>
      </c>
      <c r="K1122" t="s">
        <v>44</v>
      </c>
      <c r="L1122" t="s">
        <v>49</v>
      </c>
      <c r="M1122">
        <v>0</v>
      </c>
      <c r="N1122" t="s">
        <v>1168</v>
      </c>
      <c r="O1122" t="s">
        <v>2595</v>
      </c>
      <c r="P1122">
        <v>7.31</v>
      </c>
      <c r="Q1122" s="49">
        <v>45158</v>
      </c>
      <c r="R1122" s="49">
        <v>45165</v>
      </c>
      <c r="S1122" t="s">
        <v>2924</v>
      </c>
    </row>
    <row r="1123" spans="1:19" ht="15" customHeight="1" x14ac:dyDescent="0.35">
      <c r="A1123" s="49">
        <v>45593</v>
      </c>
      <c r="B1123" t="s">
        <v>22</v>
      </c>
      <c r="C1123" t="s">
        <v>25</v>
      </c>
      <c r="D1123">
        <v>7</v>
      </c>
      <c r="E1123">
        <v>466.36</v>
      </c>
      <c r="F1123" t="s">
        <v>33</v>
      </c>
      <c r="G1123" t="s">
        <v>34</v>
      </c>
      <c r="H1123">
        <v>0.05</v>
      </c>
      <c r="I1123" t="s">
        <v>41</v>
      </c>
      <c r="J1123">
        <v>3101.2939999999999</v>
      </c>
      <c r="K1123" t="s">
        <v>42</v>
      </c>
      <c r="L1123" t="s">
        <v>48</v>
      </c>
      <c r="M1123">
        <v>1</v>
      </c>
      <c r="N1123" t="s">
        <v>1169</v>
      </c>
      <c r="O1123" t="s">
        <v>2596</v>
      </c>
      <c r="P1123">
        <v>11.45</v>
      </c>
      <c r="Q1123" s="49">
        <v>45593</v>
      </c>
      <c r="R1123" s="49">
        <v>45602</v>
      </c>
      <c r="S1123" t="s">
        <v>2925</v>
      </c>
    </row>
    <row r="1124" spans="1:19" ht="15" customHeight="1" x14ac:dyDescent="0.35">
      <c r="A1124" s="49">
        <v>45607</v>
      </c>
      <c r="B1124" t="s">
        <v>18</v>
      </c>
      <c r="C1124" t="s">
        <v>29</v>
      </c>
      <c r="D1124">
        <v>15</v>
      </c>
      <c r="E1124">
        <v>140.54</v>
      </c>
      <c r="F1124" t="s">
        <v>31</v>
      </c>
      <c r="G1124" t="s">
        <v>34</v>
      </c>
      <c r="H1124">
        <v>0.1</v>
      </c>
      <c r="I1124" t="s">
        <v>36</v>
      </c>
      <c r="J1124">
        <v>1897.29</v>
      </c>
      <c r="K1124" t="s">
        <v>44</v>
      </c>
      <c r="L1124" t="s">
        <v>48</v>
      </c>
      <c r="M1124">
        <v>0</v>
      </c>
      <c r="N1124" t="s">
        <v>1170</v>
      </c>
      <c r="O1124" t="s">
        <v>2597</v>
      </c>
      <c r="P1124">
        <v>49.91</v>
      </c>
      <c r="Q1124" s="49">
        <v>45607</v>
      </c>
      <c r="R1124" s="49">
        <v>45617</v>
      </c>
      <c r="S1124" t="s">
        <v>2921</v>
      </c>
    </row>
    <row r="1125" spans="1:19" ht="15" customHeight="1" x14ac:dyDescent="0.35">
      <c r="A1125" s="49">
        <v>45267</v>
      </c>
      <c r="B1125" t="s">
        <v>22</v>
      </c>
      <c r="C1125" t="s">
        <v>25</v>
      </c>
      <c r="D1125">
        <v>17</v>
      </c>
      <c r="E1125">
        <v>460.31</v>
      </c>
      <c r="F1125" t="s">
        <v>31</v>
      </c>
      <c r="G1125" t="s">
        <v>35</v>
      </c>
      <c r="H1125">
        <v>0.15</v>
      </c>
      <c r="I1125" t="s">
        <v>40</v>
      </c>
      <c r="J1125">
        <v>6651.4795000000004</v>
      </c>
      <c r="K1125" t="s">
        <v>42</v>
      </c>
      <c r="L1125" t="s">
        <v>49</v>
      </c>
      <c r="M1125">
        <v>0</v>
      </c>
      <c r="N1125" t="s">
        <v>1171</v>
      </c>
      <c r="O1125" t="s">
        <v>2598</v>
      </c>
      <c r="P1125">
        <v>40.18</v>
      </c>
      <c r="Q1125" s="49">
        <v>45267</v>
      </c>
      <c r="R1125" s="49">
        <v>45275</v>
      </c>
      <c r="S1125" t="s">
        <v>2925</v>
      </c>
    </row>
    <row r="1126" spans="1:19" ht="15" customHeight="1" x14ac:dyDescent="0.35">
      <c r="A1126" s="49">
        <v>45374</v>
      </c>
      <c r="B1126" t="s">
        <v>22</v>
      </c>
      <c r="C1126" t="s">
        <v>23</v>
      </c>
      <c r="D1126">
        <v>5</v>
      </c>
      <c r="E1126">
        <v>132.87</v>
      </c>
      <c r="F1126" t="s">
        <v>30</v>
      </c>
      <c r="G1126" t="s">
        <v>35</v>
      </c>
      <c r="H1126">
        <v>0</v>
      </c>
      <c r="I1126" t="s">
        <v>41</v>
      </c>
      <c r="J1126">
        <v>664.35</v>
      </c>
      <c r="K1126" t="s">
        <v>45</v>
      </c>
      <c r="L1126" t="s">
        <v>49</v>
      </c>
      <c r="M1126">
        <v>0</v>
      </c>
      <c r="N1126" t="s">
        <v>1172</v>
      </c>
      <c r="O1126" t="s">
        <v>2599</v>
      </c>
      <c r="P1126">
        <v>37.909999999999997</v>
      </c>
      <c r="Q1126" s="49">
        <v>45374</v>
      </c>
      <c r="R1126" s="49">
        <v>45384</v>
      </c>
      <c r="S1126" t="s">
        <v>2925</v>
      </c>
    </row>
    <row r="1127" spans="1:19" ht="15" customHeight="1" x14ac:dyDescent="0.35">
      <c r="A1127" s="49">
        <v>45594</v>
      </c>
      <c r="B1127" t="s">
        <v>22</v>
      </c>
      <c r="C1127" t="s">
        <v>28</v>
      </c>
      <c r="D1127">
        <v>12</v>
      </c>
      <c r="E1127">
        <v>209.86</v>
      </c>
      <c r="F1127" t="s">
        <v>33</v>
      </c>
      <c r="G1127" t="s">
        <v>35</v>
      </c>
      <c r="H1127">
        <v>0.05</v>
      </c>
      <c r="I1127" t="s">
        <v>41</v>
      </c>
      <c r="J1127">
        <v>2392.404</v>
      </c>
      <c r="K1127" t="s">
        <v>42</v>
      </c>
      <c r="L1127" t="s">
        <v>49</v>
      </c>
      <c r="M1127">
        <v>0</v>
      </c>
      <c r="N1127" t="s">
        <v>1173</v>
      </c>
      <c r="O1127" t="s">
        <v>2600</v>
      </c>
      <c r="P1127">
        <v>8.7799999999999994</v>
      </c>
      <c r="Q1127" s="49">
        <v>45594</v>
      </c>
      <c r="R1127" s="49">
        <v>45598</v>
      </c>
      <c r="S1127" t="s">
        <v>2925</v>
      </c>
    </row>
    <row r="1128" spans="1:19" ht="15" customHeight="1" x14ac:dyDescent="0.35">
      <c r="A1128" s="49">
        <v>45825</v>
      </c>
      <c r="B1128" t="s">
        <v>18</v>
      </c>
      <c r="C1128" t="s">
        <v>23</v>
      </c>
      <c r="D1128">
        <v>9</v>
      </c>
      <c r="E1128">
        <v>31.35</v>
      </c>
      <c r="F1128" t="s">
        <v>30</v>
      </c>
      <c r="G1128" t="s">
        <v>35</v>
      </c>
      <c r="H1128">
        <v>0.1</v>
      </c>
      <c r="I1128" t="s">
        <v>40</v>
      </c>
      <c r="J1128">
        <v>253.935</v>
      </c>
      <c r="K1128" t="s">
        <v>46</v>
      </c>
      <c r="L1128" t="s">
        <v>48</v>
      </c>
      <c r="M1128">
        <v>0</v>
      </c>
      <c r="N1128" t="s">
        <v>1174</v>
      </c>
      <c r="O1128" t="s">
        <v>2601</v>
      </c>
      <c r="P1128">
        <v>39.32</v>
      </c>
      <c r="Q1128" s="49">
        <v>45825</v>
      </c>
      <c r="R1128" s="49">
        <v>45830</v>
      </c>
      <c r="S1128" t="s">
        <v>2921</v>
      </c>
    </row>
    <row r="1129" spans="1:19" ht="15" customHeight="1" x14ac:dyDescent="0.35">
      <c r="A1129" s="49">
        <v>45003</v>
      </c>
      <c r="B1129" t="s">
        <v>20</v>
      </c>
      <c r="C1129" t="s">
        <v>26</v>
      </c>
      <c r="D1129">
        <v>11</v>
      </c>
      <c r="E1129">
        <v>335.11</v>
      </c>
      <c r="F1129" t="s">
        <v>32</v>
      </c>
      <c r="G1129" t="s">
        <v>35</v>
      </c>
      <c r="H1129">
        <v>0</v>
      </c>
      <c r="I1129" t="s">
        <v>38</v>
      </c>
      <c r="J1129">
        <v>3686.21</v>
      </c>
      <c r="K1129" t="s">
        <v>43</v>
      </c>
      <c r="L1129" t="s">
        <v>47</v>
      </c>
      <c r="M1129">
        <v>0</v>
      </c>
      <c r="N1129" t="s">
        <v>1175</v>
      </c>
      <c r="O1129" t="s">
        <v>2602</v>
      </c>
      <c r="P1129">
        <v>29.95</v>
      </c>
      <c r="Q1129" s="49">
        <v>45003</v>
      </c>
      <c r="R1129" s="49">
        <v>45011</v>
      </c>
      <c r="S1129" t="s">
        <v>2923</v>
      </c>
    </row>
    <row r="1130" spans="1:19" ht="15" customHeight="1" x14ac:dyDescent="0.35">
      <c r="A1130" s="49">
        <v>44945</v>
      </c>
      <c r="B1130" t="s">
        <v>18</v>
      </c>
      <c r="C1130" t="s">
        <v>24</v>
      </c>
      <c r="D1130">
        <v>8</v>
      </c>
      <c r="E1130">
        <v>277.43</v>
      </c>
      <c r="F1130" t="s">
        <v>33</v>
      </c>
      <c r="G1130" t="s">
        <v>34</v>
      </c>
      <c r="H1130">
        <v>0</v>
      </c>
      <c r="I1130" t="s">
        <v>39</v>
      </c>
      <c r="J1130">
        <v>2219.44</v>
      </c>
      <c r="K1130" t="s">
        <v>42</v>
      </c>
      <c r="L1130" t="s">
        <v>48</v>
      </c>
      <c r="M1130">
        <v>0</v>
      </c>
      <c r="N1130" t="s">
        <v>1176</v>
      </c>
      <c r="O1130" t="s">
        <v>2603</v>
      </c>
      <c r="P1130">
        <v>36.380000000000003</v>
      </c>
      <c r="Q1130" s="49">
        <v>44945</v>
      </c>
      <c r="R1130" s="49">
        <v>44949</v>
      </c>
      <c r="S1130" t="s">
        <v>2921</v>
      </c>
    </row>
    <row r="1131" spans="1:19" ht="15" customHeight="1" x14ac:dyDescent="0.35">
      <c r="A1131" s="49">
        <v>45116</v>
      </c>
      <c r="B1131" t="s">
        <v>22</v>
      </c>
      <c r="C1131" t="s">
        <v>25</v>
      </c>
      <c r="D1131">
        <v>6</v>
      </c>
      <c r="E1131">
        <v>287.72000000000003</v>
      </c>
      <c r="F1131" t="s">
        <v>31</v>
      </c>
      <c r="G1131" t="s">
        <v>35</v>
      </c>
      <c r="H1131">
        <v>0.05</v>
      </c>
      <c r="I1131" t="s">
        <v>41</v>
      </c>
      <c r="J1131">
        <v>1640.0039999999999</v>
      </c>
      <c r="K1131" t="s">
        <v>45</v>
      </c>
      <c r="L1131" t="s">
        <v>49</v>
      </c>
      <c r="M1131">
        <v>0</v>
      </c>
      <c r="N1131" t="s">
        <v>1177</v>
      </c>
      <c r="O1131" t="s">
        <v>2604</v>
      </c>
      <c r="P1131">
        <v>17.14</v>
      </c>
      <c r="Q1131" s="49">
        <v>45116</v>
      </c>
      <c r="R1131" s="49">
        <v>45121</v>
      </c>
      <c r="S1131" t="s">
        <v>2925</v>
      </c>
    </row>
    <row r="1132" spans="1:19" ht="15" customHeight="1" x14ac:dyDescent="0.35">
      <c r="A1132" s="49">
        <v>45732</v>
      </c>
      <c r="B1132" t="s">
        <v>18</v>
      </c>
      <c r="C1132" t="s">
        <v>23</v>
      </c>
      <c r="D1132">
        <v>14</v>
      </c>
      <c r="E1132">
        <v>459.61</v>
      </c>
      <c r="F1132" t="s">
        <v>30</v>
      </c>
      <c r="G1132" t="s">
        <v>35</v>
      </c>
      <c r="H1132">
        <v>0.05</v>
      </c>
      <c r="I1132" t="s">
        <v>38</v>
      </c>
      <c r="J1132">
        <v>6112.8130000000001</v>
      </c>
      <c r="K1132" t="s">
        <v>42</v>
      </c>
      <c r="M1132">
        <v>1</v>
      </c>
      <c r="N1132" t="s">
        <v>1178</v>
      </c>
      <c r="O1132" t="s">
        <v>2605</v>
      </c>
      <c r="P1132">
        <v>43.41</v>
      </c>
      <c r="Q1132" s="49">
        <v>45732</v>
      </c>
      <c r="R1132" s="49">
        <v>45742</v>
      </c>
      <c r="S1132" t="s">
        <v>2921</v>
      </c>
    </row>
    <row r="1133" spans="1:19" ht="15" customHeight="1" x14ac:dyDescent="0.35">
      <c r="A1133" s="49">
        <v>45696</v>
      </c>
      <c r="B1133" t="s">
        <v>20</v>
      </c>
      <c r="C1133" t="s">
        <v>28</v>
      </c>
      <c r="D1133">
        <v>10</v>
      </c>
      <c r="E1133">
        <v>396.73</v>
      </c>
      <c r="F1133" t="s">
        <v>30</v>
      </c>
      <c r="G1133" t="s">
        <v>35</v>
      </c>
      <c r="H1133">
        <v>0.1</v>
      </c>
      <c r="I1133" t="s">
        <v>36</v>
      </c>
      <c r="J1133">
        <v>3570.57</v>
      </c>
      <c r="K1133" t="s">
        <v>42</v>
      </c>
      <c r="L1133" t="s">
        <v>47</v>
      </c>
      <c r="M1133">
        <v>0</v>
      </c>
      <c r="N1133" t="s">
        <v>1179</v>
      </c>
      <c r="O1133" t="s">
        <v>2606</v>
      </c>
      <c r="P1133">
        <v>18.13</v>
      </c>
      <c r="Q1133" s="49">
        <v>45696</v>
      </c>
      <c r="R1133" s="49">
        <v>45701</v>
      </c>
      <c r="S1133" t="s">
        <v>2923</v>
      </c>
    </row>
    <row r="1134" spans="1:19" ht="15" customHeight="1" x14ac:dyDescent="0.35">
      <c r="A1134" s="49">
        <v>45402</v>
      </c>
      <c r="B1134" t="s">
        <v>19</v>
      </c>
      <c r="C1134" t="s">
        <v>29</v>
      </c>
      <c r="D1134">
        <v>20</v>
      </c>
      <c r="E1134">
        <v>516.42999999999995</v>
      </c>
      <c r="F1134" t="s">
        <v>30</v>
      </c>
      <c r="G1134" t="s">
        <v>35</v>
      </c>
      <c r="H1134">
        <v>0</v>
      </c>
      <c r="I1134" t="s">
        <v>41</v>
      </c>
      <c r="J1134">
        <v>10328.6</v>
      </c>
      <c r="K1134" t="s">
        <v>42</v>
      </c>
      <c r="L1134" t="s">
        <v>47</v>
      </c>
      <c r="M1134">
        <v>0</v>
      </c>
      <c r="N1134" t="s">
        <v>1180</v>
      </c>
      <c r="O1134" t="s">
        <v>1668</v>
      </c>
      <c r="P1134">
        <v>36.229999999999997</v>
      </c>
      <c r="Q1134" s="49">
        <v>45402</v>
      </c>
      <c r="R1134" s="49">
        <v>45404</v>
      </c>
      <c r="S1134" t="s">
        <v>2922</v>
      </c>
    </row>
    <row r="1135" spans="1:19" ht="15" customHeight="1" x14ac:dyDescent="0.35">
      <c r="A1135" s="49">
        <v>45813</v>
      </c>
      <c r="B1135" t="s">
        <v>18</v>
      </c>
      <c r="C1135" t="s">
        <v>23</v>
      </c>
      <c r="D1135">
        <v>1</v>
      </c>
      <c r="E1135">
        <v>299.66000000000003</v>
      </c>
      <c r="F1135" t="s">
        <v>31</v>
      </c>
      <c r="G1135" t="s">
        <v>35</v>
      </c>
      <c r="H1135">
        <v>0.1</v>
      </c>
      <c r="I1135" t="s">
        <v>40</v>
      </c>
      <c r="J1135">
        <v>269.69400000000002</v>
      </c>
      <c r="K1135" t="s">
        <v>46</v>
      </c>
      <c r="L1135" t="s">
        <v>48</v>
      </c>
      <c r="M1135">
        <v>0</v>
      </c>
      <c r="N1135" t="s">
        <v>1181</v>
      </c>
      <c r="O1135" t="s">
        <v>2607</v>
      </c>
      <c r="P1135">
        <v>38.94</v>
      </c>
      <c r="Q1135" s="49">
        <v>45813</v>
      </c>
      <c r="R1135" s="49">
        <v>45815</v>
      </c>
      <c r="S1135" t="s">
        <v>2921</v>
      </c>
    </row>
    <row r="1136" spans="1:19" ht="15" customHeight="1" x14ac:dyDescent="0.35">
      <c r="A1136" s="49">
        <v>45772</v>
      </c>
      <c r="B1136" t="s">
        <v>19</v>
      </c>
      <c r="C1136" t="s">
        <v>26</v>
      </c>
      <c r="D1136">
        <v>12</v>
      </c>
      <c r="E1136">
        <v>31.72</v>
      </c>
      <c r="F1136" t="s">
        <v>30</v>
      </c>
      <c r="G1136" t="s">
        <v>35</v>
      </c>
      <c r="H1136">
        <v>0</v>
      </c>
      <c r="I1136" t="s">
        <v>37</v>
      </c>
      <c r="J1136">
        <v>380.64</v>
      </c>
      <c r="K1136" t="s">
        <v>45</v>
      </c>
      <c r="L1136" t="s">
        <v>48</v>
      </c>
      <c r="M1136">
        <v>0</v>
      </c>
      <c r="N1136" t="s">
        <v>1182</v>
      </c>
      <c r="O1136" t="s">
        <v>2608</v>
      </c>
      <c r="P1136">
        <v>30.78</v>
      </c>
      <c r="Q1136" s="49">
        <v>45772</v>
      </c>
      <c r="R1136" s="49">
        <v>45780</v>
      </c>
      <c r="S1136" t="s">
        <v>2922</v>
      </c>
    </row>
    <row r="1137" spans="1:19" ht="15" customHeight="1" x14ac:dyDescent="0.35">
      <c r="A1137" s="49">
        <v>45175</v>
      </c>
      <c r="B1137" t="s">
        <v>21</v>
      </c>
      <c r="C1137" t="s">
        <v>24</v>
      </c>
      <c r="D1137">
        <v>17</v>
      </c>
      <c r="E1137">
        <v>588.58000000000004</v>
      </c>
      <c r="F1137" t="s">
        <v>33</v>
      </c>
      <c r="G1137" t="s">
        <v>34</v>
      </c>
      <c r="H1137">
        <v>0.05</v>
      </c>
      <c r="I1137" t="s">
        <v>40</v>
      </c>
      <c r="J1137">
        <v>9505.5670000000009</v>
      </c>
      <c r="K1137" t="s">
        <v>45</v>
      </c>
      <c r="L1137" t="s">
        <v>48</v>
      </c>
      <c r="M1137">
        <v>1</v>
      </c>
      <c r="N1137" t="s">
        <v>1183</v>
      </c>
      <c r="O1137" t="s">
        <v>2609</v>
      </c>
      <c r="P1137">
        <v>25.31</v>
      </c>
      <c r="Q1137" s="49">
        <v>45175</v>
      </c>
      <c r="R1137" s="49">
        <v>45182</v>
      </c>
      <c r="S1137" t="s">
        <v>2924</v>
      </c>
    </row>
    <row r="1138" spans="1:19" ht="15" customHeight="1" x14ac:dyDescent="0.35">
      <c r="A1138" s="49">
        <v>45198</v>
      </c>
      <c r="B1138" t="s">
        <v>18</v>
      </c>
      <c r="C1138" t="s">
        <v>23</v>
      </c>
      <c r="D1138">
        <v>11</v>
      </c>
      <c r="E1138">
        <v>203.15</v>
      </c>
      <c r="F1138" t="s">
        <v>32</v>
      </c>
      <c r="G1138" t="s">
        <v>35</v>
      </c>
      <c r="H1138">
        <v>0.1</v>
      </c>
      <c r="I1138" t="s">
        <v>36</v>
      </c>
      <c r="J1138">
        <v>2011.1849999999999</v>
      </c>
      <c r="K1138" t="s">
        <v>42</v>
      </c>
      <c r="L1138" t="s">
        <v>47</v>
      </c>
      <c r="M1138">
        <v>0</v>
      </c>
      <c r="N1138" t="s">
        <v>1184</v>
      </c>
      <c r="O1138" t="s">
        <v>2610</v>
      </c>
      <c r="P1138">
        <v>30.97</v>
      </c>
      <c r="Q1138" s="49">
        <v>45198</v>
      </c>
      <c r="R1138" s="49">
        <v>45201</v>
      </c>
      <c r="S1138" t="s">
        <v>2921</v>
      </c>
    </row>
    <row r="1139" spans="1:19" ht="15" customHeight="1" x14ac:dyDescent="0.35">
      <c r="A1139" s="49">
        <v>45433</v>
      </c>
      <c r="B1139" t="s">
        <v>21</v>
      </c>
      <c r="C1139" t="s">
        <v>27</v>
      </c>
      <c r="D1139">
        <v>18</v>
      </c>
      <c r="E1139">
        <v>139.13999999999999</v>
      </c>
      <c r="F1139" t="s">
        <v>31</v>
      </c>
      <c r="G1139" t="s">
        <v>34</v>
      </c>
      <c r="H1139">
        <v>0</v>
      </c>
      <c r="I1139" t="s">
        <v>39</v>
      </c>
      <c r="J1139">
        <v>2504.52</v>
      </c>
      <c r="K1139" t="s">
        <v>42</v>
      </c>
      <c r="L1139" t="s">
        <v>47</v>
      </c>
      <c r="M1139">
        <v>1</v>
      </c>
      <c r="N1139" t="s">
        <v>1185</v>
      </c>
      <c r="O1139" t="s">
        <v>2611</v>
      </c>
      <c r="P1139">
        <v>10.56</v>
      </c>
      <c r="Q1139" s="49">
        <v>45433</v>
      </c>
      <c r="R1139" s="49">
        <v>45435</v>
      </c>
      <c r="S1139" t="s">
        <v>2924</v>
      </c>
    </row>
    <row r="1140" spans="1:19" ht="15" customHeight="1" x14ac:dyDescent="0.35">
      <c r="A1140" s="49">
        <v>45760</v>
      </c>
      <c r="B1140" t="s">
        <v>22</v>
      </c>
      <c r="C1140" t="s">
        <v>27</v>
      </c>
      <c r="D1140">
        <v>2</v>
      </c>
      <c r="E1140">
        <v>158.99</v>
      </c>
      <c r="F1140" t="s">
        <v>31</v>
      </c>
      <c r="G1140" t="s">
        <v>34</v>
      </c>
      <c r="H1140">
        <v>0</v>
      </c>
      <c r="I1140" t="s">
        <v>41</v>
      </c>
      <c r="J1140">
        <v>317.98</v>
      </c>
      <c r="K1140" t="s">
        <v>42</v>
      </c>
      <c r="M1140">
        <v>0</v>
      </c>
      <c r="N1140" t="s">
        <v>1186</v>
      </c>
      <c r="O1140" t="s">
        <v>2612</v>
      </c>
      <c r="P1140">
        <v>48.32</v>
      </c>
      <c r="Q1140" s="49">
        <v>45760</v>
      </c>
      <c r="R1140" s="49">
        <v>45766</v>
      </c>
      <c r="S1140" t="s">
        <v>2925</v>
      </c>
    </row>
    <row r="1141" spans="1:19" ht="15" customHeight="1" x14ac:dyDescent="0.35">
      <c r="A1141" s="49">
        <v>45612</v>
      </c>
      <c r="B1141" t="s">
        <v>18</v>
      </c>
      <c r="C1141" t="s">
        <v>26</v>
      </c>
      <c r="D1141">
        <v>3</v>
      </c>
      <c r="E1141">
        <v>387.63</v>
      </c>
      <c r="F1141" t="s">
        <v>31</v>
      </c>
      <c r="G1141" t="s">
        <v>34</v>
      </c>
      <c r="H1141">
        <v>0</v>
      </c>
      <c r="I1141" t="s">
        <v>40</v>
      </c>
      <c r="J1141">
        <v>1162.8900000000001</v>
      </c>
      <c r="K1141" t="s">
        <v>44</v>
      </c>
      <c r="L1141" t="s">
        <v>49</v>
      </c>
      <c r="M1141">
        <v>0</v>
      </c>
      <c r="N1141" t="s">
        <v>1187</v>
      </c>
      <c r="O1141" t="s">
        <v>2613</v>
      </c>
      <c r="P1141">
        <v>30.08</v>
      </c>
      <c r="Q1141" s="49">
        <v>45612</v>
      </c>
      <c r="R1141" s="49">
        <v>45616</v>
      </c>
      <c r="S1141" t="s">
        <v>2921</v>
      </c>
    </row>
    <row r="1142" spans="1:19" ht="15" customHeight="1" x14ac:dyDescent="0.35">
      <c r="A1142" s="49">
        <v>45493</v>
      </c>
      <c r="B1142" t="s">
        <v>20</v>
      </c>
      <c r="C1142" t="s">
        <v>25</v>
      </c>
      <c r="D1142">
        <v>5</v>
      </c>
      <c r="E1142">
        <v>202.12</v>
      </c>
      <c r="F1142" t="s">
        <v>31</v>
      </c>
      <c r="G1142" t="s">
        <v>35</v>
      </c>
      <c r="H1142">
        <v>0.1</v>
      </c>
      <c r="I1142" t="s">
        <v>40</v>
      </c>
      <c r="J1142">
        <v>909.54000000000008</v>
      </c>
      <c r="K1142" t="s">
        <v>42</v>
      </c>
      <c r="L1142" t="s">
        <v>47</v>
      </c>
      <c r="M1142">
        <v>1</v>
      </c>
      <c r="N1142" t="s">
        <v>1188</v>
      </c>
      <c r="O1142" t="s">
        <v>2592</v>
      </c>
      <c r="P1142">
        <v>45.61</v>
      </c>
      <c r="Q1142" s="49">
        <v>45493</v>
      </c>
      <c r="R1142" s="49">
        <v>45501</v>
      </c>
      <c r="S1142" t="s">
        <v>2923</v>
      </c>
    </row>
    <row r="1143" spans="1:19" ht="15" customHeight="1" x14ac:dyDescent="0.35">
      <c r="A1143" s="49">
        <v>45066</v>
      </c>
      <c r="B1143" t="s">
        <v>20</v>
      </c>
      <c r="C1143" t="s">
        <v>25</v>
      </c>
      <c r="D1143">
        <v>4</v>
      </c>
      <c r="E1143">
        <v>334.57</v>
      </c>
      <c r="F1143" t="s">
        <v>32</v>
      </c>
      <c r="G1143" t="s">
        <v>35</v>
      </c>
      <c r="H1143">
        <v>0.15</v>
      </c>
      <c r="I1143" t="s">
        <v>39</v>
      </c>
      <c r="J1143">
        <v>1137.538</v>
      </c>
      <c r="K1143" t="s">
        <v>43</v>
      </c>
      <c r="M1143">
        <v>0</v>
      </c>
      <c r="N1143" t="s">
        <v>1189</v>
      </c>
      <c r="O1143" t="s">
        <v>2614</v>
      </c>
      <c r="P1143">
        <v>11.49</v>
      </c>
      <c r="Q1143" s="49">
        <v>45066</v>
      </c>
      <c r="R1143" s="49">
        <v>45073</v>
      </c>
      <c r="S1143" t="s">
        <v>2923</v>
      </c>
    </row>
    <row r="1144" spans="1:19" ht="15" customHeight="1" x14ac:dyDescent="0.35">
      <c r="A1144" s="49">
        <v>45221</v>
      </c>
      <c r="B1144" t="s">
        <v>22</v>
      </c>
      <c r="C1144" t="s">
        <v>24</v>
      </c>
      <c r="D1144">
        <v>16</v>
      </c>
      <c r="E1144">
        <v>486.71</v>
      </c>
      <c r="F1144" t="s">
        <v>30</v>
      </c>
      <c r="G1144" t="s">
        <v>34</v>
      </c>
      <c r="H1144">
        <v>0.15</v>
      </c>
      <c r="I1144" t="s">
        <v>39</v>
      </c>
      <c r="J1144">
        <v>6619.2559999999994</v>
      </c>
      <c r="K1144" t="s">
        <v>42</v>
      </c>
      <c r="L1144" t="s">
        <v>47</v>
      </c>
      <c r="M1144">
        <v>1</v>
      </c>
      <c r="N1144" t="s">
        <v>1190</v>
      </c>
      <c r="O1144" t="s">
        <v>2615</v>
      </c>
      <c r="P1144">
        <v>12.53</v>
      </c>
      <c r="Q1144" s="49">
        <v>45221</v>
      </c>
      <c r="R1144" s="49">
        <v>45225</v>
      </c>
      <c r="S1144" t="s">
        <v>2925</v>
      </c>
    </row>
    <row r="1145" spans="1:19" ht="15" customHeight="1" x14ac:dyDescent="0.35">
      <c r="A1145" s="49">
        <v>45795</v>
      </c>
      <c r="B1145" t="s">
        <v>20</v>
      </c>
      <c r="C1145" t="s">
        <v>27</v>
      </c>
      <c r="D1145">
        <v>2</v>
      </c>
      <c r="E1145">
        <v>188.29</v>
      </c>
      <c r="F1145" t="s">
        <v>33</v>
      </c>
      <c r="G1145" t="s">
        <v>34</v>
      </c>
      <c r="H1145">
        <v>0.15</v>
      </c>
      <c r="I1145" t="s">
        <v>41</v>
      </c>
      <c r="J1145">
        <v>320.09300000000002</v>
      </c>
      <c r="K1145" t="s">
        <v>44</v>
      </c>
      <c r="L1145" t="s">
        <v>48</v>
      </c>
      <c r="M1145">
        <v>0</v>
      </c>
      <c r="N1145" t="s">
        <v>1191</v>
      </c>
      <c r="O1145" t="s">
        <v>2616</v>
      </c>
      <c r="P1145">
        <v>32.22</v>
      </c>
      <c r="Q1145" s="49">
        <v>45795</v>
      </c>
      <c r="R1145" s="49">
        <v>45798</v>
      </c>
      <c r="S1145" t="s">
        <v>2923</v>
      </c>
    </row>
    <row r="1146" spans="1:19" ht="15" customHeight="1" x14ac:dyDescent="0.35">
      <c r="A1146" s="49">
        <v>45354</v>
      </c>
      <c r="B1146" t="s">
        <v>19</v>
      </c>
      <c r="C1146" t="s">
        <v>23</v>
      </c>
      <c r="D1146">
        <v>3</v>
      </c>
      <c r="E1146">
        <v>260.72000000000003</v>
      </c>
      <c r="F1146" t="s">
        <v>30</v>
      </c>
      <c r="G1146" t="s">
        <v>34</v>
      </c>
      <c r="H1146">
        <v>0.15</v>
      </c>
      <c r="I1146" t="s">
        <v>38</v>
      </c>
      <c r="J1146">
        <v>664.83600000000001</v>
      </c>
      <c r="K1146" t="s">
        <v>42</v>
      </c>
      <c r="L1146" t="s">
        <v>49</v>
      </c>
      <c r="M1146">
        <v>0</v>
      </c>
      <c r="N1146" t="s">
        <v>1192</v>
      </c>
      <c r="O1146" t="s">
        <v>2617</v>
      </c>
      <c r="P1146">
        <v>19.41</v>
      </c>
      <c r="Q1146" s="49">
        <v>45354</v>
      </c>
      <c r="R1146" s="49">
        <v>45357</v>
      </c>
      <c r="S1146" t="s">
        <v>2922</v>
      </c>
    </row>
    <row r="1147" spans="1:19" ht="15" customHeight="1" x14ac:dyDescent="0.35">
      <c r="A1147" s="49">
        <v>45130</v>
      </c>
      <c r="B1147" t="s">
        <v>18</v>
      </c>
      <c r="C1147" t="s">
        <v>25</v>
      </c>
      <c r="D1147">
        <v>6</v>
      </c>
      <c r="E1147">
        <v>358.27</v>
      </c>
      <c r="F1147" t="s">
        <v>30</v>
      </c>
      <c r="G1147" t="s">
        <v>35</v>
      </c>
      <c r="H1147">
        <v>0.1</v>
      </c>
      <c r="I1147" t="s">
        <v>38</v>
      </c>
      <c r="J1147">
        <v>1934.6579999999999</v>
      </c>
      <c r="K1147" t="s">
        <v>43</v>
      </c>
      <c r="M1147">
        <v>0</v>
      </c>
      <c r="N1147" t="s">
        <v>1193</v>
      </c>
      <c r="O1147" t="s">
        <v>2555</v>
      </c>
      <c r="P1147">
        <v>7.34</v>
      </c>
      <c r="Q1147" s="49">
        <v>45130</v>
      </c>
      <c r="R1147" s="49">
        <v>45140</v>
      </c>
      <c r="S1147" t="s">
        <v>2921</v>
      </c>
    </row>
    <row r="1148" spans="1:19" ht="15" customHeight="1" x14ac:dyDescent="0.35">
      <c r="A1148" s="49">
        <v>45697</v>
      </c>
      <c r="B1148" t="s">
        <v>20</v>
      </c>
      <c r="C1148" t="s">
        <v>25</v>
      </c>
      <c r="D1148">
        <v>13</v>
      </c>
      <c r="E1148">
        <v>492.66</v>
      </c>
      <c r="F1148" t="s">
        <v>30</v>
      </c>
      <c r="G1148" t="s">
        <v>35</v>
      </c>
      <c r="H1148">
        <v>0.1</v>
      </c>
      <c r="I1148" t="s">
        <v>38</v>
      </c>
      <c r="J1148">
        <v>5764.1220000000003</v>
      </c>
      <c r="K1148" t="s">
        <v>43</v>
      </c>
      <c r="L1148" t="s">
        <v>47</v>
      </c>
      <c r="M1148">
        <v>0</v>
      </c>
      <c r="N1148" t="s">
        <v>1194</v>
      </c>
      <c r="O1148" t="s">
        <v>2618</v>
      </c>
      <c r="P1148">
        <v>46.21</v>
      </c>
      <c r="Q1148" s="49">
        <v>45697</v>
      </c>
      <c r="R1148" s="49">
        <v>45702</v>
      </c>
      <c r="S1148" t="s">
        <v>2923</v>
      </c>
    </row>
    <row r="1149" spans="1:19" ht="15" customHeight="1" x14ac:dyDescent="0.35">
      <c r="A1149" s="49">
        <v>44943</v>
      </c>
      <c r="B1149" t="s">
        <v>19</v>
      </c>
      <c r="C1149" t="s">
        <v>26</v>
      </c>
      <c r="D1149">
        <v>3</v>
      </c>
      <c r="E1149">
        <v>348.38</v>
      </c>
      <c r="F1149" t="s">
        <v>30</v>
      </c>
      <c r="G1149" t="s">
        <v>34</v>
      </c>
      <c r="H1149">
        <v>0</v>
      </c>
      <c r="I1149" t="s">
        <v>39</v>
      </c>
      <c r="J1149">
        <v>1045.1400000000001</v>
      </c>
      <c r="K1149" t="s">
        <v>43</v>
      </c>
      <c r="L1149" t="s">
        <v>47</v>
      </c>
      <c r="M1149">
        <v>0</v>
      </c>
      <c r="N1149" t="s">
        <v>1195</v>
      </c>
      <c r="O1149" t="s">
        <v>2619</v>
      </c>
      <c r="P1149">
        <v>26.25</v>
      </c>
      <c r="Q1149" s="49">
        <v>44943</v>
      </c>
      <c r="R1149" s="49">
        <v>44949</v>
      </c>
      <c r="S1149" t="s">
        <v>2922</v>
      </c>
    </row>
    <row r="1150" spans="1:19" ht="15" customHeight="1" x14ac:dyDescent="0.35">
      <c r="A1150" s="49">
        <v>45186</v>
      </c>
      <c r="B1150" t="s">
        <v>20</v>
      </c>
      <c r="C1150" t="s">
        <v>24</v>
      </c>
      <c r="D1150">
        <v>6</v>
      </c>
      <c r="E1150">
        <v>437.59</v>
      </c>
      <c r="F1150" t="s">
        <v>33</v>
      </c>
      <c r="G1150" t="s">
        <v>34</v>
      </c>
      <c r="H1150">
        <v>0.05</v>
      </c>
      <c r="I1150" t="s">
        <v>40</v>
      </c>
      <c r="J1150">
        <v>2494.2629999999999</v>
      </c>
      <c r="K1150" t="s">
        <v>43</v>
      </c>
      <c r="L1150" t="s">
        <v>49</v>
      </c>
      <c r="M1150">
        <v>1</v>
      </c>
      <c r="N1150" t="s">
        <v>1196</v>
      </c>
      <c r="O1150" t="s">
        <v>2620</v>
      </c>
      <c r="P1150">
        <v>39.4</v>
      </c>
      <c r="Q1150" s="49">
        <v>45186</v>
      </c>
      <c r="R1150" s="49">
        <v>45195</v>
      </c>
      <c r="S1150" t="s">
        <v>2923</v>
      </c>
    </row>
    <row r="1151" spans="1:19" ht="15" customHeight="1" x14ac:dyDescent="0.35">
      <c r="A1151" s="49">
        <v>45703</v>
      </c>
      <c r="B1151" t="s">
        <v>20</v>
      </c>
      <c r="C1151" t="s">
        <v>29</v>
      </c>
      <c r="D1151">
        <v>19</v>
      </c>
      <c r="E1151">
        <v>118.09</v>
      </c>
      <c r="F1151" t="s">
        <v>33</v>
      </c>
      <c r="G1151" t="s">
        <v>34</v>
      </c>
      <c r="H1151">
        <v>0.1</v>
      </c>
      <c r="I1151" t="s">
        <v>37</v>
      </c>
      <c r="J1151">
        <v>2019.3389999999999</v>
      </c>
      <c r="K1151" t="s">
        <v>42</v>
      </c>
      <c r="L1151" t="s">
        <v>48</v>
      </c>
      <c r="M1151">
        <v>0</v>
      </c>
      <c r="N1151" t="s">
        <v>1197</v>
      </c>
      <c r="O1151" t="s">
        <v>2621</v>
      </c>
      <c r="P1151">
        <v>10.77</v>
      </c>
      <c r="Q1151" s="49">
        <v>45703</v>
      </c>
      <c r="R1151" s="49">
        <v>45711</v>
      </c>
      <c r="S1151" t="s">
        <v>2923</v>
      </c>
    </row>
    <row r="1152" spans="1:19" ht="15" customHeight="1" x14ac:dyDescent="0.35">
      <c r="A1152" s="49">
        <v>45206</v>
      </c>
      <c r="B1152" t="s">
        <v>22</v>
      </c>
      <c r="C1152" t="s">
        <v>28</v>
      </c>
      <c r="D1152">
        <v>15</v>
      </c>
      <c r="E1152">
        <v>188.57</v>
      </c>
      <c r="F1152" t="s">
        <v>32</v>
      </c>
      <c r="G1152" t="s">
        <v>34</v>
      </c>
      <c r="H1152">
        <v>0.05</v>
      </c>
      <c r="I1152" t="s">
        <v>41</v>
      </c>
      <c r="J1152">
        <v>2687.122499999999</v>
      </c>
      <c r="K1152" t="s">
        <v>44</v>
      </c>
      <c r="L1152" t="s">
        <v>47</v>
      </c>
      <c r="M1152">
        <v>1</v>
      </c>
      <c r="N1152" t="s">
        <v>1198</v>
      </c>
      <c r="O1152" t="s">
        <v>2622</v>
      </c>
      <c r="P1152">
        <v>38.61</v>
      </c>
      <c r="Q1152" s="49">
        <v>45206</v>
      </c>
      <c r="R1152" s="49">
        <v>45208</v>
      </c>
      <c r="S1152" t="s">
        <v>2925</v>
      </c>
    </row>
    <row r="1153" spans="1:19" ht="15" customHeight="1" x14ac:dyDescent="0.35">
      <c r="A1153" s="49">
        <v>45146</v>
      </c>
      <c r="B1153" t="s">
        <v>22</v>
      </c>
      <c r="C1153" t="s">
        <v>24</v>
      </c>
      <c r="D1153">
        <v>8</v>
      </c>
      <c r="E1153">
        <v>200.74</v>
      </c>
      <c r="F1153" t="s">
        <v>31</v>
      </c>
      <c r="G1153" t="s">
        <v>34</v>
      </c>
      <c r="H1153">
        <v>0</v>
      </c>
      <c r="I1153" t="s">
        <v>40</v>
      </c>
      <c r="J1153">
        <v>1605.92</v>
      </c>
      <c r="K1153" t="s">
        <v>43</v>
      </c>
      <c r="L1153" t="s">
        <v>48</v>
      </c>
      <c r="M1153">
        <v>1</v>
      </c>
      <c r="N1153" t="s">
        <v>1199</v>
      </c>
      <c r="O1153" t="s">
        <v>2623</v>
      </c>
      <c r="P1153">
        <v>30.7</v>
      </c>
      <c r="Q1153" s="49">
        <v>45146</v>
      </c>
      <c r="R1153" s="49">
        <v>45148</v>
      </c>
      <c r="S1153" t="s">
        <v>2925</v>
      </c>
    </row>
    <row r="1154" spans="1:19" ht="15" customHeight="1" x14ac:dyDescent="0.35">
      <c r="A1154" s="49">
        <v>45159</v>
      </c>
      <c r="B1154" t="s">
        <v>18</v>
      </c>
      <c r="C1154" t="s">
        <v>23</v>
      </c>
      <c r="D1154">
        <v>3</v>
      </c>
      <c r="E1154">
        <v>142.09</v>
      </c>
      <c r="F1154" t="s">
        <v>32</v>
      </c>
      <c r="G1154" t="s">
        <v>34</v>
      </c>
      <c r="H1154">
        <v>0.15</v>
      </c>
      <c r="I1154" t="s">
        <v>38</v>
      </c>
      <c r="J1154">
        <v>362.3295</v>
      </c>
      <c r="K1154" t="s">
        <v>43</v>
      </c>
      <c r="L1154" t="s">
        <v>49</v>
      </c>
      <c r="M1154">
        <v>0</v>
      </c>
      <c r="N1154" t="s">
        <v>1200</v>
      </c>
      <c r="O1154" t="s">
        <v>1918</v>
      </c>
      <c r="P1154">
        <v>26.04</v>
      </c>
      <c r="Q1154" s="49">
        <v>45159</v>
      </c>
      <c r="R1154" s="49">
        <v>45165</v>
      </c>
      <c r="S1154" t="s">
        <v>2921</v>
      </c>
    </row>
    <row r="1155" spans="1:19" ht="15" customHeight="1" x14ac:dyDescent="0.35">
      <c r="A1155" s="49">
        <v>45480</v>
      </c>
      <c r="B1155" t="s">
        <v>20</v>
      </c>
      <c r="C1155" t="s">
        <v>28</v>
      </c>
      <c r="D1155">
        <v>15</v>
      </c>
      <c r="E1155">
        <v>576.12</v>
      </c>
      <c r="F1155" t="s">
        <v>33</v>
      </c>
      <c r="G1155" t="s">
        <v>35</v>
      </c>
      <c r="H1155">
        <v>0.1</v>
      </c>
      <c r="I1155" t="s">
        <v>37</v>
      </c>
      <c r="J1155">
        <v>7777.62</v>
      </c>
      <c r="K1155" t="s">
        <v>42</v>
      </c>
      <c r="L1155" t="s">
        <v>49</v>
      </c>
      <c r="M1155">
        <v>0</v>
      </c>
      <c r="N1155" t="s">
        <v>1201</v>
      </c>
      <c r="O1155" t="s">
        <v>2624</v>
      </c>
      <c r="P1155">
        <v>29.31</v>
      </c>
      <c r="Q1155" s="49">
        <v>45480</v>
      </c>
      <c r="R1155" s="49">
        <v>45484</v>
      </c>
      <c r="S1155" t="s">
        <v>2923</v>
      </c>
    </row>
    <row r="1156" spans="1:19" ht="15" customHeight="1" x14ac:dyDescent="0.35">
      <c r="A1156" s="49">
        <v>45674</v>
      </c>
      <c r="B1156" t="s">
        <v>19</v>
      </c>
      <c r="C1156" t="s">
        <v>25</v>
      </c>
      <c r="D1156">
        <v>9</v>
      </c>
      <c r="E1156">
        <v>96.97</v>
      </c>
      <c r="F1156" t="s">
        <v>33</v>
      </c>
      <c r="G1156" t="s">
        <v>35</v>
      </c>
      <c r="H1156">
        <v>0.15</v>
      </c>
      <c r="I1156" t="s">
        <v>41</v>
      </c>
      <c r="J1156">
        <v>741.82050000000004</v>
      </c>
      <c r="K1156" t="s">
        <v>44</v>
      </c>
      <c r="L1156" t="s">
        <v>49</v>
      </c>
      <c r="M1156">
        <v>1</v>
      </c>
      <c r="N1156" t="s">
        <v>1202</v>
      </c>
      <c r="O1156" t="s">
        <v>2625</v>
      </c>
      <c r="P1156">
        <v>30.87</v>
      </c>
      <c r="Q1156" s="49">
        <v>45674</v>
      </c>
      <c r="R1156" s="49">
        <v>45681</v>
      </c>
      <c r="S1156" t="s">
        <v>2922</v>
      </c>
    </row>
    <row r="1157" spans="1:19" ht="15" customHeight="1" x14ac:dyDescent="0.35">
      <c r="A1157" s="49">
        <v>45266</v>
      </c>
      <c r="B1157" t="s">
        <v>20</v>
      </c>
      <c r="C1157" t="s">
        <v>28</v>
      </c>
      <c r="D1157">
        <v>17</v>
      </c>
      <c r="E1157">
        <v>218.04</v>
      </c>
      <c r="F1157" t="s">
        <v>33</v>
      </c>
      <c r="G1157" t="s">
        <v>34</v>
      </c>
      <c r="H1157">
        <v>0.15</v>
      </c>
      <c r="I1157" t="s">
        <v>41</v>
      </c>
      <c r="J1157">
        <v>3150.6779999999999</v>
      </c>
      <c r="K1157" t="s">
        <v>46</v>
      </c>
      <c r="M1157">
        <v>0</v>
      </c>
      <c r="N1157" t="s">
        <v>1203</v>
      </c>
      <c r="O1157" t="s">
        <v>2626</v>
      </c>
      <c r="P1157">
        <v>16</v>
      </c>
      <c r="Q1157" s="49">
        <v>45266</v>
      </c>
      <c r="R1157" s="49">
        <v>45276</v>
      </c>
      <c r="S1157" t="s">
        <v>2923</v>
      </c>
    </row>
    <row r="1158" spans="1:19" ht="15" customHeight="1" x14ac:dyDescent="0.35">
      <c r="A1158" s="49">
        <v>44986</v>
      </c>
      <c r="B1158" t="s">
        <v>19</v>
      </c>
      <c r="C1158" t="s">
        <v>25</v>
      </c>
      <c r="D1158">
        <v>2</v>
      </c>
      <c r="E1158">
        <v>153.33000000000001</v>
      </c>
      <c r="F1158" t="s">
        <v>32</v>
      </c>
      <c r="G1158" t="s">
        <v>34</v>
      </c>
      <c r="H1158">
        <v>0.05</v>
      </c>
      <c r="I1158" t="s">
        <v>39</v>
      </c>
      <c r="J1158">
        <v>291.327</v>
      </c>
      <c r="K1158" t="s">
        <v>46</v>
      </c>
      <c r="M1158">
        <v>0</v>
      </c>
      <c r="N1158" t="s">
        <v>1204</v>
      </c>
      <c r="O1158" t="s">
        <v>2627</v>
      </c>
      <c r="P1158">
        <v>31.55</v>
      </c>
      <c r="Q1158" s="49">
        <v>44986</v>
      </c>
      <c r="R1158" s="49">
        <v>44989</v>
      </c>
      <c r="S1158" t="s">
        <v>2922</v>
      </c>
    </row>
    <row r="1159" spans="1:19" ht="15" customHeight="1" x14ac:dyDescent="0.35">
      <c r="A1159" s="49">
        <v>45699</v>
      </c>
      <c r="B1159" t="s">
        <v>20</v>
      </c>
      <c r="C1159" t="s">
        <v>29</v>
      </c>
      <c r="D1159">
        <v>8</v>
      </c>
      <c r="E1159">
        <v>316.12</v>
      </c>
      <c r="F1159" t="s">
        <v>30</v>
      </c>
      <c r="G1159" t="s">
        <v>34</v>
      </c>
      <c r="H1159">
        <v>0.1</v>
      </c>
      <c r="I1159" t="s">
        <v>40</v>
      </c>
      <c r="J1159">
        <v>2276.0639999999999</v>
      </c>
      <c r="K1159" t="s">
        <v>43</v>
      </c>
      <c r="L1159" t="s">
        <v>49</v>
      </c>
      <c r="M1159">
        <v>0</v>
      </c>
      <c r="N1159" t="s">
        <v>1205</v>
      </c>
      <c r="O1159" t="s">
        <v>2628</v>
      </c>
      <c r="P1159">
        <v>6.28</v>
      </c>
      <c r="Q1159" s="49">
        <v>45699</v>
      </c>
      <c r="R1159" s="49">
        <v>45703</v>
      </c>
      <c r="S1159" t="s">
        <v>2923</v>
      </c>
    </row>
    <row r="1160" spans="1:19" ht="15" customHeight="1" x14ac:dyDescent="0.35">
      <c r="A1160" s="49">
        <v>45097</v>
      </c>
      <c r="B1160" t="s">
        <v>21</v>
      </c>
      <c r="C1160" t="s">
        <v>29</v>
      </c>
      <c r="D1160">
        <v>13</v>
      </c>
      <c r="E1160">
        <v>153.57</v>
      </c>
      <c r="F1160" t="s">
        <v>30</v>
      </c>
      <c r="G1160" t="s">
        <v>34</v>
      </c>
      <c r="H1160">
        <v>0.05</v>
      </c>
      <c r="I1160" t="s">
        <v>39</v>
      </c>
      <c r="J1160">
        <v>1896.5895</v>
      </c>
      <c r="K1160" t="s">
        <v>43</v>
      </c>
      <c r="M1160">
        <v>0</v>
      </c>
      <c r="N1160" t="s">
        <v>1206</v>
      </c>
      <c r="O1160" t="s">
        <v>2629</v>
      </c>
      <c r="P1160">
        <v>27.98</v>
      </c>
      <c r="Q1160" s="49">
        <v>45097</v>
      </c>
      <c r="R1160" s="49">
        <v>45102</v>
      </c>
      <c r="S1160" t="s">
        <v>2924</v>
      </c>
    </row>
    <row r="1161" spans="1:19" ht="15" customHeight="1" x14ac:dyDescent="0.35">
      <c r="A1161" s="49">
        <v>45351</v>
      </c>
      <c r="B1161" t="s">
        <v>22</v>
      </c>
      <c r="C1161" t="s">
        <v>29</v>
      </c>
      <c r="D1161">
        <v>7</v>
      </c>
      <c r="E1161">
        <v>208.31</v>
      </c>
      <c r="F1161" t="s">
        <v>32</v>
      </c>
      <c r="G1161" t="s">
        <v>34</v>
      </c>
      <c r="H1161">
        <v>0.05</v>
      </c>
      <c r="I1161" t="s">
        <v>38</v>
      </c>
      <c r="J1161">
        <v>1385.2615000000001</v>
      </c>
      <c r="K1161" t="s">
        <v>42</v>
      </c>
      <c r="L1161" t="s">
        <v>48</v>
      </c>
      <c r="M1161">
        <v>0</v>
      </c>
      <c r="N1161" t="s">
        <v>1207</v>
      </c>
      <c r="O1161" t="s">
        <v>2630</v>
      </c>
      <c r="P1161">
        <v>26.57</v>
      </c>
      <c r="Q1161" s="49">
        <v>45351</v>
      </c>
      <c r="R1161" s="49">
        <v>45354</v>
      </c>
      <c r="S1161" t="s">
        <v>2925</v>
      </c>
    </row>
    <row r="1162" spans="1:19" ht="15" customHeight="1" x14ac:dyDescent="0.35">
      <c r="A1162" s="49">
        <v>45838</v>
      </c>
      <c r="B1162" t="s">
        <v>20</v>
      </c>
      <c r="C1162" t="s">
        <v>26</v>
      </c>
      <c r="D1162">
        <v>2</v>
      </c>
      <c r="E1162">
        <v>160.96</v>
      </c>
      <c r="F1162" t="s">
        <v>32</v>
      </c>
      <c r="G1162" t="s">
        <v>34</v>
      </c>
      <c r="H1162">
        <v>0.1</v>
      </c>
      <c r="I1162" t="s">
        <v>36</v>
      </c>
      <c r="J1162">
        <v>289.72800000000001</v>
      </c>
      <c r="K1162" t="s">
        <v>43</v>
      </c>
      <c r="L1162" t="s">
        <v>49</v>
      </c>
      <c r="M1162">
        <v>0</v>
      </c>
      <c r="N1162" t="s">
        <v>1208</v>
      </c>
      <c r="O1162" t="s">
        <v>2631</v>
      </c>
      <c r="P1162">
        <v>44.97</v>
      </c>
      <c r="Q1162" s="49">
        <v>45838</v>
      </c>
      <c r="R1162" s="49">
        <v>45843</v>
      </c>
      <c r="S1162" t="s">
        <v>2923</v>
      </c>
    </row>
    <row r="1163" spans="1:19" ht="15" customHeight="1" x14ac:dyDescent="0.35">
      <c r="A1163" s="49">
        <v>45523</v>
      </c>
      <c r="B1163" t="s">
        <v>20</v>
      </c>
      <c r="C1163" t="s">
        <v>27</v>
      </c>
      <c r="D1163">
        <v>3</v>
      </c>
      <c r="E1163">
        <v>373.77</v>
      </c>
      <c r="F1163" t="s">
        <v>30</v>
      </c>
      <c r="G1163" t="s">
        <v>35</v>
      </c>
      <c r="H1163">
        <v>0.1</v>
      </c>
      <c r="I1163" t="s">
        <v>36</v>
      </c>
      <c r="J1163">
        <v>1009.179</v>
      </c>
      <c r="K1163" t="s">
        <v>46</v>
      </c>
      <c r="L1163" t="s">
        <v>49</v>
      </c>
      <c r="M1163">
        <v>1</v>
      </c>
      <c r="N1163" t="s">
        <v>1209</v>
      </c>
      <c r="O1163" t="s">
        <v>2632</v>
      </c>
      <c r="P1163">
        <v>17.62</v>
      </c>
      <c r="Q1163" s="49">
        <v>45523</v>
      </c>
      <c r="R1163" s="49">
        <v>45529</v>
      </c>
      <c r="S1163" t="s">
        <v>2923</v>
      </c>
    </row>
    <row r="1164" spans="1:19" ht="15" customHeight="1" x14ac:dyDescent="0.35">
      <c r="A1164" s="49">
        <v>45306</v>
      </c>
      <c r="B1164" t="s">
        <v>21</v>
      </c>
      <c r="C1164" t="s">
        <v>29</v>
      </c>
      <c r="D1164">
        <v>20</v>
      </c>
      <c r="E1164">
        <v>200.7</v>
      </c>
      <c r="F1164" t="s">
        <v>33</v>
      </c>
      <c r="G1164" t="s">
        <v>35</v>
      </c>
      <c r="H1164">
        <v>0.1</v>
      </c>
      <c r="I1164" t="s">
        <v>37</v>
      </c>
      <c r="J1164">
        <v>3612.6</v>
      </c>
      <c r="K1164" t="s">
        <v>42</v>
      </c>
      <c r="L1164" t="s">
        <v>47</v>
      </c>
      <c r="M1164">
        <v>0</v>
      </c>
      <c r="N1164" t="s">
        <v>1210</v>
      </c>
      <c r="O1164" t="s">
        <v>2633</v>
      </c>
      <c r="P1164">
        <v>29.6</v>
      </c>
      <c r="Q1164" s="49">
        <v>45306</v>
      </c>
      <c r="R1164" s="49">
        <v>45310</v>
      </c>
      <c r="S1164" t="s">
        <v>2924</v>
      </c>
    </row>
    <row r="1165" spans="1:19" ht="15" customHeight="1" x14ac:dyDescent="0.35">
      <c r="A1165" s="49">
        <v>45512</v>
      </c>
      <c r="B1165" t="s">
        <v>21</v>
      </c>
      <c r="C1165" t="s">
        <v>25</v>
      </c>
      <c r="D1165">
        <v>14</v>
      </c>
      <c r="E1165">
        <v>115.77</v>
      </c>
      <c r="F1165" t="s">
        <v>30</v>
      </c>
      <c r="G1165" t="s">
        <v>34</v>
      </c>
      <c r="H1165">
        <v>0.15</v>
      </c>
      <c r="I1165" t="s">
        <v>38</v>
      </c>
      <c r="J1165">
        <v>1377.663</v>
      </c>
      <c r="K1165" t="s">
        <v>44</v>
      </c>
      <c r="L1165" t="s">
        <v>48</v>
      </c>
      <c r="M1165">
        <v>1</v>
      </c>
      <c r="N1165" t="s">
        <v>1211</v>
      </c>
      <c r="O1165" t="s">
        <v>2634</v>
      </c>
      <c r="P1165">
        <v>20.12</v>
      </c>
      <c r="Q1165" s="49">
        <v>45512</v>
      </c>
      <c r="R1165" s="49">
        <v>45515</v>
      </c>
      <c r="S1165" t="s">
        <v>2924</v>
      </c>
    </row>
    <row r="1166" spans="1:19" ht="15" customHeight="1" x14ac:dyDescent="0.35">
      <c r="A1166" s="49">
        <v>45570</v>
      </c>
      <c r="B1166" t="s">
        <v>22</v>
      </c>
      <c r="C1166" t="s">
        <v>24</v>
      </c>
      <c r="D1166">
        <v>12</v>
      </c>
      <c r="E1166">
        <v>535.41</v>
      </c>
      <c r="F1166" t="s">
        <v>32</v>
      </c>
      <c r="G1166" t="s">
        <v>35</v>
      </c>
      <c r="H1166">
        <v>0.1</v>
      </c>
      <c r="I1166" t="s">
        <v>38</v>
      </c>
      <c r="J1166">
        <v>5782.4279999999999</v>
      </c>
      <c r="K1166" t="s">
        <v>43</v>
      </c>
      <c r="M1166">
        <v>0</v>
      </c>
      <c r="N1166" t="s">
        <v>1212</v>
      </c>
      <c r="O1166" t="s">
        <v>2635</v>
      </c>
      <c r="P1166">
        <v>27.82</v>
      </c>
      <c r="Q1166" s="49">
        <v>45570</v>
      </c>
      <c r="R1166" s="49">
        <v>45572</v>
      </c>
      <c r="S1166" t="s">
        <v>2925</v>
      </c>
    </row>
    <row r="1167" spans="1:19" ht="15" customHeight="1" x14ac:dyDescent="0.35">
      <c r="A1167" s="49">
        <v>45304</v>
      </c>
      <c r="B1167" t="s">
        <v>19</v>
      </c>
      <c r="C1167" t="s">
        <v>25</v>
      </c>
      <c r="D1167">
        <v>12</v>
      </c>
      <c r="E1167">
        <v>103.59</v>
      </c>
      <c r="F1167" t="s">
        <v>31</v>
      </c>
      <c r="G1167" t="s">
        <v>35</v>
      </c>
      <c r="H1167">
        <v>0.1</v>
      </c>
      <c r="I1167" t="s">
        <v>38</v>
      </c>
      <c r="J1167">
        <v>1118.7719999999999</v>
      </c>
      <c r="K1167" t="s">
        <v>45</v>
      </c>
      <c r="L1167" t="s">
        <v>47</v>
      </c>
      <c r="M1167">
        <v>0</v>
      </c>
      <c r="N1167" t="s">
        <v>1213</v>
      </c>
      <c r="O1167" t="s">
        <v>2636</v>
      </c>
      <c r="P1167">
        <v>48.11</v>
      </c>
      <c r="Q1167" s="49">
        <v>45304</v>
      </c>
      <c r="R1167" s="49">
        <v>45312</v>
      </c>
      <c r="S1167" t="s">
        <v>2922</v>
      </c>
    </row>
    <row r="1168" spans="1:19" ht="15" customHeight="1" x14ac:dyDescent="0.35">
      <c r="A1168" s="49">
        <v>45014</v>
      </c>
      <c r="B1168" t="s">
        <v>22</v>
      </c>
      <c r="C1168" t="s">
        <v>23</v>
      </c>
      <c r="D1168">
        <v>18</v>
      </c>
      <c r="E1168">
        <v>176.32</v>
      </c>
      <c r="F1168" t="s">
        <v>30</v>
      </c>
      <c r="G1168" t="s">
        <v>34</v>
      </c>
      <c r="H1168">
        <v>0.05</v>
      </c>
      <c r="I1168" t="s">
        <v>40</v>
      </c>
      <c r="J1168">
        <v>3015.0720000000001</v>
      </c>
      <c r="K1168" t="s">
        <v>45</v>
      </c>
      <c r="M1168">
        <v>0</v>
      </c>
      <c r="N1168" t="s">
        <v>1214</v>
      </c>
      <c r="O1168" t="s">
        <v>2637</v>
      </c>
      <c r="P1168">
        <v>36.35</v>
      </c>
      <c r="Q1168" s="49">
        <v>45014</v>
      </c>
      <c r="R1168" s="49">
        <v>45020</v>
      </c>
      <c r="S1168" t="s">
        <v>2925</v>
      </c>
    </row>
    <row r="1169" spans="1:19" ht="15" customHeight="1" x14ac:dyDescent="0.35">
      <c r="A1169" s="49">
        <v>45218</v>
      </c>
      <c r="B1169" t="s">
        <v>20</v>
      </c>
      <c r="C1169" t="s">
        <v>29</v>
      </c>
      <c r="D1169">
        <v>5</v>
      </c>
      <c r="E1169">
        <v>112.44</v>
      </c>
      <c r="F1169" t="s">
        <v>33</v>
      </c>
      <c r="G1169" t="s">
        <v>35</v>
      </c>
      <c r="H1169">
        <v>0.1</v>
      </c>
      <c r="I1169" t="s">
        <v>41</v>
      </c>
      <c r="J1169">
        <v>505.98000000000008</v>
      </c>
      <c r="K1169" t="s">
        <v>44</v>
      </c>
      <c r="M1169">
        <v>1</v>
      </c>
      <c r="N1169" t="s">
        <v>1215</v>
      </c>
      <c r="O1169" t="s">
        <v>1702</v>
      </c>
      <c r="P1169">
        <v>7.46</v>
      </c>
      <c r="Q1169" s="49">
        <v>45218</v>
      </c>
      <c r="R1169" s="49">
        <v>45222</v>
      </c>
      <c r="S1169" t="s">
        <v>2923</v>
      </c>
    </row>
    <row r="1170" spans="1:19" ht="15" customHeight="1" x14ac:dyDescent="0.35">
      <c r="A1170" s="49">
        <v>45222</v>
      </c>
      <c r="B1170" t="s">
        <v>22</v>
      </c>
      <c r="C1170" t="s">
        <v>26</v>
      </c>
      <c r="D1170">
        <v>20</v>
      </c>
      <c r="E1170">
        <v>19.3</v>
      </c>
      <c r="F1170" t="s">
        <v>32</v>
      </c>
      <c r="G1170" t="s">
        <v>34</v>
      </c>
      <c r="H1170">
        <v>0</v>
      </c>
      <c r="I1170" t="s">
        <v>41</v>
      </c>
      <c r="J1170">
        <v>386</v>
      </c>
      <c r="K1170" t="s">
        <v>45</v>
      </c>
      <c r="L1170" t="s">
        <v>48</v>
      </c>
      <c r="M1170">
        <v>0</v>
      </c>
      <c r="N1170" t="s">
        <v>1216</v>
      </c>
      <c r="O1170" t="s">
        <v>2638</v>
      </c>
      <c r="P1170">
        <v>47.23</v>
      </c>
      <c r="Q1170" s="49">
        <v>45222</v>
      </c>
      <c r="R1170" s="49">
        <v>45231</v>
      </c>
      <c r="S1170" t="s">
        <v>2925</v>
      </c>
    </row>
    <row r="1171" spans="1:19" ht="15" customHeight="1" x14ac:dyDescent="0.35">
      <c r="A1171" s="49">
        <v>45009</v>
      </c>
      <c r="B1171" t="s">
        <v>19</v>
      </c>
      <c r="C1171" t="s">
        <v>24</v>
      </c>
      <c r="D1171">
        <v>9</v>
      </c>
      <c r="E1171">
        <v>233.11</v>
      </c>
      <c r="F1171" t="s">
        <v>30</v>
      </c>
      <c r="G1171" t="s">
        <v>35</v>
      </c>
      <c r="H1171">
        <v>0.05</v>
      </c>
      <c r="I1171" t="s">
        <v>36</v>
      </c>
      <c r="J1171">
        <v>1993.0905</v>
      </c>
      <c r="K1171" t="s">
        <v>45</v>
      </c>
      <c r="L1171" t="s">
        <v>49</v>
      </c>
      <c r="M1171">
        <v>0</v>
      </c>
      <c r="N1171" t="s">
        <v>1217</v>
      </c>
      <c r="O1171" t="s">
        <v>2639</v>
      </c>
      <c r="P1171">
        <v>31.43</v>
      </c>
      <c r="Q1171" s="49">
        <v>45009</v>
      </c>
      <c r="R1171" s="49">
        <v>45013</v>
      </c>
      <c r="S1171" t="s">
        <v>2922</v>
      </c>
    </row>
    <row r="1172" spans="1:19" ht="15" customHeight="1" x14ac:dyDescent="0.35">
      <c r="A1172" s="49">
        <v>45513</v>
      </c>
      <c r="B1172" t="s">
        <v>22</v>
      </c>
      <c r="C1172" t="s">
        <v>29</v>
      </c>
      <c r="D1172">
        <v>17</v>
      </c>
      <c r="E1172">
        <v>66.48</v>
      </c>
      <c r="F1172" t="s">
        <v>32</v>
      </c>
      <c r="G1172" t="s">
        <v>34</v>
      </c>
      <c r="H1172">
        <v>0.15</v>
      </c>
      <c r="I1172" t="s">
        <v>36</v>
      </c>
      <c r="J1172">
        <v>960.63600000000008</v>
      </c>
      <c r="K1172" t="s">
        <v>43</v>
      </c>
      <c r="L1172" t="s">
        <v>49</v>
      </c>
      <c r="M1172">
        <v>1</v>
      </c>
      <c r="N1172" t="s">
        <v>1218</v>
      </c>
      <c r="O1172" t="s">
        <v>2640</v>
      </c>
      <c r="P1172">
        <v>10.79</v>
      </c>
      <c r="Q1172" s="49">
        <v>45513</v>
      </c>
      <c r="R1172" s="49">
        <v>45518</v>
      </c>
      <c r="S1172" t="s">
        <v>2925</v>
      </c>
    </row>
    <row r="1173" spans="1:19" ht="15" customHeight="1" x14ac:dyDescent="0.35">
      <c r="A1173" s="49">
        <v>45042</v>
      </c>
      <c r="B1173" t="s">
        <v>19</v>
      </c>
      <c r="C1173" t="s">
        <v>23</v>
      </c>
      <c r="D1173">
        <v>17</v>
      </c>
      <c r="E1173">
        <v>504.63</v>
      </c>
      <c r="F1173" t="s">
        <v>31</v>
      </c>
      <c r="G1173" t="s">
        <v>34</v>
      </c>
      <c r="H1173">
        <v>0.1</v>
      </c>
      <c r="I1173" t="s">
        <v>39</v>
      </c>
      <c r="J1173">
        <v>7720.838999999999</v>
      </c>
      <c r="K1173" t="s">
        <v>42</v>
      </c>
      <c r="L1173" t="s">
        <v>49</v>
      </c>
      <c r="M1173">
        <v>1</v>
      </c>
      <c r="N1173" t="s">
        <v>1219</v>
      </c>
      <c r="O1173" t="s">
        <v>2641</v>
      </c>
      <c r="P1173">
        <v>48.33</v>
      </c>
      <c r="Q1173" s="49">
        <v>45042</v>
      </c>
      <c r="R1173" s="49">
        <v>45052</v>
      </c>
      <c r="S1173" t="s">
        <v>2922</v>
      </c>
    </row>
    <row r="1174" spans="1:19" ht="15" customHeight="1" x14ac:dyDescent="0.35">
      <c r="A1174" s="49">
        <v>45355</v>
      </c>
      <c r="B1174" t="s">
        <v>22</v>
      </c>
      <c r="C1174" t="s">
        <v>28</v>
      </c>
      <c r="D1174">
        <v>11</v>
      </c>
      <c r="E1174">
        <v>97.84</v>
      </c>
      <c r="F1174" t="s">
        <v>30</v>
      </c>
      <c r="G1174" t="s">
        <v>35</v>
      </c>
      <c r="H1174">
        <v>0.05</v>
      </c>
      <c r="I1174" t="s">
        <v>37</v>
      </c>
      <c r="J1174">
        <v>1022.428</v>
      </c>
      <c r="K1174" t="s">
        <v>45</v>
      </c>
      <c r="L1174" t="s">
        <v>48</v>
      </c>
      <c r="M1174">
        <v>1</v>
      </c>
      <c r="N1174" t="s">
        <v>1220</v>
      </c>
      <c r="O1174" t="s">
        <v>2642</v>
      </c>
      <c r="P1174">
        <v>45.97</v>
      </c>
      <c r="Q1174" s="49">
        <v>45355</v>
      </c>
      <c r="R1174" s="49">
        <v>45363</v>
      </c>
      <c r="S1174" t="s">
        <v>2925</v>
      </c>
    </row>
    <row r="1175" spans="1:19" ht="15" customHeight="1" x14ac:dyDescent="0.35">
      <c r="A1175" s="49">
        <v>44971</v>
      </c>
      <c r="B1175" t="s">
        <v>18</v>
      </c>
      <c r="C1175" t="s">
        <v>28</v>
      </c>
      <c r="D1175">
        <v>7</v>
      </c>
      <c r="E1175">
        <v>468.14</v>
      </c>
      <c r="F1175" t="s">
        <v>31</v>
      </c>
      <c r="G1175" t="s">
        <v>35</v>
      </c>
      <c r="H1175">
        <v>0.15</v>
      </c>
      <c r="I1175" t="s">
        <v>41</v>
      </c>
      <c r="J1175">
        <v>2785.433</v>
      </c>
      <c r="K1175" t="s">
        <v>46</v>
      </c>
      <c r="L1175" t="s">
        <v>48</v>
      </c>
      <c r="M1175">
        <v>0</v>
      </c>
      <c r="N1175" t="s">
        <v>1221</v>
      </c>
      <c r="O1175" t="s">
        <v>2643</v>
      </c>
      <c r="P1175">
        <v>47.56</v>
      </c>
      <c r="Q1175" s="49">
        <v>44971</v>
      </c>
      <c r="R1175" s="49">
        <v>44974</v>
      </c>
      <c r="S1175" t="s">
        <v>2921</v>
      </c>
    </row>
    <row r="1176" spans="1:19" ht="15" customHeight="1" x14ac:dyDescent="0.35">
      <c r="A1176" s="49">
        <v>45044</v>
      </c>
      <c r="B1176" t="s">
        <v>22</v>
      </c>
      <c r="C1176" t="s">
        <v>28</v>
      </c>
      <c r="D1176">
        <v>20</v>
      </c>
      <c r="E1176">
        <v>476.69</v>
      </c>
      <c r="F1176" t="s">
        <v>30</v>
      </c>
      <c r="G1176" t="s">
        <v>34</v>
      </c>
      <c r="H1176">
        <v>0.05</v>
      </c>
      <c r="I1176" t="s">
        <v>41</v>
      </c>
      <c r="J1176">
        <v>9057.1099999999988</v>
      </c>
      <c r="K1176" t="s">
        <v>42</v>
      </c>
      <c r="L1176" t="s">
        <v>49</v>
      </c>
      <c r="M1176">
        <v>0</v>
      </c>
      <c r="N1176" t="s">
        <v>1222</v>
      </c>
      <c r="O1176" t="s">
        <v>2644</v>
      </c>
      <c r="P1176">
        <v>10.199999999999999</v>
      </c>
      <c r="Q1176" s="49">
        <v>45044</v>
      </c>
      <c r="R1176" s="49">
        <v>45049</v>
      </c>
      <c r="S1176" t="s">
        <v>2925</v>
      </c>
    </row>
    <row r="1177" spans="1:19" ht="15" customHeight="1" x14ac:dyDescent="0.35">
      <c r="A1177" s="49">
        <v>45354</v>
      </c>
      <c r="B1177" t="s">
        <v>20</v>
      </c>
      <c r="C1177" t="s">
        <v>24</v>
      </c>
      <c r="D1177">
        <v>2</v>
      </c>
      <c r="E1177">
        <v>160.72999999999999</v>
      </c>
      <c r="F1177" t="s">
        <v>31</v>
      </c>
      <c r="G1177" t="s">
        <v>34</v>
      </c>
      <c r="H1177">
        <v>0.15</v>
      </c>
      <c r="I1177" t="s">
        <v>38</v>
      </c>
      <c r="J1177">
        <v>273.24099999999999</v>
      </c>
      <c r="K1177" t="s">
        <v>46</v>
      </c>
      <c r="L1177" t="s">
        <v>47</v>
      </c>
      <c r="M1177">
        <v>0</v>
      </c>
      <c r="N1177" t="s">
        <v>1223</v>
      </c>
      <c r="O1177" t="s">
        <v>2645</v>
      </c>
      <c r="P1177">
        <v>20.18</v>
      </c>
      <c r="Q1177" s="49">
        <v>45354</v>
      </c>
      <c r="R1177" s="49">
        <v>45362</v>
      </c>
      <c r="S1177" t="s">
        <v>2923</v>
      </c>
    </row>
    <row r="1178" spans="1:19" ht="15" customHeight="1" x14ac:dyDescent="0.35">
      <c r="A1178" s="49">
        <v>45539</v>
      </c>
      <c r="B1178" t="s">
        <v>22</v>
      </c>
      <c r="C1178" t="s">
        <v>28</v>
      </c>
      <c r="D1178">
        <v>9</v>
      </c>
      <c r="E1178">
        <v>228.98</v>
      </c>
      <c r="F1178" t="s">
        <v>33</v>
      </c>
      <c r="G1178" t="s">
        <v>35</v>
      </c>
      <c r="H1178">
        <v>0.15</v>
      </c>
      <c r="I1178" t="s">
        <v>38</v>
      </c>
      <c r="J1178">
        <v>1751.6969999999999</v>
      </c>
      <c r="K1178" t="s">
        <v>42</v>
      </c>
      <c r="L1178" t="s">
        <v>49</v>
      </c>
      <c r="M1178">
        <v>0</v>
      </c>
      <c r="N1178" t="s">
        <v>1224</v>
      </c>
      <c r="O1178" t="s">
        <v>2646</v>
      </c>
      <c r="P1178">
        <v>45.79</v>
      </c>
      <c r="Q1178" s="49">
        <v>45539</v>
      </c>
      <c r="R1178" s="49">
        <v>45543</v>
      </c>
      <c r="S1178" t="s">
        <v>2925</v>
      </c>
    </row>
    <row r="1179" spans="1:19" ht="15" customHeight="1" x14ac:dyDescent="0.35">
      <c r="A1179" s="49">
        <v>45656</v>
      </c>
      <c r="B1179" t="s">
        <v>18</v>
      </c>
      <c r="C1179" t="s">
        <v>28</v>
      </c>
      <c r="D1179">
        <v>19</v>
      </c>
      <c r="E1179">
        <v>336.5</v>
      </c>
      <c r="F1179" t="s">
        <v>30</v>
      </c>
      <c r="G1179" t="s">
        <v>34</v>
      </c>
      <c r="H1179">
        <v>0</v>
      </c>
      <c r="I1179" t="s">
        <v>37</v>
      </c>
      <c r="J1179">
        <v>6393.5</v>
      </c>
      <c r="K1179" t="s">
        <v>42</v>
      </c>
      <c r="L1179" t="s">
        <v>49</v>
      </c>
      <c r="M1179">
        <v>0</v>
      </c>
      <c r="N1179" t="s">
        <v>1225</v>
      </c>
      <c r="O1179" t="s">
        <v>2647</v>
      </c>
      <c r="P1179">
        <v>27.43</v>
      </c>
      <c r="Q1179" s="49">
        <v>45656</v>
      </c>
      <c r="R1179" s="49">
        <v>45664</v>
      </c>
      <c r="S1179" t="s">
        <v>2921</v>
      </c>
    </row>
    <row r="1180" spans="1:19" ht="15" customHeight="1" x14ac:dyDescent="0.35">
      <c r="A1180" s="49">
        <v>45332</v>
      </c>
      <c r="B1180" t="s">
        <v>18</v>
      </c>
      <c r="C1180" t="s">
        <v>29</v>
      </c>
      <c r="D1180">
        <v>18</v>
      </c>
      <c r="E1180">
        <v>411.59</v>
      </c>
      <c r="F1180" t="s">
        <v>31</v>
      </c>
      <c r="G1180" t="s">
        <v>34</v>
      </c>
      <c r="H1180">
        <v>0</v>
      </c>
      <c r="I1180" t="s">
        <v>41</v>
      </c>
      <c r="J1180">
        <v>7408.62</v>
      </c>
      <c r="K1180" t="s">
        <v>44</v>
      </c>
      <c r="L1180" t="s">
        <v>49</v>
      </c>
      <c r="M1180">
        <v>0</v>
      </c>
      <c r="N1180" t="s">
        <v>1226</v>
      </c>
      <c r="O1180" t="s">
        <v>2648</v>
      </c>
      <c r="P1180">
        <v>9.6199999999999992</v>
      </c>
      <c r="Q1180" s="49">
        <v>45332</v>
      </c>
      <c r="R1180" s="49">
        <v>45338</v>
      </c>
      <c r="S1180" t="s">
        <v>2921</v>
      </c>
    </row>
    <row r="1181" spans="1:19" ht="15" customHeight="1" x14ac:dyDescent="0.35">
      <c r="A1181" s="49">
        <v>45176</v>
      </c>
      <c r="B1181" t="s">
        <v>21</v>
      </c>
      <c r="C1181" t="s">
        <v>29</v>
      </c>
      <c r="D1181">
        <v>1</v>
      </c>
      <c r="E1181">
        <v>431.49</v>
      </c>
      <c r="F1181" t="s">
        <v>32</v>
      </c>
      <c r="G1181" t="s">
        <v>34</v>
      </c>
      <c r="H1181">
        <v>0.15</v>
      </c>
      <c r="I1181" t="s">
        <v>37</v>
      </c>
      <c r="J1181">
        <v>366.76650000000001</v>
      </c>
      <c r="K1181" t="s">
        <v>46</v>
      </c>
      <c r="L1181" t="s">
        <v>48</v>
      </c>
      <c r="M1181">
        <v>0</v>
      </c>
      <c r="N1181" t="s">
        <v>1227</v>
      </c>
      <c r="O1181" t="s">
        <v>2649</v>
      </c>
      <c r="P1181">
        <v>17.53</v>
      </c>
      <c r="Q1181" s="49">
        <v>45176</v>
      </c>
      <c r="R1181" s="49">
        <v>45184</v>
      </c>
      <c r="S1181" t="s">
        <v>2924</v>
      </c>
    </row>
    <row r="1182" spans="1:19" ht="15" customHeight="1" x14ac:dyDescent="0.35">
      <c r="A1182" s="49">
        <v>45149</v>
      </c>
      <c r="B1182" t="s">
        <v>18</v>
      </c>
      <c r="C1182" t="s">
        <v>23</v>
      </c>
      <c r="D1182">
        <v>18</v>
      </c>
      <c r="E1182">
        <v>495.39</v>
      </c>
      <c r="F1182" t="s">
        <v>31</v>
      </c>
      <c r="G1182" t="s">
        <v>34</v>
      </c>
      <c r="H1182">
        <v>0</v>
      </c>
      <c r="I1182" t="s">
        <v>39</v>
      </c>
      <c r="J1182">
        <v>8917.02</v>
      </c>
      <c r="K1182" t="s">
        <v>43</v>
      </c>
      <c r="L1182" t="s">
        <v>48</v>
      </c>
      <c r="M1182">
        <v>0</v>
      </c>
      <c r="N1182" t="s">
        <v>1228</v>
      </c>
      <c r="O1182" t="s">
        <v>2650</v>
      </c>
      <c r="P1182">
        <v>14.88</v>
      </c>
      <c r="Q1182" s="49">
        <v>45149</v>
      </c>
      <c r="R1182" s="49">
        <v>45153</v>
      </c>
      <c r="S1182" t="s">
        <v>2921</v>
      </c>
    </row>
    <row r="1183" spans="1:19" ht="15" customHeight="1" x14ac:dyDescent="0.35">
      <c r="A1183" s="49">
        <v>44997</v>
      </c>
      <c r="B1183" t="s">
        <v>22</v>
      </c>
      <c r="C1183" t="s">
        <v>24</v>
      </c>
      <c r="D1183">
        <v>4</v>
      </c>
      <c r="E1183">
        <v>149.30000000000001</v>
      </c>
      <c r="F1183" t="s">
        <v>31</v>
      </c>
      <c r="G1183" t="s">
        <v>34</v>
      </c>
      <c r="H1183">
        <v>0.1</v>
      </c>
      <c r="I1183" t="s">
        <v>40</v>
      </c>
      <c r="J1183">
        <v>537.48</v>
      </c>
      <c r="K1183" t="s">
        <v>45</v>
      </c>
      <c r="L1183" t="s">
        <v>47</v>
      </c>
      <c r="M1183">
        <v>0</v>
      </c>
      <c r="N1183" t="s">
        <v>1229</v>
      </c>
      <c r="O1183" t="s">
        <v>2651</v>
      </c>
      <c r="P1183">
        <v>47.84</v>
      </c>
      <c r="Q1183" s="49">
        <v>44997</v>
      </c>
      <c r="R1183" s="49">
        <v>45001</v>
      </c>
      <c r="S1183" t="s">
        <v>2925</v>
      </c>
    </row>
    <row r="1184" spans="1:19" ht="15" customHeight="1" x14ac:dyDescent="0.35">
      <c r="A1184" s="49">
        <v>45014</v>
      </c>
      <c r="B1184" t="s">
        <v>21</v>
      </c>
      <c r="C1184" t="s">
        <v>25</v>
      </c>
      <c r="D1184">
        <v>18</v>
      </c>
      <c r="E1184">
        <v>179.97</v>
      </c>
      <c r="F1184" t="s">
        <v>32</v>
      </c>
      <c r="G1184" t="s">
        <v>34</v>
      </c>
      <c r="H1184">
        <v>0.1</v>
      </c>
      <c r="I1184" t="s">
        <v>36</v>
      </c>
      <c r="J1184">
        <v>2915.5140000000001</v>
      </c>
      <c r="K1184" t="s">
        <v>46</v>
      </c>
      <c r="L1184" t="s">
        <v>48</v>
      </c>
      <c r="M1184">
        <v>0</v>
      </c>
      <c r="N1184" t="s">
        <v>1230</v>
      </c>
      <c r="O1184" t="s">
        <v>2652</v>
      </c>
      <c r="P1184">
        <v>22.15</v>
      </c>
      <c r="Q1184" s="49">
        <v>45014</v>
      </c>
      <c r="R1184" s="49">
        <v>45016</v>
      </c>
      <c r="S1184" t="s">
        <v>2924</v>
      </c>
    </row>
    <row r="1185" spans="1:19" ht="15" customHeight="1" x14ac:dyDescent="0.35">
      <c r="A1185" s="49">
        <v>45705</v>
      </c>
      <c r="B1185" t="s">
        <v>19</v>
      </c>
      <c r="C1185" t="s">
        <v>26</v>
      </c>
      <c r="D1185">
        <v>11</v>
      </c>
      <c r="E1185">
        <v>381.14</v>
      </c>
      <c r="F1185" t="s">
        <v>30</v>
      </c>
      <c r="G1185" t="s">
        <v>35</v>
      </c>
      <c r="H1185">
        <v>0.05</v>
      </c>
      <c r="I1185" t="s">
        <v>38</v>
      </c>
      <c r="J1185">
        <v>3982.913</v>
      </c>
      <c r="K1185" t="s">
        <v>43</v>
      </c>
      <c r="L1185" t="s">
        <v>47</v>
      </c>
      <c r="M1185">
        <v>0</v>
      </c>
      <c r="N1185" t="s">
        <v>1231</v>
      </c>
      <c r="O1185" t="s">
        <v>2653</v>
      </c>
      <c r="P1185">
        <v>32.83</v>
      </c>
      <c r="Q1185" s="49">
        <v>45705</v>
      </c>
      <c r="R1185" s="49">
        <v>45715</v>
      </c>
      <c r="S1185" t="s">
        <v>2922</v>
      </c>
    </row>
    <row r="1186" spans="1:19" ht="15" customHeight="1" x14ac:dyDescent="0.35">
      <c r="A1186" s="49">
        <v>45298</v>
      </c>
      <c r="B1186" t="s">
        <v>20</v>
      </c>
      <c r="C1186" t="s">
        <v>26</v>
      </c>
      <c r="D1186">
        <v>5</v>
      </c>
      <c r="E1186">
        <v>454.62</v>
      </c>
      <c r="F1186" t="s">
        <v>32</v>
      </c>
      <c r="G1186" t="s">
        <v>34</v>
      </c>
      <c r="H1186">
        <v>0.05</v>
      </c>
      <c r="I1186" t="s">
        <v>40</v>
      </c>
      <c r="J1186">
        <v>2159.4450000000002</v>
      </c>
      <c r="K1186" t="s">
        <v>43</v>
      </c>
      <c r="M1186">
        <v>0</v>
      </c>
      <c r="N1186" t="s">
        <v>1232</v>
      </c>
      <c r="O1186" t="s">
        <v>2654</v>
      </c>
      <c r="P1186">
        <v>10.19</v>
      </c>
      <c r="Q1186" s="49">
        <v>45298</v>
      </c>
      <c r="R1186" s="49">
        <v>45306</v>
      </c>
      <c r="S1186" t="s">
        <v>2923</v>
      </c>
    </row>
    <row r="1187" spans="1:19" ht="15" customHeight="1" x14ac:dyDescent="0.35">
      <c r="A1187" s="49">
        <v>44940</v>
      </c>
      <c r="B1187" t="s">
        <v>18</v>
      </c>
      <c r="C1187" t="s">
        <v>24</v>
      </c>
      <c r="D1187">
        <v>17</v>
      </c>
      <c r="E1187">
        <v>226.56</v>
      </c>
      <c r="F1187" t="s">
        <v>31</v>
      </c>
      <c r="G1187" t="s">
        <v>34</v>
      </c>
      <c r="H1187">
        <v>0.1</v>
      </c>
      <c r="I1187" t="s">
        <v>40</v>
      </c>
      <c r="J1187">
        <v>3466.3679999999999</v>
      </c>
      <c r="K1187" t="s">
        <v>43</v>
      </c>
      <c r="L1187" t="s">
        <v>49</v>
      </c>
      <c r="M1187">
        <v>1</v>
      </c>
      <c r="N1187" t="s">
        <v>1233</v>
      </c>
      <c r="O1187" t="s">
        <v>2655</v>
      </c>
      <c r="P1187">
        <v>36.89</v>
      </c>
      <c r="Q1187" s="49">
        <v>44940</v>
      </c>
      <c r="R1187" s="49">
        <v>44946</v>
      </c>
      <c r="S1187" t="s">
        <v>2921</v>
      </c>
    </row>
    <row r="1188" spans="1:19" ht="15" customHeight="1" x14ac:dyDescent="0.35">
      <c r="A1188" s="49">
        <v>45294</v>
      </c>
      <c r="B1188" t="s">
        <v>22</v>
      </c>
      <c r="C1188" t="s">
        <v>23</v>
      </c>
      <c r="D1188">
        <v>2</v>
      </c>
      <c r="E1188">
        <v>132.91</v>
      </c>
      <c r="F1188" t="s">
        <v>31</v>
      </c>
      <c r="G1188" t="s">
        <v>34</v>
      </c>
      <c r="H1188">
        <v>0</v>
      </c>
      <c r="I1188" t="s">
        <v>41</v>
      </c>
      <c r="J1188">
        <v>265.82</v>
      </c>
      <c r="K1188" t="s">
        <v>45</v>
      </c>
      <c r="L1188" t="s">
        <v>49</v>
      </c>
      <c r="M1188">
        <v>0</v>
      </c>
      <c r="N1188" t="s">
        <v>1234</v>
      </c>
      <c r="O1188" t="s">
        <v>2656</v>
      </c>
      <c r="P1188">
        <v>7.76</v>
      </c>
      <c r="Q1188" s="49">
        <v>45294</v>
      </c>
      <c r="R1188" s="49">
        <v>45303</v>
      </c>
      <c r="S1188" t="s">
        <v>2925</v>
      </c>
    </row>
    <row r="1189" spans="1:19" ht="15" customHeight="1" x14ac:dyDescent="0.35">
      <c r="A1189" s="49">
        <v>45163</v>
      </c>
      <c r="B1189" t="s">
        <v>19</v>
      </c>
      <c r="C1189" t="s">
        <v>25</v>
      </c>
      <c r="D1189">
        <v>2</v>
      </c>
      <c r="E1189">
        <v>35.69</v>
      </c>
      <c r="F1189" t="s">
        <v>32</v>
      </c>
      <c r="G1189" t="s">
        <v>35</v>
      </c>
      <c r="H1189">
        <v>0</v>
      </c>
      <c r="I1189" t="s">
        <v>36</v>
      </c>
      <c r="J1189">
        <v>71.38</v>
      </c>
      <c r="K1189" t="s">
        <v>45</v>
      </c>
      <c r="L1189" t="s">
        <v>47</v>
      </c>
      <c r="M1189">
        <v>0</v>
      </c>
      <c r="N1189" t="s">
        <v>1235</v>
      </c>
      <c r="O1189" t="s">
        <v>2657</v>
      </c>
      <c r="P1189">
        <v>39.89</v>
      </c>
      <c r="Q1189" s="49">
        <v>45163</v>
      </c>
      <c r="R1189" s="49">
        <v>45166</v>
      </c>
      <c r="S1189" t="s">
        <v>2922</v>
      </c>
    </row>
    <row r="1190" spans="1:19" ht="15" customHeight="1" x14ac:dyDescent="0.35">
      <c r="A1190" s="49">
        <v>45793</v>
      </c>
      <c r="B1190" t="s">
        <v>20</v>
      </c>
      <c r="C1190" t="s">
        <v>25</v>
      </c>
      <c r="D1190">
        <v>6</v>
      </c>
      <c r="E1190">
        <v>451.93</v>
      </c>
      <c r="F1190" t="s">
        <v>31</v>
      </c>
      <c r="G1190" t="s">
        <v>34</v>
      </c>
      <c r="H1190">
        <v>0.15</v>
      </c>
      <c r="I1190" t="s">
        <v>36</v>
      </c>
      <c r="J1190">
        <v>2304.8429999999998</v>
      </c>
      <c r="K1190" t="s">
        <v>46</v>
      </c>
      <c r="L1190" t="s">
        <v>49</v>
      </c>
      <c r="M1190">
        <v>1</v>
      </c>
      <c r="N1190" t="s">
        <v>1236</v>
      </c>
      <c r="O1190" t="s">
        <v>2658</v>
      </c>
      <c r="P1190">
        <v>49.37</v>
      </c>
      <c r="Q1190" s="49">
        <v>45793</v>
      </c>
      <c r="R1190" s="49">
        <v>45802</v>
      </c>
      <c r="S1190" t="s">
        <v>2923</v>
      </c>
    </row>
    <row r="1191" spans="1:19" ht="15" customHeight="1" x14ac:dyDescent="0.35">
      <c r="A1191" s="49">
        <v>45290</v>
      </c>
      <c r="B1191" t="s">
        <v>19</v>
      </c>
      <c r="C1191" t="s">
        <v>23</v>
      </c>
      <c r="D1191">
        <v>7</v>
      </c>
      <c r="E1191">
        <v>270.47000000000003</v>
      </c>
      <c r="F1191" t="s">
        <v>33</v>
      </c>
      <c r="G1191" t="s">
        <v>34</v>
      </c>
      <c r="H1191">
        <v>0.05</v>
      </c>
      <c r="I1191" t="s">
        <v>40</v>
      </c>
      <c r="J1191">
        <v>1798.6255000000001</v>
      </c>
      <c r="K1191" t="s">
        <v>44</v>
      </c>
      <c r="L1191" t="s">
        <v>49</v>
      </c>
      <c r="M1191">
        <v>1</v>
      </c>
      <c r="N1191" t="s">
        <v>1237</v>
      </c>
      <c r="O1191" t="s">
        <v>2659</v>
      </c>
      <c r="P1191">
        <v>41.56</v>
      </c>
      <c r="Q1191" s="49">
        <v>45290</v>
      </c>
      <c r="R1191" s="49">
        <v>45294</v>
      </c>
      <c r="S1191" t="s">
        <v>2922</v>
      </c>
    </row>
    <row r="1192" spans="1:19" ht="15" customHeight="1" x14ac:dyDescent="0.35">
      <c r="A1192" s="49">
        <v>45571</v>
      </c>
      <c r="B1192" t="s">
        <v>19</v>
      </c>
      <c r="C1192" t="s">
        <v>24</v>
      </c>
      <c r="D1192">
        <v>13</v>
      </c>
      <c r="E1192">
        <v>55.46</v>
      </c>
      <c r="F1192" t="s">
        <v>31</v>
      </c>
      <c r="G1192" t="s">
        <v>35</v>
      </c>
      <c r="H1192">
        <v>0.05</v>
      </c>
      <c r="I1192" t="s">
        <v>41</v>
      </c>
      <c r="J1192">
        <v>684.93100000000004</v>
      </c>
      <c r="K1192" t="s">
        <v>44</v>
      </c>
      <c r="L1192" t="s">
        <v>47</v>
      </c>
      <c r="M1192">
        <v>1</v>
      </c>
      <c r="N1192" t="s">
        <v>1238</v>
      </c>
      <c r="O1192" t="s">
        <v>2660</v>
      </c>
      <c r="P1192">
        <v>18.010000000000002</v>
      </c>
      <c r="Q1192" s="49">
        <v>45571</v>
      </c>
      <c r="R1192" s="49">
        <v>45574</v>
      </c>
      <c r="S1192" t="s">
        <v>2922</v>
      </c>
    </row>
    <row r="1193" spans="1:19" ht="15" customHeight="1" x14ac:dyDescent="0.35">
      <c r="A1193" s="49">
        <v>44997</v>
      </c>
      <c r="B1193" t="s">
        <v>21</v>
      </c>
      <c r="C1193" t="s">
        <v>28</v>
      </c>
      <c r="D1193">
        <v>17</v>
      </c>
      <c r="E1193">
        <v>515.12</v>
      </c>
      <c r="F1193" t="s">
        <v>33</v>
      </c>
      <c r="G1193" t="s">
        <v>34</v>
      </c>
      <c r="H1193">
        <v>0.15</v>
      </c>
      <c r="I1193" t="s">
        <v>41</v>
      </c>
      <c r="J1193">
        <v>7443.4840000000004</v>
      </c>
      <c r="K1193" t="s">
        <v>44</v>
      </c>
      <c r="L1193" t="s">
        <v>48</v>
      </c>
      <c r="M1193">
        <v>1</v>
      </c>
      <c r="N1193" t="s">
        <v>1239</v>
      </c>
      <c r="O1193" t="s">
        <v>1637</v>
      </c>
      <c r="P1193">
        <v>32.74</v>
      </c>
      <c r="Q1193" s="49">
        <v>44997</v>
      </c>
      <c r="R1193" s="49">
        <v>45007</v>
      </c>
      <c r="S1193" t="s">
        <v>2924</v>
      </c>
    </row>
    <row r="1194" spans="1:19" ht="15" customHeight="1" x14ac:dyDescent="0.35">
      <c r="A1194" s="49">
        <v>45388</v>
      </c>
      <c r="B1194" t="s">
        <v>20</v>
      </c>
      <c r="C1194" t="s">
        <v>24</v>
      </c>
      <c r="D1194">
        <v>1</v>
      </c>
      <c r="E1194">
        <v>256.63</v>
      </c>
      <c r="F1194" t="s">
        <v>33</v>
      </c>
      <c r="G1194" t="s">
        <v>34</v>
      </c>
      <c r="H1194">
        <v>0</v>
      </c>
      <c r="I1194" t="s">
        <v>39</v>
      </c>
      <c r="J1194">
        <v>256.63</v>
      </c>
      <c r="K1194" t="s">
        <v>43</v>
      </c>
      <c r="L1194" t="s">
        <v>47</v>
      </c>
      <c r="M1194">
        <v>0</v>
      </c>
      <c r="N1194" t="s">
        <v>1240</v>
      </c>
      <c r="O1194" t="s">
        <v>2661</v>
      </c>
      <c r="P1194">
        <v>12.97</v>
      </c>
      <c r="Q1194" s="49">
        <v>45388</v>
      </c>
      <c r="R1194" s="49">
        <v>45390</v>
      </c>
      <c r="S1194" t="s">
        <v>2923</v>
      </c>
    </row>
    <row r="1195" spans="1:19" ht="15" customHeight="1" x14ac:dyDescent="0.35">
      <c r="A1195" s="49">
        <v>44946</v>
      </c>
      <c r="B1195" t="s">
        <v>20</v>
      </c>
      <c r="C1195" t="s">
        <v>28</v>
      </c>
      <c r="D1195">
        <v>4</v>
      </c>
      <c r="E1195">
        <v>423.99</v>
      </c>
      <c r="F1195" t="s">
        <v>30</v>
      </c>
      <c r="G1195" t="s">
        <v>35</v>
      </c>
      <c r="H1195">
        <v>0.05</v>
      </c>
      <c r="I1195" t="s">
        <v>38</v>
      </c>
      <c r="J1195">
        <v>1611.162</v>
      </c>
      <c r="K1195" t="s">
        <v>42</v>
      </c>
      <c r="L1195" t="s">
        <v>47</v>
      </c>
      <c r="M1195">
        <v>0</v>
      </c>
      <c r="N1195" t="s">
        <v>1241</v>
      </c>
      <c r="O1195" t="s">
        <v>2662</v>
      </c>
      <c r="P1195">
        <v>20.05</v>
      </c>
      <c r="Q1195" s="49">
        <v>44946</v>
      </c>
      <c r="R1195" s="49">
        <v>44951</v>
      </c>
      <c r="S1195" t="s">
        <v>2923</v>
      </c>
    </row>
    <row r="1196" spans="1:19" ht="15" customHeight="1" x14ac:dyDescent="0.35">
      <c r="A1196" s="49">
        <v>45481</v>
      </c>
      <c r="B1196" t="s">
        <v>22</v>
      </c>
      <c r="C1196" t="s">
        <v>23</v>
      </c>
      <c r="D1196">
        <v>15</v>
      </c>
      <c r="E1196">
        <v>77.89</v>
      </c>
      <c r="F1196" t="s">
        <v>30</v>
      </c>
      <c r="G1196" t="s">
        <v>34</v>
      </c>
      <c r="H1196">
        <v>0.05</v>
      </c>
      <c r="I1196" t="s">
        <v>40</v>
      </c>
      <c r="J1196">
        <v>1109.9324999999999</v>
      </c>
      <c r="K1196" t="s">
        <v>44</v>
      </c>
      <c r="M1196">
        <v>0</v>
      </c>
      <c r="N1196" t="s">
        <v>1242</v>
      </c>
      <c r="O1196" t="s">
        <v>2663</v>
      </c>
      <c r="P1196">
        <v>20.87</v>
      </c>
      <c r="Q1196" s="49">
        <v>45481</v>
      </c>
      <c r="R1196" s="49">
        <v>45485</v>
      </c>
      <c r="S1196" t="s">
        <v>2925</v>
      </c>
    </row>
    <row r="1197" spans="1:19" ht="15" customHeight="1" x14ac:dyDescent="0.35">
      <c r="A1197" s="49">
        <v>45205</v>
      </c>
      <c r="B1197" t="s">
        <v>20</v>
      </c>
      <c r="C1197" t="s">
        <v>24</v>
      </c>
      <c r="D1197">
        <v>12</v>
      </c>
      <c r="E1197">
        <v>11.95</v>
      </c>
      <c r="F1197" t="s">
        <v>31</v>
      </c>
      <c r="G1197" t="s">
        <v>35</v>
      </c>
      <c r="H1197">
        <v>0.05</v>
      </c>
      <c r="I1197" t="s">
        <v>39</v>
      </c>
      <c r="J1197">
        <v>136.22999999999999</v>
      </c>
      <c r="K1197" t="s">
        <v>42</v>
      </c>
      <c r="M1197">
        <v>0</v>
      </c>
      <c r="N1197" t="s">
        <v>1243</v>
      </c>
      <c r="O1197" t="s">
        <v>2664</v>
      </c>
      <c r="P1197">
        <v>26.66</v>
      </c>
      <c r="Q1197" s="49">
        <v>45205</v>
      </c>
      <c r="R1197" s="49">
        <v>45215</v>
      </c>
      <c r="S1197" t="s">
        <v>2923</v>
      </c>
    </row>
    <row r="1198" spans="1:19" ht="15" customHeight="1" x14ac:dyDescent="0.35">
      <c r="A1198" s="49">
        <v>45180</v>
      </c>
      <c r="B1198" t="s">
        <v>18</v>
      </c>
      <c r="C1198" t="s">
        <v>25</v>
      </c>
      <c r="D1198">
        <v>7</v>
      </c>
      <c r="E1198">
        <v>67.05</v>
      </c>
      <c r="F1198" t="s">
        <v>33</v>
      </c>
      <c r="G1198" t="s">
        <v>34</v>
      </c>
      <c r="H1198">
        <v>0.1</v>
      </c>
      <c r="I1198" t="s">
        <v>39</v>
      </c>
      <c r="J1198">
        <v>422.41500000000002</v>
      </c>
      <c r="K1198" t="s">
        <v>46</v>
      </c>
      <c r="L1198" t="s">
        <v>47</v>
      </c>
      <c r="M1198">
        <v>0</v>
      </c>
      <c r="N1198" t="s">
        <v>1244</v>
      </c>
      <c r="O1198" t="s">
        <v>1657</v>
      </c>
      <c r="P1198">
        <v>36.67</v>
      </c>
      <c r="Q1198" s="49">
        <v>45180</v>
      </c>
      <c r="R1198" s="49">
        <v>45187</v>
      </c>
      <c r="S1198" t="s">
        <v>2921</v>
      </c>
    </row>
    <row r="1199" spans="1:19" ht="15" customHeight="1" x14ac:dyDescent="0.35">
      <c r="A1199" s="49">
        <v>45183</v>
      </c>
      <c r="B1199" t="s">
        <v>20</v>
      </c>
      <c r="C1199" t="s">
        <v>24</v>
      </c>
      <c r="D1199">
        <v>19</v>
      </c>
      <c r="E1199">
        <v>118.15</v>
      </c>
      <c r="F1199" t="s">
        <v>32</v>
      </c>
      <c r="G1199" t="s">
        <v>35</v>
      </c>
      <c r="H1199">
        <v>0.15</v>
      </c>
      <c r="I1199" t="s">
        <v>38</v>
      </c>
      <c r="J1199">
        <v>1908.1224999999999</v>
      </c>
      <c r="K1199" t="s">
        <v>46</v>
      </c>
      <c r="L1199" t="s">
        <v>48</v>
      </c>
      <c r="M1199">
        <v>0</v>
      </c>
      <c r="N1199" t="s">
        <v>1245</v>
      </c>
      <c r="O1199" t="s">
        <v>2665</v>
      </c>
      <c r="P1199">
        <v>12.95</v>
      </c>
      <c r="Q1199" s="49">
        <v>45183</v>
      </c>
      <c r="R1199" s="49">
        <v>45188</v>
      </c>
      <c r="S1199" t="s">
        <v>2923</v>
      </c>
    </row>
    <row r="1200" spans="1:19" ht="15" customHeight="1" x14ac:dyDescent="0.35">
      <c r="A1200" s="49">
        <v>45236</v>
      </c>
      <c r="B1200" t="s">
        <v>20</v>
      </c>
      <c r="C1200" t="s">
        <v>29</v>
      </c>
      <c r="D1200">
        <v>16</v>
      </c>
      <c r="E1200">
        <v>114.47</v>
      </c>
      <c r="F1200" t="s">
        <v>30</v>
      </c>
      <c r="G1200" t="s">
        <v>34</v>
      </c>
      <c r="H1200">
        <v>0.15</v>
      </c>
      <c r="I1200" t="s">
        <v>39</v>
      </c>
      <c r="J1200">
        <v>1556.7919999999999</v>
      </c>
      <c r="K1200" t="s">
        <v>42</v>
      </c>
      <c r="M1200">
        <v>0</v>
      </c>
      <c r="N1200" t="s">
        <v>1246</v>
      </c>
      <c r="O1200" t="s">
        <v>1759</v>
      </c>
      <c r="P1200">
        <v>43.85</v>
      </c>
      <c r="Q1200" s="49">
        <v>45236</v>
      </c>
      <c r="R1200" s="49">
        <v>45241</v>
      </c>
      <c r="S1200" t="s">
        <v>2923</v>
      </c>
    </row>
    <row r="1201" spans="1:19" ht="15" customHeight="1" x14ac:dyDescent="0.35">
      <c r="A1201" s="49">
        <v>45466</v>
      </c>
      <c r="B1201" t="s">
        <v>20</v>
      </c>
      <c r="C1201" t="s">
        <v>27</v>
      </c>
      <c r="D1201">
        <v>9</v>
      </c>
      <c r="E1201">
        <v>36.21</v>
      </c>
      <c r="F1201" t="s">
        <v>32</v>
      </c>
      <c r="G1201" t="s">
        <v>34</v>
      </c>
      <c r="H1201">
        <v>0.15</v>
      </c>
      <c r="I1201" t="s">
        <v>41</v>
      </c>
      <c r="J1201">
        <v>277.00650000000002</v>
      </c>
      <c r="K1201" t="s">
        <v>44</v>
      </c>
      <c r="L1201" t="s">
        <v>47</v>
      </c>
      <c r="M1201">
        <v>0</v>
      </c>
      <c r="N1201" t="s">
        <v>1247</v>
      </c>
      <c r="O1201" t="s">
        <v>2666</v>
      </c>
      <c r="P1201">
        <v>6.71</v>
      </c>
      <c r="Q1201" s="49">
        <v>45466</v>
      </c>
      <c r="R1201" s="49">
        <v>45473</v>
      </c>
      <c r="S1201" t="s">
        <v>2923</v>
      </c>
    </row>
    <row r="1202" spans="1:19" ht="15" customHeight="1" x14ac:dyDescent="0.35">
      <c r="A1202" s="49">
        <v>45015</v>
      </c>
      <c r="B1202" t="s">
        <v>22</v>
      </c>
      <c r="C1202" t="s">
        <v>29</v>
      </c>
      <c r="D1202">
        <v>10</v>
      </c>
      <c r="E1202">
        <v>52.58</v>
      </c>
      <c r="F1202" t="s">
        <v>30</v>
      </c>
      <c r="G1202" t="s">
        <v>34</v>
      </c>
      <c r="H1202">
        <v>0.1</v>
      </c>
      <c r="I1202" t="s">
        <v>36</v>
      </c>
      <c r="J1202">
        <v>473.22</v>
      </c>
      <c r="K1202" t="s">
        <v>46</v>
      </c>
      <c r="L1202" t="s">
        <v>49</v>
      </c>
      <c r="M1202">
        <v>0</v>
      </c>
      <c r="N1202" t="s">
        <v>1248</v>
      </c>
      <c r="O1202" t="s">
        <v>2667</v>
      </c>
      <c r="P1202">
        <v>14.01</v>
      </c>
      <c r="Q1202" s="49">
        <v>45015</v>
      </c>
      <c r="R1202" s="49">
        <v>45025</v>
      </c>
      <c r="S1202" t="s">
        <v>2925</v>
      </c>
    </row>
    <row r="1203" spans="1:19" ht="15" customHeight="1" x14ac:dyDescent="0.35">
      <c r="A1203" s="49">
        <v>45570</v>
      </c>
      <c r="B1203" t="s">
        <v>18</v>
      </c>
      <c r="C1203" t="s">
        <v>24</v>
      </c>
      <c r="D1203">
        <v>6</v>
      </c>
      <c r="E1203">
        <v>272.26</v>
      </c>
      <c r="F1203" t="s">
        <v>31</v>
      </c>
      <c r="G1203" t="s">
        <v>35</v>
      </c>
      <c r="H1203">
        <v>0.1</v>
      </c>
      <c r="I1203" t="s">
        <v>39</v>
      </c>
      <c r="J1203">
        <v>1470.204</v>
      </c>
      <c r="K1203" t="s">
        <v>45</v>
      </c>
      <c r="L1203" t="s">
        <v>48</v>
      </c>
      <c r="M1203">
        <v>0</v>
      </c>
      <c r="N1203" t="s">
        <v>1249</v>
      </c>
      <c r="O1203" t="s">
        <v>2668</v>
      </c>
      <c r="P1203">
        <v>43.67</v>
      </c>
      <c r="Q1203" s="49">
        <v>45570</v>
      </c>
      <c r="R1203" s="49">
        <v>45580</v>
      </c>
      <c r="S1203" t="s">
        <v>2921</v>
      </c>
    </row>
    <row r="1204" spans="1:19" ht="15" customHeight="1" x14ac:dyDescent="0.35">
      <c r="A1204" s="49">
        <v>45004</v>
      </c>
      <c r="B1204" t="s">
        <v>21</v>
      </c>
      <c r="C1204" t="s">
        <v>26</v>
      </c>
      <c r="D1204">
        <v>10</v>
      </c>
      <c r="E1204">
        <v>124.97</v>
      </c>
      <c r="F1204" t="s">
        <v>33</v>
      </c>
      <c r="G1204" t="s">
        <v>35</v>
      </c>
      <c r="H1204">
        <v>0.15</v>
      </c>
      <c r="I1204" t="s">
        <v>36</v>
      </c>
      <c r="J1204">
        <v>1062.2449999999999</v>
      </c>
      <c r="K1204" t="s">
        <v>43</v>
      </c>
      <c r="L1204" t="s">
        <v>49</v>
      </c>
      <c r="M1204">
        <v>1</v>
      </c>
      <c r="N1204" t="s">
        <v>1250</v>
      </c>
      <c r="O1204" t="s">
        <v>2669</v>
      </c>
      <c r="P1204">
        <v>40.229999999999997</v>
      </c>
      <c r="Q1204" s="49">
        <v>45004</v>
      </c>
      <c r="R1204" s="49">
        <v>45014</v>
      </c>
      <c r="S1204" t="s">
        <v>2924</v>
      </c>
    </row>
    <row r="1205" spans="1:19" ht="15" customHeight="1" x14ac:dyDescent="0.35">
      <c r="A1205" s="49">
        <v>45733</v>
      </c>
      <c r="B1205" t="s">
        <v>20</v>
      </c>
      <c r="C1205" t="s">
        <v>24</v>
      </c>
      <c r="D1205">
        <v>9</v>
      </c>
      <c r="E1205">
        <v>228.62</v>
      </c>
      <c r="F1205" t="s">
        <v>32</v>
      </c>
      <c r="G1205" t="s">
        <v>35</v>
      </c>
      <c r="H1205">
        <v>0.05</v>
      </c>
      <c r="I1205" t="s">
        <v>36</v>
      </c>
      <c r="J1205">
        <v>1954.701</v>
      </c>
      <c r="K1205" t="s">
        <v>43</v>
      </c>
      <c r="L1205" t="s">
        <v>48</v>
      </c>
      <c r="M1205">
        <v>0</v>
      </c>
      <c r="N1205" t="s">
        <v>1251</v>
      </c>
      <c r="O1205" t="s">
        <v>2670</v>
      </c>
      <c r="P1205">
        <v>31.43</v>
      </c>
      <c r="Q1205" s="49">
        <v>45733</v>
      </c>
      <c r="R1205" s="49">
        <v>45737</v>
      </c>
      <c r="S1205" t="s">
        <v>2923</v>
      </c>
    </row>
    <row r="1206" spans="1:19" ht="15" customHeight="1" x14ac:dyDescent="0.35">
      <c r="A1206" s="49">
        <v>45644</v>
      </c>
      <c r="B1206" t="s">
        <v>21</v>
      </c>
      <c r="C1206" t="s">
        <v>23</v>
      </c>
      <c r="D1206">
        <v>20</v>
      </c>
      <c r="E1206">
        <v>282.91000000000003</v>
      </c>
      <c r="F1206" t="s">
        <v>31</v>
      </c>
      <c r="G1206" t="s">
        <v>34</v>
      </c>
      <c r="H1206">
        <v>0.15</v>
      </c>
      <c r="I1206" t="s">
        <v>38</v>
      </c>
      <c r="J1206">
        <v>4809.47</v>
      </c>
      <c r="K1206" t="s">
        <v>45</v>
      </c>
      <c r="L1206" t="s">
        <v>47</v>
      </c>
      <c r="M1206">
        <v>0</v>
      </c>
      <c r="N1206" t="s">
        <v>1252</v>
      </c>
      <c r="O1206" t="s">
        <v>2671</v>
      </c>
      <c r="P1206">
        <v>8.19</v>
      </c>
      <c r="Q1206" s="49">
        <v>45644</v>
      </c>
      <c r="R1206" s="49">
        <v>45654</v>
      </c>
      <c r="S1206" t="s">
        <v>2924</v>
      </c>
    </row>
    <row r="1207" spans="1:19" ht="15" customHeight="1" x14ac:dyDescent="0.35">
      <c r="A1207" s="49">
        <v>45663</v>
      </c>
      <c r="B1207" t="s">
        <v>22</v>
      </c>
      <c r="C1207" t="s">
        <v>28</v>
      </c>
      <c r="D1207">
        <v>17</v>
      </c>
      <c r="E1207">
        <v>129.62</v>
      </c>
      <c r="F1207" t="s">
        <v>33</v>
      </c>
      <c r="G1207" t="s">
        <v>35</v>
      </c>
      <c r="H1207">
        <v>0.15</v>
      </c>
      <c r="I1207" t="s">
        <v>36</v>
      </c>
      <c r="J1207">
        <v>1873.009</v>
      </c>
      <c r="K1207" t="s">
        <v>42</v>
      </c>
      <c r="L1207" t="s">
        <v>47</v>
      </c>
      <c r="M1207">
        <v>0</v>
      </c>
      <c r="N1207" t="s">
        <v>1253</v>
      </c>
      <c r="O1207" t="s">
        <v>2672</v>
      </c>
      <c r="P1207">
        <v>24.28</v>
      </c>
      <c r="Q1207" s="49">
        <v>45663</v>
      </c>
      <c r="R1207" s="49">
        <v>45665</v>
      </c>
      <c r="S1207" t="s">
        <v>2925</v>
      </c>
    </row>
    <row r="1208" spans="1:19" ht="15" customHeight="1" x14ac:dyDescent="0.35">
      <c r="A1208" s="49">
        <v>45671</v>
      </c>
      <c r="B1208" t="s">
        <v>21</v>
      </c>
      <c r="C1208" t="s">
        <v>27</v>
      </c>
      <c r="D1208">
        <v>6</v>
      </c>
      <c r="E1208">
        <v>162.35</v>
      </c>
      <c r="F1208" t="s">
        <v>30</v>
      </c>
      <c r="G1208" t="s">
        <v>34</v>
      </c>
      <c r="H1208">
        <v>0.05</v>
      </c>
      <c r="I1208" t="s">
        <v>36</v>
      </c>
      <c r="J1208">
        <v>925.39499999999987</v>
      </c>
      <c r="K1208" t="s">
        <v>44</v>
      </c>
      <c r="L1208" t="s">
        <v>48</v>
      </c>
      <c r="M1208">
        <v>1</v>
      </c>
      <c r="N1208" t="s">
        <v>1254</v>
      </c>
      <c r="O1208" t="s">
        <v>2673</v>
      </c>
      <c r="P1208">
        <v>19.18</v>
      </c>
      <c r="Q1208" s="49">
        <v>45671</v>
      </c>
      <c r="R1208" s="49">
        <v>45677</v>
      </c>
      <c r="S1208" t="s">
        <v>2924</v>
      </c>
    </row>
    <row r="1209" spans="1:19" ht="15" customHeight="1" x14ac:dyDescent="0.35">
      <c r="A1209" s="49">
        <v>44952</v>
      </c>
      <c r="B1209" t="s">
        <v>19</v>
      </c>
      <c r="C1209" t="s">
        <v>29</v>
      </c>
      <c r="D1209">
        <v>14</v>
      </c>
      <c r="E1209">
        <v>209.82</v>
      </c>
      <c r="F1209" t="s">
        <v>30</v>
      </c>
      <c r="G1209" t="s">
        <v>34</v>
      </c>
      <c r="H1209">
        <v>0</v>
      </c>
      <c r="I1209" t="s">
        <v>36</v>
      </c>
      <c r="J1209">
        <v>2937.48</v>
      </c>
      <c r="K1209" t="s">
        <v>46</v>
      </c>
      <c r="L1209" t="s">
        <v>48</v>
      </c>
      <c r="M1209">
        <v>0</v>
      </c>
      <c r="N1209" t="s">
        <v>1255</v>
      </c>
      <c r="O1209" t="s">
        <v>2674</v>
      </c>
      <c r="P1209">
        <v>36.11</v>
      </c>
      <c r="Q1209" s="49">
        <v>44952</v>
      </c>
      <c r="R1209" s="49">
        <v>44956</v>
      </c>
      <c r="S1209" t="s">
        <v>2922</v>
      </c>
    </row>
    <row r="1210" spans="1:19" ht="15" customHeight="1" x14ac:dyDescent="0.35">
      <c r="A1210" s="49">
        <v>45508</v>
      </c>
      <c r="B1210" t="s">
        <v>20</v>
      </c>
      <c r="C1210" t="s">
        <v>23</v>
      </c>
      <c r="D1210">
        <v>16</v>
      </c>
      <c r="E1210">
        <v>293.44</v>
      </c>
      <c r="F1210" t="s">
        <v>33</v>
      </c>
      <c r="G1210" t="s">
        <v>34</v>
      </c>
      <c r="H1210">
        <v>0.05</v>
      </c>
      <c r="I1210" t="s">
        <v>40</v>
      </c>
      <c r="J1210">
        <v>4460.2879999999996</v>
      </c>
      <c r="K1210" t="s">
        <v>43</v>
      </c>
      <c r="L1210" t="s">
        <v>48</v>
      </c>
      <c r="M1210">
        <v>0</v>
      </c>
      <c r="N1210" t="s">
        <v>1256</v>
      </c>
      <c r="O1210" t="s">
        <v>2675</v>
      </c>
      <c r="P1210">
        <v>42.56</v>
      </c>
      <c r="Q1210" s="49">
        <v>45508</v>
      </c>
      <c r="R1210" s="49">
        <v>45518</v>
      </c>
      <c r="S1210" t="s">
        <v>2923</v>
      </c>
    </row>
    <row r="1211" spans="1:19" ht="15" customHeight="1" x14ac:dyDescent="0.35">
      <c r="A1211" s="49">
        <v>45335</v>
      </c>
      <c r="B1211" t="s">
        <v>20</v>
      </c>
      <c r="C1211" t="s">
        <v>24</v>
      </c>
      <c r="D1211">
        <v>11</v>
      </c>
      <c r="E1211">
        <v>185.52</v>
      </c>
      <c r="F1211" t="s">
        <v>33</v>
      </c>
      <c r="G1211" t="s">
        <v>34</v>
      </c>
      <c r="H1211">
        <v>0.15</v>
      </c>
      <c r="I1211" t="s">
        <v>40</v>
      </c>
      <c r="J1211">
        <v>1734.6120000000001</v>
      </c>
      <c r="K1211" t="s">
        <v>44</v>
      </c>
      <c r="L1211" t="s">
        <v>49</v>
      </c>
      <c r="M1211">
        <v>0</v>
      </c>
      <c r="N1211" t="s">
        <v>1257</v>
      </c>
      <c r="O1211" t="s">
        <v>2676</v>
      </c>
      <c r="P1211">
        <v>38.53</v>
      </c>
      <c r="Q1211" s="49">
        <v>45335</v>
      </c>
      <c r="R1211" s="49">
        <v>45338</v>
      </c>
      <c r="S1211" t="s">
        <v>2923</v>
      </c>
    </row>
    <row r="1212" spans="1:19" ht="15" customHeight="1" x14ac:dyDescent="0.35">
      <c r="A1212" s="49">
        <v>44968</v>
      </c>
      <c r="B1212" t="s">
        <v>21</v>
      </c>
      <c r="C1212" t="s">
        <v>25</v>
      </c>
      <c r="D1212">
        <v>18</v>
      </c>
      <c r="E1212">
        <v>268.38</v>
      </c>
      <c r="F1212" t="s">
        <v>33</v>
      </c>
      <c r="G1212" t="s">
        <v>34</v>
      </c>
      <c r="H1212">
        <v>0.15</v>
      </c>
      <c r="I1212" t="s">
        <v>37</v>
      </c>
      <c r="J1212">
        <v>4106.2139999999999</v>
      </c>
      <c r="K1212" t="s">
        <v>46</v>
      </c>
      <c r="L1212" t="s">
        <v>47</v>
      </c>
      <c r="M1212">
        <v>0</v>
      </c>
      <c r="N1212" t="s">
        <v>1258</v>
      </c>
      <c r="O1212" t="s">
        <v>2677</v>
      </c>
      <c r="P1212">
        <v>48.38</v>
      </c>
      <c r="Q1212" s="49">
        <v>44968</v>
      </c>
      <c r="R1212" s="49">
        <v>44971</v>
      </c>
      <c r="S1212" t="s">
        <v>2924</v>
      </c>
    </row>
    <row r="1213" spans="1:19" ht="15" customHeight="1" x14ac:dyDescent="0.35">
      <c r="A1213" s="49">
        <v>45460</v>
      </c>
      <c r="B1213" t="s">
        <v>18</v>
      </c>
      <c r="C1213" t="s">
        <v>29</v>
      </c>
      <c r="D1213">
        <v>18</v>
      </c>
      <c r="E1213">
        <v>547.04999999999995</v>
      </c>
      <c r="F1213" t="s">
        <v>32</v>
      </c>
      <c r="G1213" t="s">
        <v>34</v>
      </c>
      <c r="H1213">
        <v>0.1</v>
      </c>
      <c r="I1213" t="s">
        <v>39</v>
      </c>
      <c r="J1213">
        <v>8862.2099999999991</v>
      </c>
      <c r="K1213" t="s">
        <v>46</v>
      </c>
      <c r="L1213" t="s">
        <v>47</v>
      </c>
      <c r="M1213">
        <v>0</v>
      </c>
      <c r="N1213" t="s">
        <v>1259</v>
      </c>
      <c r="O1213" t="s">
        <v>2678</v>
      </c>
      <c r="P1213">
        <v>10.99</v>
      </c>
      <c r="Q1213" s="49">
        <v>45460</v>
      </c>
      <c r="R1213" s="49">
        <v>45465</v>
      </c>
      <c r="S1213" t="s">
        <v>2921</v>
      </c>
    </row>
    <row r="1214" spans="1:19" ht="15" customHeight="1" x14ac:dyDescent="0.35">
      <c r="A1214" s="49">
        <v>45449</v>
      </c>
      <c r="B1214" t="s">
        <v>19</v>
      </c>
      <c r="C1214" t="s">
        <v>23</v>
      </c>
      <c r="D1214">
        <v>1</v>
      </c>
      <c r="E1214">
        <v>354.21</v>
      </c>
      <c r="F1214" t="s">
        <v>31</v>
      </c>
      <c r="G1214" t="s">
        <v>34</v>
      </c>
      <c r="H1214">
        <v>0.15</v>
      </c>
      <c r="I1214" t="s">
        <v>39</v>
      </c>
      <c r="J1214">
        <v>301.07850000000002</v>
      </c>
      <c r="K1214" t="s">
        <v>42</v>
      </c>
      <c r="M1214">
        <v>0</v>
      </c>
      <c r="N1214" t="s">
        <v>1260</v>
      </c>
      <c r="O1214" t="s">
        <v>2679</v>
      </c>
      <c r="P1214">
        <v>26.16</v>
      </c>
      <c r="Q1214" s="49">
        <v>45449</v>
      </c>
      <c r="R1214" s="49">
        <v>45455</v>
      </c>
      <c r="S1214" t="s">
        <v>2922</v>
      </c>
    </row>
    <row r="1215" spans="1:19" ht="15" customHeight="1" x14ac:dyDescent="0.35">
      <c r="A1215" s="49">
        <v>45256</v>
      </c>
      <c r="B1215" t="s">
        <v>19</v>
      </c>
      <c r="C1215" t="s">
        <v>26</v>
      </c>
      <c r="D1215">
        <v>18</v>
      </c>
      <c r="E1215">
        <v>250.93</v>
      </c>
      <c r="F1215" t="s">
        <v>32</v>
      </c>
      <c r="G1215" t="s">
        <v>34</v>
      </c>
      <c r="H1215">
        <v>0.05</v>
      </c>
      <c r="I1215" t="s">
        <v>41</v>
      </c>
      <c r="J1215">
        <v>4290.9029999999993</v>
      </c>
      <c r="K1215" t="s">
        <v>43</v>
      </c>
      <c r="M1215">
        <v>0</v>
      </c>
      <c r="N1215" t="s">
        <v>1261</v>
      </c>
      <c r="O1215" t="s">
        <v>2680</v>
      </c>
      <c r="P1215">
        <v>47.67</v>
      </c>
      <c r="Q1215" s="49">
        <v>45256</v>
      </c>
      <c r="R1215" s="49">
        <v>45262</v>
      </c>
      <c r="S1215" t="s">
        <v>2922</v>
      </c>
    </row>
    <row r="1216" spans="1:19" ht="15" customHeight="1" x14ac:dyDescent="0.35">
      <c r="A1216" s="49">
        <v>45389</v>
      </c>
      <c r="B1216" t="s">
        <v>22</v>
      </c>
      <c r="C1216" t="s">
        <v>29</v>
      </c>
      <c r="D1216">
        <v>18</v>
      </c>
      <c r="E1216">
        <v>587.25</v>
      </c>
      <c r="F1216" t="s">
        <v>32</v>
      </c>
      <c r="G1216" t="s">
        <v>34</v>
      </c>
      <c r="H1216">
        <v>0.15</v>
      </c>
      <c r="I1216" t="s">
        <v>39</v>
      </c>
      <c r="J1216">
        <v>8984.9249999999993</v>
      </c>
      <c r="K1216" t="s">
        <v>42</v>
      </c>
      <c r="M1216">
        <v>0</v>
      </c>
      <c r="N1216" t="s">
        <v>1262</v>
      </c>
      <c r="O1216" t="s">
        <v>2681</v>
      </c>
      <c r="P1216">
        <v>42.15</v>
      </c>
      <c r="Q1216" s="49">
        <v>45389</v>
      </c>
      <c r="R1216" s="49">
        <v>45391</v>
      </c>
      <c r="S1216" t="s">
        <v>2925</v>
      </c>
    </row>
    <row r="1217" spans="1:19" ht="15" customHeight="1" x14ac:dyDescent="0.35">
      <c r="A1217" s="49">
        <v>44960</v>
      </c>
      <c r="B1217" t="s">
        <v>22</v>
      </c>
      <c r="C1217" t="s">
        <v>25</v>
      </c>
      <c r="D1217">
        <v>2</v>
      </c>
      <c r="E1217">
        <v>438.06</v>
      </c>
      <c r="F1217" t="s">
        <v>30</v>
      </c>
      <c r="G1217" t="s">
        <v>35</v>
      </c>
      <c r="H1217">
        <v>0</v>
      </c>
      <c r="I1217" t="s">
        <v>38</v>
      </c>
      <c r="J1217">
        <v>876.12</v>
      </c>
      <c r="K1217" t="s">
        <v>42</v>
      </c>
      <c r="L1217" t="s">
        <v>47</v>
      </c>
      <c r="M1217">
        <v>1</v>
      </c>
      <c r="N1217" t="s">
        <v>1263</v>
      </c>
      <c r="O1217" t="s">
        <v>2682</v>
      </c>
      <c r="P1217">
        <v>12.9</v>
      </c>
      <c r="Q1217" s="49">
        <v>44960</v>
      </c>
      <c r="R1217" s="49">
        <v>44966</v>
      </c>
      <c r="S1217" t="s">
        <v>2925</v>
      </c>
    </row>
    <row r="1218" spans="1:19" ht="15" customHeight="1" x14ac:dyDescent="0.35">
      <c r="A1218" s="49">
        <v>45621</v>
      </c>
      <c r="B1218" t="s">
        <v>18</v>
      </c>
      <c r="C1218" t="s">
        <v>26</v>
      </c>
      <c r="D1218">
        <v>14</v>
      </c>
      <c r="E1218">
        <v>6.1</v>
      </c>
      <c r="F1218" t="s">
        <v>32</v>
      </c>
      <c r="G1218" t="s">
        <v>34</v>
      </c>
      <c r="H1218">
        <v>0.15</v>
      </c>
      <c r="I1218" t="s">
        <v>39</v>
      </c>
      <c r="J1218">
        <v>72.589999999999989</v>
      </c>
      <c r="K1218" t="s">
        <v>42</v>
      </c>
      <c r="L1218" t="s">
        <v>47</v>
      </c>
      <c r="M1218">
        <v>1</v>
      </c>
      <c r="N1218" t="s">
        <v>1264</v>
      </c>
      <c r="O1218" t="s">
        <v>2683</v>
      </c>
      <c r="P1218">
        <v>10.18</v>
      </c>
      <c r="Q1218" s="49">
        <v>45621</v>
      </c>
      <c r="R1218" s="49">
        <v>45626</v>
      </c>
      <c r="S1218" t="s">
        <v>2921</v>
      </c>
    </row>
    <row r="1219" spans="1:19" ht="15" customHeight="1" x14ac:dyDescent="0.35">
      <c r="A1219" s="49">
        <v>45473</v>
      </c>
      <c r="B1219" t="s">
        <v>20</v>
      </c>
      <c r="C1219" t="s">
        <v>23</v>
      </c>
      <c r="D1219">
        <v>2</v>
      </c>
      <c r="E1219">
        <v>80.14</v>
      </c>
      <c r="F1219" t="s">
        <v>33</v>
      </c>
      <c r="G1219" t="s">
        <v>34</v>
      </c>
      <c r="H1219">
        <v>0</v>
      </c>
      <c r="I1219" t="s">
        <v>39</v>
      </c>
      <c r="J1219">
        <v>160.28</v>
      </c>
      <c r="K1219" t="s">
        <v>42</v>
      </c>
      <c r="L1219" t="s">
        <v>47</v>
      </c>
      <c r="M1219">
        <v>1</v>
      </c>
      <c r="N1219" t="s">
        <v>1265</v>
      </c>
      <c r="O1219" t="s">
        <v>2684</v>
      </c>
      <c r="P1219">
        <v>13.41</v>
      </c>
      <c r="Q1219" s="49">
        <v>45473</v>
      </c>
      <c r="R1219" s="49">
        <v>45476</v>
      </c>
      <c r="S1219" t="s">
        <v>2923</v>
      </c>
    </row>
    <row r="1220" spans="1:19" ht="15" customHeight="1" x14ac:dyDescent="0.35">
      <c r="A1220" s="49">
        <v>45140</v>
      </c>
      <c r="B1220" t="s">
        <v>19</v>
      </c>
      <c r="C1220" t="s">
        <v>23</v>
      </c>
      <c r="D1220">
        <v>11</v>
      </c>
      <c r="E1220">
        <v>66.97</v>
      </c>
      <c r="F1220" t="s">
        <v>31</v>
      </c>
      <c r="G1220" t="s">
        <v>35</v>
      </c>
      <c r="H1220">
        <v>0.15</v>
      </c>
      <c r="I1220" t="s">
        <v>41</v>
      </c>
      <c r="J1220">
        <v>626.16949999999997</v>
      </c>
      <c r="K1220" t="s">
        <v>43</v>
      </c>
      <c r="L1220" t="s">
        <v>47</v>
      </c>
      <c r="M1220">
        <v>1</v>
      </c>
      <c r="N1220" t="s">
        <v>1266</v>
      </c>
      <c r="O1220" t="s">
        <v>2685</v>
      </c>
      <c r="P1220">
        <v>20.350000000000001</v>
      </c>
      <c r="Q1220" s="49">
        <v>45140</v>
      </c>
      <c r="R1220" s="49">
        <v>45149</v>
      </c>
      <c r="S1220" t="s">
        <v>2922</v>
      </c>
    </row>
    <row r="1221" spans="1:19" ht="15" customHeight="1" x14ac:dyDescent="0.35">
      <c r="A1221" s="49">
        <v>45344</v>
      </c>
      <c r="B1221" t="s">
        <v>19</v>
      </c>
      <c r="C1221" t="s">
        <v>26</v>
      </c>
      <c r="D1221">
        <v>6</v>
      </c>
      <c r="E1221">
        <v>181.34</v>
      </c>
      <c r="F1221" t="s">
        <v>31</v>
      </c>
      <c r="G1221" t="s">
        <v>34</v>
      </c>
      <c r="H1221">
        <v>0</v>
      </c>
      <c r="I1221" t="s">
        <v>37</v>
      </c>
      <c r="J1221">
        <v>1088.04</v>
      </c>
      <c r="K1221" t="s">
        <v>46</v>
      </c>
      <c r="L1221" t="s">
        <v>47</v>
      </c>
      <c r="M1221">
        <v>0</v>
      </c>
      <c r="N1221" t="s">
        <v>1267</v>
      </c>
      <c r="O1221" t="s">
        <v>2686</v>
      </c>
      <c r="P1221">
        <v>27.65</v>
      </c>
      <c r="Q1221" s="49">
        <v>45344</v>
      </c>
      <c r="R1221" s="49">
        <v>45349</v>
      </c>
      <c r="S1221" t="s">
        <v>2922</v>
      </c>
    </row>
    <row r="1222" spans="1:19" ht="15" customHeight="1" x14ac:dyDescent="0.35">
      <c r="A1222" s="49">
        <v>45625</v>
      </c>
      <c r="B1222" t="s">
        <v>20</v>
      </c>
      <c r="C1222" t="s">
        <v>27</v>
      </c>
      <c r="D1222">
        <v>15</v>
      </c>
      <c r="E1222">
        <v>570</v>
      </c>
      <c r="F1222" t="s">
        <v>33</v>
      </c>
      <c r="G1222" t="s">
        <v>34</v>
      </c>
      <c r="H1222">
        <v>0.05</v>
      </c>
      <c r="I1222" t="s">
        <v>38</v>
      </c>
      <c r="J1222">
        <v>8122.5</v>
      </c>
      <c r="K1222" t="s">
        <v>43</v>
      </c>
      <c r="M1222">
        <v>0</v>
      </c>
      <c r="N1222" t="s">
        <v>1268</v>
      </c>
      <c r="O1222" t="s">
        <v>2687</v>
      </c>
      <c r="P1222">
        <v>7.62</v>
      </c>
      <c r="Q1222" s="49">
        <v>45625</v>
      </c>
      <c r="R1222" s="49">
        <v>45635</v>
      </c>
      <c r="S1222" t="s">
        <v>2923</v>
      </c>
    </row>
    <row r="1223" spans="1:19" ht="15" customHeight="1" x14ac:dyDescent="0.35">
      <c r="A1223" s="49">
        <v>45128</v>
      </c>
      <c r="B1223" t="s">
        <v>20</v>
      </c>
      <c r="C1223" t="s">
        <v>27</v>
      </c>
      <c r="D1223">
        <v>9</v>
      </c>
      <c r="E1223">
        <v>587.79</v>
      </c>
      <c r="F1223" t="s">
        <v>33</v>
      </c>
      <c r="G1223" t="s">
        <v>34</v>
      </c>
      <c r="H1223">
        <v>0.15</v>
      </c>
      <c r="I1223" t="s">
        <v>41</v>
      </c>
      <c r="J1223">
        <v>4496.5934999999999</v>
      </c>
      <c r="K1223" t="s">
        <v>42</v>
      </c>
      <c r="M1223">
        <v>0</v>
      </c>
      <c r="N1223" t="s">
        <v>1269</v>
      </c>
      <c r="O1223" t="s">
        <v>2688</v>
      </c>
      <c r="P1223">
        <v>24.64</v>
      </c>
      <c r="Q1223" s="49">
        <v>45128</v>
      </c>
      <c r="R1223" s="49">
        <v>45138</v>
      </c>
      <c r="S1223" t="s">
        <v>2923</v>
      </c>
    </row>
    <row r="1224" spans="1:19" ht="15" customHeight="1" x14ac:dyDescent="0.35">
      <c r="A1224" s="49">
        <v>45030</v>
      </c>
      <c r="B1224" t="s">
        <v>21</v>
      </c>
      <c r="C1224" t="s">
        <v>24</v>
      </c>
      <c r="D1224">
        <v>6</v>
      </c>
      <c r="E1224">
        <v>196.31</v>
      </c>
      <c r="F1224" t="s">
        <v>32</v>
      </c>
      <c r="G1224" t="s">
        <v>35</v>
      </c>
      <c r="H1224">
        <v>0.1</v>
      </c>
      <c r="I1224" t="s">
        <v>39</v>
      </c>
      <c r="J1224">
        <v>1060.0740000000001</v>
      </c>
      <c r="K1224" t="s">
        <v>42</v>
      </c>
      <c r="L1224" t="s">
        <v>49</v>
      </c>
      <c r="M1224">
        <v>0</v>
      </c>
      <c r="N1224" t="s">
        <v>1270</v>
      </c>
      <c r="O1224" t="s">
        <v>2689</v>
      </c>
      <c r="P1224">
        <v>38.65</v>
      </c>
      <c r="Q1224" s="49">
        <v>45030</v>
      </c>
      <c r="R1224" s="49">
        <v>45033</v>
      </c>
      <c r="S1224" t="s">
        <v>2924</v>
      </c>
    </row>
    <row r="1225" spans="1:19" ht="15" customHeight="1" x14ac:dyDescent="0.35">
      <c r="A1225" s="49">
        <v>44958</v>
      </c>
      <c r="B1225" t="s">
        <v>20</v>
      </c>
      <c r="C1225" t="s">
        <v>24</v>
      </c>
      <c r="D1225">
        <v>8</v>
      </c>
      <c r="E1225">
        <v>430.06</v>
      </c>
      <c r="F1225" t="s">
        <v>30</v>
      </c>
      <c r="G1225" t="s">
        <v>34</v>
      </c>
      <c r="H1225">
        <v>0.05</v>
      </c>
      <c r="I1225" t="s">
        <v>41</v>
      </c>
      <c r="J1225">
        <v>3268.4560000000001</v>
      </c>
      <c r="K1225" t="s">
        <v>45</v>
      </c>
      <c r="L1225" t="s">
        <v>48</v>
      </c>
      <c r="M1225">
        <v>0</v>
      </c>
      <c r="N1225" t="s">
        <v>1271</v>
      </c>
      <c r="O1225" t="s">
        <v>2690</v>
      </c>
      <c r="P1225">
        <v>38.450000000000003</v>
      </c>
      <c r="Q1225" s="49">
        <v>44958</v>
      </c>
      <c r="R1225" s="49">
        <v>44962</v>
      </c>
      <c r="S1225" t="s">
        <v>2923</v>
      </c>
    </row>
    <row r="1226" spans="1:19" ht="15" customHeight="1" x14ac:dyDescent="0.35">
      <c r="A1226" s="49">
        <v>45473</v>
      </c>
      <c r="B1226" t="s">
        <v>18</v>
      </c>
      <c r="C1226" t="s">
        <v>27</v>
      </c>
      <c r="D1226">
        <v>14</v>
      </c>
      <c r="E1226">
        <v>429.72</v>
      </c>
      <c r="F1226" t="s">
        <v>31</v>
      </c>
      <c r="G1226" t="s">
        <v>35</v>
      </c>
      <c r="H1226">
        <v>0.1</v>
      </c>
      <c r="I1226" t="s">
        <v>36</v>
      </c>
      <c r="J1226">
        <v>5414.4719999999998</v>
      </c>
      <c r="K1226" t="s">
        <v>46</v>
      </c>
      <c r="L1226" t="s">
        <v>48</v>
      </c>
      <c r="M1226">
        <v>0</v>
      </c>
      <c r="N1226" t="s">
        <v>1272</v>
      </c>
      <c r="O1226" t="s">
        <v>2691</v>
      </c>
      <c r="P1226">
        <v>45.78</v>
      </c>
      <c r="Q1226" s="49">
        <v>45473</v>
      </c>
      <c r="R1226" s="49">
        <v>45478</v>
      </c>
      <c r="S1226" t="s">
        <v>2921</v>
      </c>
    </row>
    <row r="1227" spans="1:19" ht="15" customHeight="1" x14ac:dyDescent="0.35">
      <c r="A1227" s="49">
        <v>45217</v>
      </c>
      <c r="B1227" t="s">
        <v>21</v>
      </c>
      <c r="C1227" t="s">
        <v>24</v>
      </c>
      <c r="D1227">
        <v>13</v>
      </c>
      <c r="E1227">
        <v>127.34</v>
      </c>
      <c r="F1227" t="s">
        <v>33</v>
      </c>
      <c r="G1227" t="s">
        <v>34</v>
      </c>
      <c r="H1227">
        <v>0</v>
      </c>
      <c r="I1227" t="s">
        <v>37</v>
      </c>
      <c r="J1227">
        <v>1655.42</v>
      </c>
      <c r="K1227" t="s">
        <v>44</v>
      </c>
      <c r="L1227" t="s">
        <v>49</v>
      </c>
      <c r="M1227">
        <v>0</v>
      </c>
      <c r="N1227" t="s">
        <v>1273</v>
      </c>
      <c r="O1227" t="s">
        <v>2692</v>
      </c>
      <c r="P1227">
        <v>6.15</v>
      </c>
      <c r="Q1227" s="49">
        <v>45217</v>
      </c>
      <c r="R1227" s="49">
        <v>45220</v>
      </c>
      <c r="S1227" t="s">
        <v>2924</v>
      </c>
    </row>
    <row r="1228" spans="1:19" ht="15" customHeight="1" x14ac:dyDescent="0.35">
      <c r="A1228" s="49">
        <v>45477</v>
      </c>
      <c r="B1228" t="s">
        <v>18</v>
      </c>
      <c r="C1228" t="s">
        <v>27</v>
      </c>
      <c r="D1228">
        <v>6</v>
      </c>
      <c r="E1228">
        <v>421.97</v>
      </c>
      <c r="F1228" t="s">
        <v>30</v>
      </c>
      <c r="G1228" t="s">
        <v>34</v>
      </c>
      <c r="H1228">
        <v>0.05</v>
      </c>
      <c r="I1228" t="s">
        <v>41</v>
      </c>
      <c r="J1228">
        <v>2405.2289999999998</v>
      </c>
      <c r="K1228" t="s">
        <v>46</v>
      </c>
      <c r="L1228" t="s">
        <v>49</v>
      </c>
      <c r="M1228">
        <v>0</v>
      </c>
      <c r="N1228" t="s">
        <v>1274</v>
      </c>
      <c r="O1228" t="s">
        <v>2693</v>
      </c>
      <c r="P1228">
        <v>41.31</v>
      </c>
      <c r="Q1228" s="49">
        <v>45477</v>
      </c>
      <c r="R1228" s="49">
        <v>45486</v>
      </c>
      <c r="S1228" t="s">
        <v>2921</v>
      </c>
    </row>
    <row r="1229" spans="1:19" ht="15" customHeight="1" x14ac:dyDescent="0.35">
      <c r="A1229" s="49">
        <v>45477</v>
      </c>
      <c r="B1229" t="s">
        <v>18</v>
      </c>
      <c r="C1229" t="s">
        <v>28</v>
      </c>
      <c r="D1229">
        <v>5</v>
      </c>
      <c r="E1229">
        <v>225.69</v>
      </c>
      <c r="F1229" t="s">
        <v>31</v>
      </c>
      <c r="G1229" t="s">
        <v>34</v>
      </c>
      <c r="H1229">
        <v>0.15</v>
      </c>
      <c r="I1229" t="s">
        <v>39</v>
      </c>
      <c r="J1229">
        <v>959.1825</v>
      </c>
      <c r="K1229" t="s">
        <v>43</v>
      </c>
      <c r="L1229" t="s">
        <v>49</v>
      </c>
      <c r="M1229">
        <v>0</v>
      </c>
      <c r="N1229" t="s">
        <v>1275</v>
      </c>
      <c r="O1229" t="s">
        <v>2694</v>
      </c>
      <c r="P1229">
        <v>47.6</v>
      </c>
      <c r="Q1229" s="49">
        <v>45477</v>
      </c>
      <c r="R1229" s="49">
        <v>45485</v>
      </c>
      <c r="S1229" t="s">
        <v>2921</v>
      </c>
    </row>
    <row r="1230" spans="1:19" ht="15" customHeight="1" x14ac:dyDescent="0.35">
      <c r="A1230" s="49">
        <v>45134</v>
      </c>
      <c r="B1230" t="s">
        <v>20</v>
      </c>
      <c r="C1230" t="s">
        <v>27</v>
      </c>
      <c r="D1230">
        <v>10</v>
      </c>
      <c r="E1230">
        <v>322.11</v>
      </c>
      <c r="F1230" t="s">
        <v>31</v>
      </c>
      <c r="G1230" t="s">
        <v>35</v>
      </c>
      <c r="H1230">
        <v>0.15</v>
      </c>
      <c r="I1230" t="s">
        <v>40</v>
      </c>
      <c r="J1230">
        <v>2737.9349999999999</v>
      </c>
      <c r="K1230" t="s">
        <v>45</v>
      </c>
      <c r="L1230" t="s">
        <v>49</v>
      </c>
      <c r="M1230">
        <v>0</v>
      </c>
      <c r="N1230" t="s">
        <v>1276</v>
      </c>
      <c r="O1230" t="s">
        <v>2695</v>
      </c>
      <c r="P1230">
        <v>28.72</v>
      </c>
      <c r="Q1230" s="49">
        <v>45134</v>
      </c>
      <c r="R1230" s="49">
        <v>45140</v>
      </c>
      <c r="S1230" t="s">
        <v>2923</v>
      </c>
    </row>
    <row r="1231" spans="1:19" ht="15" customHeight="1" x14ac:dyDescent="0.35">
      <c r="A1231" s="49">
        <v>45717</v>
      </c>
      <c r="B1231" t="s">
        <v>22</v>
      </c>
      <c r="C1231" t="s">
        <v>25</v>
      </c>
      <c r="D1231">
        <v>4</v>
      </c>
      <c r="E1231">
        <v>209.3</v>
      </c>
      <c r="F1231" t="s">
        <v>30</v>
      </c>
      <c r="G1231" t="s">
        <v>35</v>
      </c>
      <c r="H1231">
        <v>0.05</v>
      </c>
      <c r="I1231" t="s">
        <v>37</v>
      </c>
      <c r="J1231">
        <v>795.34</v>
      </c>
      <c r="K1231" t="s">
        <v>43</v>
      </c>
      <c r="M1231">
        <v>0</v>
      </c>
      <c r="N1231" t="s">
        <v>1277</v>
      </c>
      <c r="O1231" t="s">
        <v>2696</v>
      </c>
      <c r="P1231">
        <v>6.89</v>
      </c>
      <c r="Q1231" s="49">
        <v>45717</v>
      </c>
      <c r="R1231" s="49">
        <v>45722</v>
      </c>
      <c r="S1231" t="s">
        <v>2925</v>
      </c>
    </row>
    <row r="1232" spans="1:19" ht="15" customHeight="1" x14ac:dyDescent="0.35">
      <c r="A1232" s="49">
        <v>44980</v>
      </c>
      <c r="B1232" t="s">
        <v>21</v>
      </c>
      <c r="C1232" t="s">
        <v>25</v>
      </c>
      <c r="D1232">
        <v>16</v>
      </c>
      <c r="E1232">
        <v>326.16000000000003</v>
      </c>
      <c r="F1232" t="s">
        <v>32</v>
      </c>
      <c r="G1232" t="s">
        <v>34</v>
      </c>
      <c r="H1232">
        <v>0.1</v>
      </c>
      <c r="I1232" t="s">
        <v>38</v>
      </c>
      <c r="J1232">
        <v>4696.7040000000006</v>
      </c>
      <c r="K1232" t="s">
        <v>44</v>
      </c>
      <c r="M1232">
        <v>0</v>
      </c>
      <c r="N1232" t="s">
        <v>1278</v>
      </c>
      <c r="O1232" t="s">
        <v>2697</v>
      </c>
      <c r="P1232">
        <v>44.3</v>
      </c>
      <c r="Q1232" s="49">
        <v>44980</v>
      </c>
      <c r="R1232" s="49">
        <v>44982</v>
      </c>
      <c r="S1232" t="s">
        <v>2924</v>
      </c>
    </row>
    <row r="1233" spans="1:19" ht="15" customHeight="1" x14ac:dyDescent="0.35">
      <c r="A1233" s="49">
        <v>44937</v>
      </c>
      <c r="B1233" t="s">
        <v>18</v>
      </c>
      <c r="C1233" t="s">
        <v>27</v>
      </c>
      <c r="D1233">
        <v>13</v>
      </c>
      <c r="E1233">
        <v>515.41999999999996</v>
      </c>
      <c r="F1233" t="s">
        <v>33</v>
      </c>
      <c r="G1233" t="s">
        <v>35</v>
      </c>
      <c r="H1233">
        <v>0</v>
      </c>
      <c r="I1233" t="s">
        <v>41</v>
      </c>
      <c r="J1233">
        <v>6700.4599999999991</v>
      </c>
      <c r="K1233" t="s">
        <v>42</v>
      </c>
      <c r="L1233" t="s">
        <v>47</v>
      </c>
      <c r="M1233">
        <v>0</v>
      </c>
      <c r="N1233" t="s">
        <v>1279</v>
      </c>
      <c r="O1233" t="s">
        <v>2698</v>
      </c>
      <c r="P1233">
        <v>43.37</v>
      </c>
      <c r="Q1233" s="49">
        <v>44937</v>
      </c>
      <c r="R1233" s="49">
        <v>44946</v>
      </c>
      <c r="S1233" t="s">
        <v>2921</v>
      </c>
    </row>
    <row r="1234" spans="1:19" ht="15" customHeight="1" x14ac:dyDescent="0.35">
      <c r="A1234" s="49">
        <v>45398</v>
      </c>
      <c r="B1234" t="s">
        <v>22</v>
      </c>
      <c r="C1234" t="s">
        <v>28</v>
      </c>
      <c r="D1234">
        <v>7</v>
      </c>
      <c r="E1234">
        <v>129.83000000000001</v>
      </c>
      <c r="F1234" t="s">
        <v>31</v>
      </c>
      <c r="G1234" t="s">
        <v>34</v>
      </c>
      <c r="H1234">
        <v>0</v>
      </c>
      <c r="I1234" t="s">
        <v>39</v>
      </c>
      <c r="J1234">
        <v>908.81000000000006</v>
      </c>
      <c r="K1234" t="s">
        <v>43</v>
      </c>
      <c r="L1234" t="s">
        <v>49</v>
      </c>
      <c r="M1234">
        <v>0</v>
      </c>
      <c r="N1234" t="s">
        <v>1280</v>
      </c>
      <c r="O1234" t="s">
        <v>2699</v>
      </c>
      <c r="P1234">
        <v>13.12</v>
      </c>
      <c r="Q1234" s="49">
        <v>45398</v>
      </c>
      <c r="R1234" s="49">
        <v>45402</v>
      </c>
      <c r="S1234" t="s">
        <v>2925</v>
      </c>
    </row>
    <row r="1235" spans="1:19" ht="15" customHeight="1" x14ac:dyDescent="0.35">
      <c r="A1235" s="49">
        <v>45360</v>
      </c>
      <c r="B1235" t="s">
        <v>21</v>
      </c>
      <c r="C1235" t="s">
        <v>27</v>
      </c>
      <c r="D1235">
        <v>17</v>
      </c>
      <c r="E1235">
        <v>376.15</v>
      </c>
      <c r="F1235" t="s">
        <v>32</v>
      </c>
      <c r="G1235" t="s">
        <v>35</v>
      </c>
      <c r="H1235">
        <v>0.05</v>
      </c>
      <c r="I1235" t="s">
        <v>40</v>
      </c>
      <c r="J1235">
        <v>6074.8224999999993</v>
      </c>
      <c r="K1235" t="s">
        <v>43</v>
      </c>
      <c r="L1235" t="s">
        <v>49</v>
      </c>
      <c r="M1235">
        <v>1</v>
      </c>
      <c r="N1235" t="s">
        <v>1281</v>
      </c>
      <c r="O1235" t="s">
        <v>2700</v>
      </c>
      <c r="P1235">
        <v>31.96</v>
      </c>
      <c r="Q1235" s="49">
        <v>45360</v>
      </c>
      <c r="R1235" s="49">
        <v>45363</v>
      </c>
      <c r="S1235" t="s">
        <v>2924</v>
      </c>
    </row>
    <row r="1236" spans="1:19" ht="15" customHeight="1" x14ac:dyDescent="0.35">
      <c r="A1236" s="49">
        <v>45572</v>
      </c>
      <c r="B1236" t="s">
        <v>19</v>
      </c>
      <c r="C1236" t="s">
        <v>26</v>
      </c>
      <c r="D1236">
        <v>8</v>
      </c>
      <c r="E1236">
        <v>385.46</v>
      </c>
      <c r="F1236" t="s">
        <v>31</v>
      </c>
      <c r="G1236" t="s">
        <v>34</v>
      </c>
      <c r="H1236">
        <v>0</v>
      </c>
      <c r="I1236" t="s">
        <v>41</v>
      </c>
      <c r="J1236">
        <v>3083.68</v>
      </c>
      <c r="K1236" t="s">
        <v>46</v>
      </c>
      <c r="L1236" t="s">
        <v>48</v>
      </c>
      <c r="M1236">
        <v>0</v>
      </c>
      <c r="N1236" t="s">
        <v>1282</v>
      </c>
      <c r="O1236" t="s">
        <v>2701</v>
      </c>
      <c r="P1236">
        <v>8.89</v>
      </c>
      <c r="Q1236" s="49">
        <v>45572</v>
      </c>
      <c r="R1236" s="49">
        <v>45576</v>
      </c>
      <c r="S1236" t="s">
        <v>2922</v>
      </c>
    </row>
    <row r="1237" spans="1:19" ht="15" customHeight="1" x14ac:dyDescent="0.35">
      <c r="A1237" s="49">
        <v>45205</v>
      </c>
      <c r="B1237" t="s">
        <v>22</v>
      </c>
      <c r="C1237" t="s">
        <v>29</v>
      </c>
      <c r="D1237">
        <v>2</v>
      </c>
      <c r="E1237">
        <v>474.13</v>
      </c>
      <c r="F1237" t="s">
        <v>33</v>
      </c>
      <c r="G1237" t="s">
        <v>34</v>
      </c>
      <c r="H1237">
        <v>0</v>
      </c>
      <c r="I1237" t="s">
        <v>39</v>
      </c>
      <c r="J1237">
        <v>948.26</v>
      </c>
      <c r="K1237" t="s">
        <v>43</v>
      </c>
      <c r="L1237" t="s">
        <v>47</v>
      </c>
      <c r="M1237">
        <v>1</v>
      </c>
      <c r="N1237" t="s">
        <v>1283</v>
      </c>
      <c r="O1237" t="s">
        <v>2702</v>
      </c>
      <c r="P1237">
        <v>14.41</v>
      </c>
      <c r="Q1237" s="49">
        <v>45205</v>
      </c>
      <c r="R1237" s="49">
        <v>45214</v>
      </c>
      <c r="S1237" t="s">
        <v>2925</v>
      </c>
    </row>
    <row r="1238" spans="1:19" ht="15" customHeight="1" x14ac:dyDescent="0.35">
      <c r="A1238" s="49">
        <v>45024</v>
      </c>
      <c r="B1238" t="s">
        <v>22</v>
      </c>
      <c r="C1238" t="s">
        <v>27</v>
      </c>
      <c r="D1238">
        <v>15</v>
      </c>
      <c r="E1238">
        <v>506.17</v>
      </c>
      <c r="F1238" t="s">
        <v>30</v>
      </c>
      <c r="G1238" t="s">
        <v>34</v>
      </c>
      <c r="H1238">
        <v>0.05</v>
      </c>
      <c r="I1238" t="s">
        <v>37</v>
      </c>
      <c r="J1238">
        <v>7212.9224999999997</v>
      </c>
      <c r="K1238" t="s">
        <v>42</v>
      </c>
      <c r="M1238">
        <v>0</v>
      </c>
      <c r="N1238" t="s">
        <v>1284</v>
      </c>
      <c r="O1238" t="s">
        <v>2703</v>
      </c>
      <c r="P1238">
        <v>41.73</v>
      </c>
      <c r="Q1238" s="49">
        <v>45024</v>
      </c>
      <c r="R1238" s="49">
        <v>45029</v>
      </c>
      <c r="S1238" t="s">
        <v>2925</v>
      </c>
    </row>
    <row r="1239" spans="1:19" ht="15" customHeight="1" x14ac:dyDescent="0.35">
      <c r="A1239" s="49">
        <v>45342</v>
      </c>
      <c r="B1239" t="s">
        <v>19</v>
      </c>
      <c r="C1239" t="s">
        <v>24</v>
      </c>
      <c r="D1239">
        <v>1</v>
      </c>
      <c r="E1239">
        <v>67.38</v>
      </c>
      <c r="F1239" t="s">
        <v>33</v>
      </c>
      <c r="G1239" t="s">
        <v>35</v>
      </c>
      <c r="H1239">
        <v>0.15</v>
      </c>
      <c r="I1239" t="s">
        <v>37</v>
      </c>
      <c r="J1239">
        <v>57.273000000000003</v>
      </c>
      <c r="K1239" t="s">
        <v>44</v>
      </c>
      <c r="L1239" t="s">
        <v>49</v>
      </c>
      <c r="M1239">
        <v>0</v>
      </c>
      <c r="N1239" t="s">
        <v>1285</v>
      </c>
      <c r="O1239" t="s">
        <v>2704</v>
      </c>
      <c r="P1239">
        <v>6.14</v>
      </c>
      <c r="Q1239" s="49">
        <v>45342</v>
      </c>
      <c r="R1239" s="49">
        <v>45349</v>
      </c>
      <c r="S1239" t="s">
        <v>2922</v>
      </c>
    </row>
    <row r="1240" spans="1:19" ht="15" customHeight="1" x14ac:dyDescent="0.35">
      <c r="A1240" s="49">
        <v>44956</v>
      </c>
      <c r="B1240" t="s">
        <v>22</v>
      </c>
      <c r="C1240" t="s">
        <v>26</v>
      </c>
      <c r="D1240">
        <v>15</v>
      </c>
      <c r="E1240">
        <v>274.3</v>
      </c>
      <c r="F1240" t="s">
        <v>30</v>
      </c>
      <c r="G1240" t="s">
        <v>35</v>
      </c>
      <c r="H1240">
        <v>0.15</v>
      </c>
      <c r="I1240" t="s">
        <v>38</v>
      </c>
      <c r="J1240">
        <v>3497.3249999999998</v>
      </c>
      <c r="K1240" t="s">
        <v>44</v>
      </c>
      <c r="M1240">
        <v>0</v>
      </c>
      <c r="N1240" t="s">
        <v>1286</v>
      </c>
      <c r="O1240" t="s">
        <v>2705</v>
      </c>
      <c r="P1240">
        <v>21.56</v>
      </c>
      <c r="Q1240" s="49">
        <v>44956</v>
      </c>
      <c r="R1240" s="49">
        <v>44965</v>
      </c>
      <c r="S1240" t="s">
        <v>2925</v>
      </c>
    </row>
    <row r="1241" spans="1:19" ht="15" customHeight="1" x14ac:dyDescent="0.35">
      <c r="A1241" s="49">
        <v>45058</v>
      </c>
      <c r="B1241" t="s">
        <v>19</v>
      </c>
      <c r="C1241" t="s">
        <v>27</v>
      </c>
      <c r="D1241">
        <v>2</v>
      </c>
      <c r="E1241">
        <v>334.48</v>
      </c>
      <c r="F1241" t="s">
        <v>30</v>
      </c>
      <c r="G1241" t="s">
        <v>34</v>
      </c>
      <c r="H1241">
        <v>0</v>
      </c>
      <c r="I1241" t="s">
        <v>37</v>
      </c>
      <c r="J1241">
        <v>668.96</v>
      </c>
      <c r="K1241" t="s">
        <v>45</v>
      </c>
      <c r="M1241">
        <v>0</v>
      </c>
      <c r="N1241" t="s">
        <v>1287</v>
      </c>
      <c r="O1241" t="s">
        <v>2706</v>
      </c>
      <c r="P1241">
        <v>31.53</v>
      </c>
      <c r="Q1241" s="49">
        <v>45058</v>
      </c>
      <c r="R1241" s="49">
        <v>45066</v>
      </c>
      <c r="S1241" t="s">
        <v>2922</v>
      </c>
    </row>
    <row r="1242" spans="1:19" ht="15" customHeight="1" x14ac:dyDescent="0.35">
      <c r="A1242" s="49">
        <v>45299</v>
      </c>
      <c r="B1242" t="s">
        <v>19</v>
      </c>
      <c r="C1242" t="s">
        <v>26</v>
      </c>
      <c r="D1242">
        <v>7</v>
      </c>
      <c r="E1242">
        <v>562.6</v>
      </c>
      <c r="F1242" t="s">
        <v>31</v>
      </c>
      <c r="G1242" t="s">
        <v>35</v>
      </c>
      <c r="H1242">
        <v>0.15</v>
      </c>
      <c r="I1242" t="s">
        <v>36</v>
      </c>
      <c r="J1242">
        <v>3347.47</v>
      </c>
      <c r="K1242" t="s">
        <v>42</v>
      </c>
      <c r="L1242" t="s">
        <v>49</v>
      </c>
      <c r="M1242">
        <v>0</v>
      </c>
      <c r="N1242" t="s">
        <v>1288</v>
      </c>
      <c r="O1242" t="s">
        <v>2707</v>
      </c>
      <c r="P1242">
        <v>19.95</v>
      </c>
      <c r="Q1242" s="49">
        <v>45299</v>
      </c>
      <c r="R1242" s="49">
        <v>45303</v>
      </c>
      <c r="S1242" t="s">
        <v>2922</v>
      </c>
    </row>
    <row r="1243" spans="1:19" ht="15" customHeight="1" x14ac:dyDescent="0.35">
      <c r="A1243" s="49">
        <v>45448</v>
      </c>
      <c r="B1243" t="s">
        <v>20</v>
      </c>
      <c r="C1243" t="s">
        <v>27</v>
      </c>
      <c r="D1243">
        <v>7</v>
      </c>
      <c r="E1243">
        <v>14.34</v>
      </c>
      <c r="F1243" t="s">
        <v>33</v>
      </c>
      <c r="G1243" t="s">
        <v>35</v>
      </c>
      <c r="H1243">
        <v>0.05</v>
      </c>
      <c r="I1243" t="s">
        <v>37</v>
      </c>
      <c r="J1243">
        <v>95.36099999999999</v>
      </c>
      <c r="K1243" t="s">
        <v>45</v>
      </c>
      <c r="L1243" t="s">
        <v>49</v>
      </c>
      <c r="M1243">
        <v>0</v>
      </c>
      <c r="N1243" t="s">
        <v>1289</v>
      </c>
      <c r="O1243" t="s">
        <v>1597</v>
      </c>
      <c r="P1243">
        <v>19.45</v>
      </c>
      <c r="Q1243" s="49">
        <v>45448</v>
      </c>
      <c r="R1243" s="49">
        <v>45451</v>
      </c>
      <c r="S1243" t="s">
        <v>2923</v>
      </c>
    </row>
    <row r="1244" spans="1:19" ht="15" customHeight="1" x14ac:dyDescent="0.35">
      <c r="A1244" s="49">
        <v>45798</v>
      </c>
      <c r="B1244" t="s">
        <v>18</v>
      </c>
      <c r="C1244" t="s">
        <v>24</v>
      </c>
      <c r="D1244">
        <v>11</v>
      </c>
      <c r="E1244">
        <v>34.72</v>
      </c>
      <c r="F1244" t="s">
        <v>30</v>
      </c>
      <c r="G1244" t="s">
        <v>34</v>
      </c>
      <c r="H1244">
        <v>0.1</v>
      </c>
      <c r="I1244" t="s">
        <v>40</v>
      </c>
      <c r="J1244">
        <v>343.72800000000001</v>
      </c>
      <c r="K1244" t="s">
        <v>43</v>
      </c>
      <c r="L1244" t="s">
        <v>47</v>
      </c>
      <c r="M1244">
        <v>0</v>
      </c>
      <c r="N1244" t="s">
        <v>1290</v>
      </c>
      <c r="O1244" t="s">
        <v>2708</v>
      </c>
      <c r="P1244">
        <v>9.31</v>
      </c>
      <c r="Q1244" s="49">
        <v>45798</v>
      </c>
      <c r="R1244" s="49">
        <v>45800</v>
      </c>
      <c r="S1244" t="s">
        <v>2921</v>
      </c>
    </row>
    <row r="1245" spans="1:19" ht="15" customHeight="1" x14ac:dyDescent="0.35">
      <c r="A1245" s="49">
        <v>45798</v>
      </c>
      <c r="B1245" t="s">
        <v>18</v>
      </c>
      <c r="C1245" t="s">
        <v>26</v>
      </c>
      <c r="D1245">
        <v>7</v>
      </c>
      <c r="E1245">
        <v>15.06</v>
      </c>
      <c r="F1245" t="s">
        <v>31</v>
      </c>
      <c r="G1245" t="s">
        <v>35</v>
      </c>
      <c r="H1245">
        <v>0</v>
      </c>
      <c r="I1245" t="s">
        <v>37</v>
      </c>
      <c r="J1245">
        <v>105.42</v>
      </c>
      <c r="K1245" t="s">
        <v>46</v>
      </c>
      <c r="M1245">
        <v>1</v>
      </c>
      <c r="N1245" t="s">
        <v>1291</v>
      </c>
      <c r="O1245" t="s">
        <v>2709</v>
      </c>
      <c r="P1245">
        <v>46.57</v>
      </c>
      <c r="Q1245" s="49">
        <v>45798</v>
      </c>
      <c r="R1245" s="49">
        <v>45803</v>
      </c>
      <c r="S1245" t="s">
        <v>2921</v>
      </c>
    </row>
    <row r="1246" spans="1:19" ht="15" customHeight="1" x14ac:dyDescent="0.35">
      <c r="A1246" s="49">
        <v>44990</v>
      </c>
      <c r="B1246" t="s">
        <v>18</v>
      </c>
      <c r="C1246" t="s">
        <v>29</v>
      </c>
      <c r="D1246">
        <v>11</v>
      </c>
      <c r="E1246">
        <v>488.17</v>
      </c>
      <c r="F1246" t="s">
        <v>30</v>
      </c>
      <c r="G1246" t="s">
        <v>34</v>
      </c>
      <c r="H1246">
        <v>0.05</v>
      </c>
      <c r="I1246" t="s">
        <v>41</v>
      </c>
      <c r="J1246">
        <v>5101.3764999999994</v>
      </c>
      <c r="K1246" t="s">
        <v>46</v>
      </c>
      <c r="L1246" t="s">
        <v>49</v>
      </c>
      <c r="M1246">
        <v>1</v>
      </c>
      <c r="N1246" t="s">
        <v>1292</v>
      </c>
      <c r="O1246" t="s">
        <v>2710</v>
      </c>
      <c r="P1246">
        <v>37.47</v>
      </c>
      <c r="Q1246" s="49">
        <v>44990</v>
      </c>
      <c r="R1246" s="49">
        <v>44996</v>
      </c>
      <c r="S1246" t="s">
        <v>2921</v>
      </c>
    </row>
    <row r="1247" spans="1:19" ht="15" customHeight="1" x14ac:dyDescent="0.35">
      <c r="A1247" s="49">
        <v>45592</v>
      </c>
      <c r="B1247" t="s">
        <v>19</v>
      </c>
      <c r="C1247" t="s">
        <v>28</v>
      </c>
      <c r="D1247">
        <v>10</v>
      </c>
      <c r="E1247">
        <v>268.39</v>
      </c>
      <c r="F1247" t="s">
        <v>30</v>
      </c>
      <c r="G1247" t="s">
        <v>35</v>
      </c>
      <c r="H1247">
        <v>0.05</v>
      </c>
      <c r="I1247" t="s">
        <v>37</v>
      </c>
      <c r="J1247">
        <v>2549.704999999999</v>
      </c>
      <c r="K1247" t="s">
        <v>44</v>
      </c>
      <c r="L1247" t="s">
        <v>48</v>
      </c>
      <c r="M1247">
        <v>0</v>
      </c>
      <c r="N1247" t="s">
        <v>1293</v>
      </c>
      <c r="O1247" t="s">
        <v>2433</v>
      </c>
      <c r="P1247">
        <v>25.86</v>
      </c>
      <c r="Q1247" s="49">
        <v>45592</v>
      </c>
      <c r="R1247" s="49">
        <v>45598</v>
      </c>
      <c r="S1247" t="s">
        <v>2922</v>
      </c>
    </row>
    <row r="1248" spans="1:19" ht="15" customHeight="1" x14ac:dyDescent="0.35">
      <c r="A1248" s="49">
        <v>45740</v>
      </c>
      <c r="B1248" t="s">
        <v>20</v>
      </c>
      <c r="C1248" t="s">
        <v>28</v>
      </c>
      <c r="D1248">
        <v>5</v>
      </c>
      <c r="E1248">
        <v>64.180000000000007</v>
      </c>
      <c r="F1248" t="s">
        <v>32</v>
      </c>
      <c r="G1248" t="s">
        <v>35</v>
      </c>
      <c r="H1248">
        <v>0.1</v>
      </c>
      <c r="I1248" t="s">
        <v>36</v>
      </c>
      <c r="J1248">
        <v>288.81000000000012</v>
      </c>
      <c r="K1248" t="s">
        <v>43</v>
      </c>
      <c r="L1248" t="s">
        <v>48</v>
      </c>
      <c r="M1248">
        <v>0</v>
      </c>
      <c r="N1248" t="s">
        <v>1294</v>
      </c>
      <c r="O1248" t="s">
        <v>2711</v>
      </c>
      <c r="P1248">
        <v>21.17</v>
      </c>
      <c r="Q1248" s="49">
        <v>45740</v>
      </c>
      <c r="R1248" s="49">
        <v>45745</v>
      </c>
      <c r="S1248" t="s">
        <v>2923</v>
      </c>
    </row>
    <row r="1249" spans="1:19" ht="15" customHeight="1" x14ac:dyDescent="0.35">
      <c r="A1249" s="49">
        <v>45556</v>
      </c>
      <c r="B1249" t="s">
        <v>22</v>
      </c>
      <c r="C1249" t="s">
        <v>24</v>
      </c>
      <c r="D1249">
        <v>15</v>
      </c>
      <c r="E1249">
        <v>466.55</v>
      </c>
      <c r="F1249" t="s">
        <v>31</v>
      </c>
      <c r="G1249" t="s">
        <v>35</v>
      </c>
      <c r="H1249">
        <v>0.05</v>
      </c>
      <c r="I1249" t="s">
        <v>37</v>
      </c>
      <c r="J1249">
        <v>6648.3374999999996</v>
      </c>
      <c r="K1249" t="s">
        <v>46</v>
      </c>
      <c r="L1249" t="s">
        <v>48</v>
      </c>
      <c r="M1249">
        <v>1</v>
      </c>
      <c r="N1249" t="s">
        <v>1295</v>
      </c>
      <c r="O1249" t="s">
        <v>2712</v>
      </c>
      <c r="P1249">
        <v>36.68</v>
      </c>
      <c r="Q1249" s="49">
        <v>45556</v>
      </c>
      <c r="R1249" s="49">
        <v>45562</v>
      </c>
      <c r="S1249" t="s">
        <v>2925</v>
      </c>
    </row>
    <row r="1250" spans="1:19" ht="15" customHeight="1" x14ac:dyDescent="0.35">
      <c r="A1250" s="49">
        <v>45795</v>
      </c>
      <c r="B1250" t="s">
        <v>20</v>
      </c>
      <c r="C1250" t="s">
        <v>25</v>
      </c>
      <c r="D1250">
        <v>8</v>
      </c>
      <c r="E1250">
        <v>505.34</v>
      </c>
      <c r="F1250" t="s">
        <v>30</v>
      </c>
      <c r="G1250" t="s">
        <v>35</v>
      </c>
      <c r="H1250">
        <v>0.05</v>
      </c>
      <c r="I1250" t="s">
        <v>41</v>
      </c>
      <c r="J1250">
        <v>3840.5839999999998</v>
      </c>
      <c r="K1250" t="s">
        <v>45</v>
      </c>
      <c r="M1250">
        <v>0</v>
      </c>
      <c r="N1250" t="s">
        <v>1296</v>
      </c>
      <c r="O1250" t="s">
        <v>2713</v>
      </c>
      <c r="P1250">
        <v>22.88</v>
      </c>
      <c r="Q1250" s="49">
        <v>45795</v>
      </c>
      <c r="R1250" s="49">
        <v>45804</v>
      </c>
      <c r="S1250" t="s">
        <v>2923</v>
      </c>
    </row>
    <row r="1251" spans="1:19" ht="15" customHeight="1" x14ac:dyDescent="0.35">
      <c r="A1251" s="49">
        <v>45484</v>
      </c>
      <c r="B1251" t="s">
        <v>18</v>
      </c>
      <c r="C1251" t="s">
        <v>27</v>
      </c>
      <c r="D1251">
        <v>6</v>
      </c>
      <c r="E1251">
        <v>100.75</v>
      </c>
      <c r="F1251" t="s">
        <v>31</v>
      </c>
      <c r="G1251" t="s">
        <v>34</v>
      </c>
      <c r="H1251">
        <v>0.1</v>
      </c>
      <c r="I1251" t="s">
        <v>38</v>
      </c>
      <c r="J1251">
        <v>544.05000000000007</v>
      </c>
      <c r="K1251" t="s">
        <v>44</v>
      </c>
      <c r="L1251" t="s">
        <v>47</v>
      </c>
      <c r="M1251">
        <v>0</v>
      </c>
      <c r="N1251" t="s">
        <v>1297</v>
      </c>
      <c r="O1251" t="s">
        <v>2714</v>
      </c>
      <c r="P1251">
        <v>12.98</v>
      </c>
      <c r="Q1251" s="49">
        <v>45484</v>
      </c>
      <c r="R1251" s="49">
        <v>45487</v>
      </c>
      <c r="S1251" t="s">
        <v>2921</v>
      </c>
    </row>
    <row r="1252" spans="1:19" ht="15" customHeight="1" x14ac:dyDescent="0.35">
      <c r="A1252" s="49">
        <v>45684</v>
      </c>
      <c r="B1252" t="s">
        <v>20</v>
      </c>
      <c r="C1252" t="s">
        <v>28</v>
      </c>
      <c r="D1252">
        <v>8</v>
      </c>
      <c r="E1252">
        <v>352.72</v>
      </c>
      <c r="F1252" t="s">
        <v>32</v>
      </c>
      <c r="G1252" t="s">
        <v>35</v>
      </c>
      <c r="H1252">
        <v>0.05</v>
      </c>
      <c r="I1252" t="s">
        <v>39</v>
      </c>
      <c r="J1252">
        <v>2680.672</v>
      </c>
      <c r="K1252" t="s">
        <v>46</v>
      </c>
      <c r="M1252">
        <v>0</v>
      </c>
      <c r="N1252" t="s">
        <v>1298</v>
      </c>
      <c r="O1252" t="s">
        <v>2715</v>
      </c>
      <c r="P1252">
        <v>30.8</v>
      </c>
      <c r="Q1252" s="49">
        <v>45684</v>
      </c>
      <c r="R1252" s="49">
        <v>45692</v>
      </c>
      <c r="S1252" t="s">
        <v>2923</v>
      </c>
    </row>
    <row r="1253" spans="1:19" ht="15" customHeight="1" x14ac:dyDescent="0.35">
      <c r="A1253" s="49">
        <v>45256</v>
      </c>
      <c r="B1253" t="s">
        <v>18</v>
      </c>
      <c r="C1253" t="s">
        <v>23</v>
      </c>
      <c r="D1253">
        <v>9</v>
      </c>
      <c r="E1253">
        <v>526.26</v>
      </c>
      <c r="F1253" t="s">
        <v>30</v>
      </c>
      <c r="G1253" t="s">
        <v>35</v>
      </c>
      <c r="H1253">
        <v>0</v>
      </c>
      <c r="I1253" t="s">
        <v>41</v>
      </c>
      <c r="J1253">
        <v>4736.34</v>
      </c>
      <c r="K1253" t="s">
        <v>46</v>
      </c>
      <c r="L1253" t="s">
        <v>47</v>
      </c>
      <c r="M1253">
        <v>0</v>
      </c>
      <c r="N1253" t="s">
        <v>1299</v>
      </c>
      <c r="O1253" t="s">
        <v>2214</v>
      </c>
      <c r="P1253">
        <v>15.47</v>
      </c>
      <c r="Q1253" s="49">
        <v>45256</v>
      </c>
      <c r="R1253" s="49">
        <v>45266</v>
      </c>
      <c r="S1253" t="s">
        <v>2921</v>
      </c>
    </row>
    <row r="1254" spans="1:19" ht="15" customHeight="1" x14ac:dyDescent="0.35">
      <c r="A1254" s="49">
        <v>45445</v>
      </c>
      <c r="B1254" t="s">
        <v>21</v>
      </c>
      <c r="C1254" t="s">
        <v>29</v>
      </c>
      <c r="D1254">
        <v>18</v>
      </c>
      <c r="E1254">
        <v>519.41999999999996</v>
      </c>
      <c r="F1254" t="s">
        <v>32</v>
      </c>
      <c r="G1254" t="s">
        <v>35</v>
      </c>
      <c r="H1254">
        <v>0.15</v>
      </c>
      <c r="I1254" t="s">
        <v>36</v>
      </c>
      <c r="J1254">
        <v>7947.1259999999993</v>
      </c>
      <c r="K1254" t="s">
        <v>46</v>
      </c>
      <c r="L1254" t="s">
        <v>49</v>
      </c>
      <c r="M1254">
        <v>0</v>
      </c>
      <c r="N1254" t="s">
        <v>1300</v>
      </c>
      <c r="O1254" t="s">
        <v>2716</v>
      </c>
      <c r="P1254">
        <v>32.96</v>
      </c>
      <c r="Q1254" s="49">
        <v>45445</v>
      </c>
      <c r="R1254" s="49">
        <v>45447</v>
      </c>
      <c r="S1254" t="s">
        <v>2924</v>
      </c>
    </row>
    <row r="1255" spans="1:19" ht="15" customHeight="1" x14ac:dyDescent="0.35">
      <c r="A1255" s="49">
        <v>44943</v>
      </c>
      <c r="B1255" t="s">
        <v>20</v>
      </c>
      <c r="C1255" t="s">
        <v>26</v>
      </c>
      <c r="D1255">
        <v>18</v>
      </c>
      <c r="E1255">
        <v>108.46</v>
      </c>
      <c r="F1255" t="s">
        <v>33</v>
      </c>
      <c r="G1255" t="s">
        <v>34</v>
      </c>
      <c r="H1255">
        <v>0.05</v>
      </c>
      <c r="I1255" t="s">
        <v>38</v>
      </c>
      <c r="J1255">
        <v>1854.6659999999999</v>
      </c>
      <c r="K1255" t="s">
        <v>42</v>
      </c>
      <c r="L1255" t="s">
        <v>48</v>
      </c>
      <c r="M1255">
        <v>0</v>
      </c>
      <c r="N1255" t="s">
        <v>1301</v>
      </c>
      <c r="O1255" t="s">
        <v>2717</v>
      </c>
      <c r="P1255">
        <v>10.72</v>
      </c>
      <c r="Q1255" s="49">
        <v>44943</v>
      </c>
      <c r="R1255" s="49">
        <v>44950</v>
      </c>
      <c r="S1255" t="s">
        <v>2923</v>
      </c>
    </row>
    <row r="1256" spans="1:19" ht="15" customHeight="1" x14ac:dyDescent="0.35">
      <c r="A1256" s="49">
        <v>45780</v>
      </c>
      <c r="B1256" t="s">
        <v>20</v>
      </c>
      <c r="C1256" t="s">
        <v>25</v>
      </c>
      <c r="D1256">
        <v>13</v>
      </c>
      <c r="E1256">
        <v>420.68</v>
      </c>
      <c r="F1256" t="s">
        <v>33</v>
      </c>
      <c r="G1256" t="s">
        <v>34</v>
      </c>
      <c r="H1256">
        <v>0.05</v>
      </c>
      <c r="I1256" t="s">
        <v>38</v>
      </c>
      <c r="J1256">
        <v>5195.3980000000001</v>
      </c>
      <c r="K1256" t="s">
        <v>42</v>
      </c>
      <c r="M1256">
        <v>0</v>
      </c>
      <c r="N1256" t="s">
        <v>1302</v>
      </c>
      <c r="O1256" t="s">
        <v>2718</v>
      </c>
      <c r="P1256">
        <v>24.51</v>
      </c>
      <c r="Q1256" s="49">
        <v>45780</v>
      </c>
      <c r="R1256" s="49">
        <v>45788</v>
      </c>
      <c r="S1256" t="s">
        <v>2923</v>
      </c>
    </row>
    <row r="1257" spans="1:19" ht="15" customHeight="1" x14ac:dyDescent="0.35">
      <c r="A1257" s="49">
        <v>45662</v>
      </c>
      <c r="B1257" t="s">
        <v>20</v>
      </c>
      <c r="C1257" t="s">
        <v>29</v>
      </c>
      <c r="D1257">
        <v>17</v>
      </c>
      <c r="E1257">
        <v>5.91</v>
      </c>
      <c r="F1257" t="s">
        <v>31</v>
      </c>
      <c r="G1257" t="s">
        <v>34</v>
      </c>
      <c r="H1257">
        <v>0.15</v>
      </c>
      <c r="I1257" t="s">
        <v>36</v>
      </c>
      <c r="J1257">
        <v>85.399500000000003</v>
      </c>
      <c r="K1257" t="s">
        <v>42</v>
      </c>
      <c r="L1257" t="s">
        <v>48</v>
      </c>
      <c r="M1257">
        <v>0</v>
      </c>
      <c r="N1257" t="s">
        <v>1303</v>
      </c>
      <c r="O1257" t="s">
        <v>2719</v>
      </c>
      <c r="P1257">
        <v>44.85</v>
      </c>
      <c r="Q1257" s="49">
        <v>45662</v>
      </c>
      <c r="R1257" s="49">
        <v>45670</v>
      </c>
      <c r="S1257" t="s">
        <v>2923</v>
      </c>
    </row>
    <row r="1258" spans="1:19" ht="15" customHeight="1" x14ac:dyDescent="0.35">
      <c r="A1258" s="49">
        <v>45342</v>
      </c>
      <c r="B1258" t="s">
        <v>18</v>
      </c>
      <c r="C1258" t="s">
        <v>24</v>
      </c>
      <c r="D1258">
        <v>4</v>
      </c>
      <c r="E1258">
        <v>452.77</v>
      </c>
      <c r="F1258" t="s">
        <v>30</v>
      </c>
      <c r="G1258" t="s">
        <v>35</v>
      </c>
      <c r="H1258">
        <v>0</v>
      </c>
      <c r="I1258" t="s">
        <v>40</v>
      </c>
      <c r="J1258">
        <v>1811.08</v>
      </c>
      <c r="K1258" t="s">
        <v>45</v>
      </c>
      <c r="L1258" t="s">
        <v>48</v>
      </c>
      <c r="M1258">
        <v>0</v>
      </c>
      <c r="N1258" t="s">
        <v>1304</v>
      </c>
      <c r="O1258" t="s">
        <v>2720</v>
      </c>
      <c r="P1258">
        <v>32.01</v>
      </c>
      <c r="Q1258" s="49">
        <v>45342</v>
      </c>
      <c r="R1258" s="49">
        <v>45352</v>
      </c>
      <c r="S1258" t="s">
        <v>2921</v>
      </c>
    </row>
    <row r="1259" spans="1:19" ht="15" customHeight="1" x14ac:dyDescent="0.35">
      <c r="A1259" s="49">
        <v>45286</v>
      </c>
      <c r="B1259" t="s">
        <v>20</v>
      </c>
      <c r="C1259" t="s">
        <v>27</v>
      </c>
      <c r="D1259">
        <v>7</v>
      </c>
      <c r="E1259">
        <v>157</v>
      </c>
      <c r="F1259" t="s">
        <v>31</v>
      </c>
      <c r="G1259" t="s">
        <v>34</v>
      </c>
      <c r="H1259">
        <v>0.15</v>
      </c>
      <c r="I1259" t="s">
        <v>37</v>
      </c>
      <c r="J1259">
        <v>934.15</v>
      </c>
      <c r="K1259" t="s">
        <v>42</v>
      </c>
      <c r="L1259" t="s">
        <v>48</v>
      </c>
      <c r="M1259">
        <v>1</v>
      </c>
      <c r="N1259" t="s">
        <v>1305</v>
      </c>
      <c r="O1259" t="s">
        <v>1951</v>
      </c>
      <c r="P1259">
        <v>39.72</v>
      </c>
      <c r="Q1259" s="49">
        <v>45286</v>
      </c>
      <c r="R1259" s="49">
        <v>45295</v>
      </c>
      <c r="S1259" t="s">
        <v>2923</v>
      </c>
    </row>
    <row r="1260" spans="1:19" ht="15" customHeight="1" x14ac:dyDescent="0.35">
      <c r="A1260" s="49">
        <v>44992</v>
      </c>
      <c r="B1260" t="s">
        <v>20</v>
      </c>
      <c r="C1260" t="s">
        <v>29</v>
      </c>
      <c r="D1260">
        <v>11</v>
      </c>
      <c r="E1260">
        <v>550.86</v>
      </c>
      <c r="F1260" t="s">
        <v>32</v>
      </c>
      <c r="G1260" t="s">
        <v>35</v>
      </c>
      <c r="H1260">
        <v>0.1</v>
      </c>
      <c r="I1260" t="s">
        <v>41</v>
      </c>
      <c r="J1260">
        <v>5453.5140000000001</v>
      </c>
      <c r="K1260" t="s">
        <v>42</v>
      </c>
      <c r="L1260" t="s">
        <v>47</v>
      </c>
      <c r="M1260">
        <v>0</v>
      </c>
      <c r="N1260" t="s">
        <v>1306</v>
      </c>
      <c r="O1260" t="s">
        <v>2721</v>
      </c>
      <c r="P1260">
        <v>21.82</v>
      </c>
      <c r="Q1260" s="49">
        <v>44992</v>
      </c>
      <c r="R1260" s="49">
        <v>44997</v>
      </c>
      <c r="S1260" t="s">
        <v>2923</v>
      </c>
    </row>
    <row r="1261" spans="1:19" ht="15" customHeight="1" x14ac:dyDescent="0.35">
      <c r="A1261" s="49">
        <v>45548</v>
      </c>
      <c r="B1261" t="s">
        <v>20</v>
      </c>
      <c r="C1261" t="s">
        <v>26</v>
      </c>
      <c r="D1261">
        <v>5</v>
      </c>
      <c r="E1261">
        <v>172.65</v>
      </c>
      <c r="F1261" t="s">
        <v>32</v>
      </c>
      <c r="G1261" t="s">
        <v>34</v>
      </c>
      <c r="H1261">
        <v>0.15</v>
      </c>
      <c r="I1261" t="s">
        <v>37</v>
      </c>
      <c r="J1261">
        <v>733.76249999999993</v>
      </c>
      <c r="K1261" t="s">
        <v>46</v>
      </c>
      <c r="L1261" t="s">
        <v>48</v>
      </c>
      <c r="M1261">
        <v>0</v>
      </c>
      <c r="N1261" t="s">
        <v>1307</v>
      </c>
      <c r="O1261" t="s">
        <v>2722</v>
      </c>
      <c r="P1261">
        <v>28.3</v>
      </c>
      <c r="Q1261" s="49">
        <v>45548</v>
      </c>
      <c r="R1261" s="49">
        <v>45557</v>
      </c>
      <c r="S1261" t="s">
        <v>2923</v>
      </c>
    </row>
    <row r="1262" spans="1:19" ht="15" customHeight="1" x14ac:dyDescent="0.35">
      <c r="A1262" s="49">
        <v>45293</v>
      </c>
      <c r="B1262" t="s">
        <v>18</v>
      </c>
      <c r="C1262" t="s">
        <v>28</v>
      </c>
      <c r="D1262">
        <v>16</v>
      </c>
      <c r="E1262">
        <v>145.30000000000001</v>
      </c>
      <c r="F1262" t="s">
        <v>30</v>
      </c>
      <c r="G1262" t="s">
        <v>34</v>
      </c>
      <c r="H1262">
        <v>0</v>
      </c>
      <c r="I1262" t="s">
        <v>36</v>
      </c>
      <c r="J1262">
        <v>2324.8000000000002</v>
      </c>
      <c r="K1262" t="s">
        <v>44</v>
      </c>
      <c r="L1262" t="s">
        <v>47</v>
      </c>
      <c r="M1262">
        <v>1</v>
      </c>
      <c r="N1262" t="s">
        <v>1308</v>
      </c>
      <c r="O1262" t="s">
        <v>2723</v>
      </c>
      <c r="P1262">
        <v>29.64</v>
      </c>
      <c r="Q1262" s="49">
        <v>45293</v>
      </c>
      <c r="R1262" s="49">
        <v>45303</v>
      </c>
      <c r="S1262" t="s">
        <v>2921</v>
      </c>
    </row>
    <row r="1263" spans="1:19" ht="15" customHeight="1" x14ac:dyDescent="0.35">
      <c r="A1263" s="49">
        <v>45696</v>
      </c>
      <c r="B1263" t="s">
        <v>19</v>
      </c>
      <c r="C1263" t="s">
        <v>29</v>
      </c>
      <c r="D1263">
        <v>10</v>
      </c>
      <c r="E1263">
        <v>67.38</v>
      </c>
      <c r="F1263" t="s">
        <v>32</v>
      </c>
      <c r="G1263" t="s">
        <v>35</v>
      </c>
      <c r="H1263">
        <v>0.1</v>
      </c>
      <c r="I1263" t="s">
        <v>40</v>
      </c>
      <c r="J1263">
        <v>606.41999999999996</v>
      </c>
      <c r="K1263" t="s">
        <v>43</v>
      </c>
      <c r="L1263" t="s">
        <v>47</v>
      </c>
      <c r="M1263">
        <v>1</v>
      </c>
      <c r="N1263" t="s">
        <v>1309</v>
      </c>
      <c r="O1263" t="s">
        <v>1590</v>
      </c>
      <c r="P1263">
        <v>20.58</v>
      </c>
      <c r="Q1263" s="49">
        <v>45696</v>
      </c>
      <c r="R1263" s="49">
        <v>45706</v>
      </c>
      <c r="S1263" t="s">
        <v>2922</v>
      </c>
    </row>
    <row r="1264" spans="1:19" ht="15" customHeight="1" x14ac:dyDescent="0.35">
      <c r="A1264" s="49">
        <v>45720</v>
      </c>
      <c r="B1264" t="s">
        <v>19</v>
      </c>
      <c r="C1264" t="s">
        <v>29</v>
      </c>
      <c r="D1264">
        <v>15</v>
      </c>
      <c r="E1264">
        <v>141.13</v>
      </c>
      <c r="F1264" t="s">
        <v>33</v>
      </c>
      <c r="G1264" t="s">
        <v>34</v>
      </c>
      <c r="H1264">
        <v>0</v>
      </c>
      <c r="I1264" t="s">
        <v>39</v>
      </c>
      <c r="J1264">
        <v>2116.9499999999998</v>
      </c>
      <c r="K1264" t="s">
        <v>46</v>
      </c>
      <c r="L1264" t="s">
        <v>48</v>
      </c>
      <c r="M1264">
        <v>0</v>
      </c>
      <c r="N1264" t="s">
        <v>1310</v>
      </c>
      <c r="O1264" t="s">
        <v>2724</v>
      </c>
      <c r="P1264">
        <v>19.63</v>
      </c>
      <c r="Q1264" s="49">
        <v>45720</v>
      </c>
      <c r="R1264" s="49">
        <v>45728</v>
      </c>
      <c r="S1264" t="s">
        <v>2922</v>
      </c>
    </row>
    <row r="1265" spans="1:19" ht="15" customHeight="1" x14ac:dyDescent="0.35">
      <c r="A1265" s="49">
        <v>45363</v>
      </c>
      <c r="B1265" t="s">
        <v>21</v>
      </c>
      <c r="C1265" t="s">
        <v>28</v>
      </c>
      <c r="D1265">
        <v>1</v>
      </c>
      <c r="E1265">
        <v>534.61</v>
      </c>
      <c r="F1265" t="s">
        <v>33</v>
      </c>
      <c r="G1265" t="s">
        <v>35</v>
      </c>
      <c r="H1265">
        <v>0.05</v>
      </c>
      <c r="I1265" t="s">
        <v>38</v>
      </c>
      <c r="J1265">
        <v>507.87950000000001</v>
      </c>
      <c r="K1265" t="s">
        <v>42</v>
      </c>
      <c r="L1265" t="s">
        <v>48</v>
      </c>
      <c r="M1265">
        <v>0</v>
      </c>
      <c r="N1265" t="s">
        <v>1311</v>
      </c>
      <c r="O1265" t="s">
        <v>2725</v>
      </c>
      <c r="P1265">
        <v>22.68</v>
      </c>
      <c r="Q1265" s="49">
        <v>45363</v>
      </c>
      <c r="R1265" s="49">
        <v>45372</v>
      </c>
      <c r="S1265" t="s">
        <v>2924</v>
      </c>
    </row>
    <row r="1266" spans="1:19" ht="15" customHeight="1" x14ac:dyDescent="0.35">
      <c r="A1266" s="49">
        <v>45476</v>
      </c>
      <c r="B1266" t="s">
        <v>18</v>
      </c>
      <c r="C1266" t="s">
        <v>24</v>
      </c>
      <c r="D1266">
        <v>9</v>
      </c>
      <c r="E1266">
        <v>560.04</v>
      </c>
      <c r="F1266" t="s">
        <v>33</v>
      </c>
      <c r="G1266" t="s">
        <v>35</v>
      </c>
      <c r="H1266">
        <v>0.05</v>
      </c>
      <c r="I1266" t="s">
        <v>39</v>
      </c>
      <c r="J1266">
        <v>4788.3419999999996</v>
      </c>
      <c r="K1266" t="s">
        <v>43</v>
      </c>
      <c r="L1266" t="s">
        <v>49</v>
      </c>
      <c r="M1266">
        <v>0</v>
      </c>
      <c r="N1266" t="s">
        <v>1312</v>
      </c>
      <c r="O1266" t="s">
        <v>2726</v>
      </c>
      <c r="P1266">
        <v>22.81</v>
      </c>
      <c r="Q1266" s="49">
        <v>45476</v>
      </c>
      <c r="R1266" s="49">
        <v>45480</v>
      </c>
      <c r="S1266" t="s">
        <v>2921</v>
      </c>
    </row>
    <row r="1267" spans="1:19" ht="15" customHeight="1" x14ac:dyDescent="0.35">
      <c r="A1267" s="49">
        <v>45662</v>
      </c>
      <c r="B1267" t="s">
        <v>20</v>
      </c>
      <c r="C1267" t="s">
        <v>23</v>
      </c>
      <c r="D1267">
        <v>8</v>
      </c>
      <c r="E1267">
        <v>275.32</v>
      </c>
      <c r="F1267" t="s">
        <v>33</v>
      </c>
      <c r="G1267" t="s">
        <v>35</v>
      </c>
      <c r="H1267">
        <v>0.1</v>
      </c>
      <c r="I1267" t="s">
        <v>40</v>
      </c>
      <c r="J1267">
        <v>1982.3040000000001</v>
      </c>
      <c r="K1267" t="s">
        <v>46</v>
      </c>
      <c r="L1267" t="s">
        <v>48</v>
      </c>
      <c r="M1267">
        <v>0</v>
      </c>
      <c r="N1267" t="s">
        <v>1313</v>
      </c>
      <c r="O1267" t="s">
        <v>2727</v>
      </c>
      <c r="P1267">
        <v>18.260000000000002</v>
      </c>
      <c r="Q1267" s="49">
        <v>45662</v>
      </c>
      <c r="R1267" s="49">
        <v>45670</v>
      </c>
      <c r="S1267" t="s">
        <v>2923</v>
      </c>
    </row>
    <row r="1268" spans="1:19" ht="15" customHeight="1" x14ac:dyDescent="0.35">
      <c r="A1268" s="49">
        <v>45372</v>
      </c>
      <c r="B1268" t="s">
        <v>18</v>
      </c>
      <c r="C1268" t="s">
        <v>24</v>
      </c>
      <c r="D1268">
        <v>3</v>
      </c>
      <c r="E1268">
        <v>105.73</v>
      </c>
      <c r="F1268" t="s">
        <v>33</v>
      </c>
      <c r="G1268" t="s">
        <v>35</v>
      </c>
      <c r="H1268">
        <v>0.05</v>
      </c>
      <c r="I1268" t="s">
        <v>41</v>
      </c>
      <c r="J1268">
        <v>301.33049999999997</v>
      </c>
      <c r="K1268" t="s">
        <v>45</v>
      </c>
      <c r="L1268" t="s">
        <v>47</v>
      </c>
      <c r="M1268">
        <v>1</v>
      </c>
      <c r="N1268" t="s">
        <v>1314</v>
      </c>
      <c r="O1268" t="s">
        <v>2728</v>
      </c>
      <c r="P1268">
        <v>12.12</v>
      </c>
      <c r="Q1268" s="49">
        <v>45372</v>
      </c>
      <c r="R1268" s="49">
        <v>45379</v>
      </c>
      <c r="S1268" t="s">
        <v>2921</v>
      </c>
    </row>
    <row r="1269" spans="1:19" ht="15" customHeight="1" x14ac:dyDescent="0.35">
      <c r="A1269" s="49">
        <v>45744</v>
      </c>
      <c r="B1269" t="s">
        <v>21</v>
      </c>
      <c r="C1269" t="s">
        <v>27</v>
      </c>
      <c r="D1269">
        <v>15</v>
      </c>
      <c r="E1269">
        <v>568.80999999999995</v>
      </c>
      <c r="F1269" t="s">
        <v>33</v>
      </c>
      <c r="G1269" t="s">
        <v>35</v>
      </c>
      <c r="H1269">
        <v>0.1</v>
      </c>
      <c r="I1269" t="s">
        <v>38</v>
      </c>
      <c r="J1269">
        <v>7678.9349999999986</v>
      </c>
      <c r="K1269" t="s">
        <v>43</v>
      </c>
      <c r="M1269">
        <v>0</v>
      </c>
      <c r="N1269" t="s">
        <v>1315</v>
      </c>
      <c r="O1269" t="s">
        <v>2729</v>
      </c>
      <c r="P1269">
        <v>8.5399999999999991</v>
      </c>
      <c r="Q1269" s="49">
        <v>45744</v>
      </c>
      <c r="R1269" s="49">
        <v>45750</v>
      </c>
      <c r="S1269" t="s">
        <v>2924</v>
      </c>
    </row>
    <row r="1270" spans="1:19" ht="15" customHeight="1" x14ac:dyDescent="0.35">
      <c r="A1270" s="49">
        <v>45760</v>
      </c>
      <c r="B1270" t="s">
        <v>21</v>
      </c>
      <c r="C1270" t="s">
        <v>23</v>
      </c>
      <c r="D1270">
        <v>20</v>
      </c>
      <c r="E1270">
        <v>190.39</v>
      </c>
      <c r="F1270" t="s">
        <v>30</v>
      </c>
      <c r="G1270" t="s">
        <v>35</v>
      </c>
      <c r="H1270">
        <v>0.1</v>
      </c>
      <c r="I1270" t="s">
        <v>41</v>
      </c>
      <c r="J1270">
        <v>3427.02</v>
      </c>
      <c r="K1270" t="s">
        <v>43</v>
      </c>
      <c r="L1270" t="s">
        <v>48</v>
      </c>
      <c r="M1270">
        <v>0</v>
      </c>
      <c r="N1270" t="s">
        <v>1316</v>
      </c>
      <c r="O1270" t="s">
        <v>2730</v>
      </c>
      <c r="P1270">
        <v>49.93</v>
      </c>
      <c r="Q1270" s="49">
        <v>45760</v>
      </c>
      <c r="R1270" s="49">
        <v>45765</v>
      </c>
      <c r="S1270" t="s">
        <v>2924</v>
      </c>
    </row>
    <row r="1271" spans="1:19" ht="15" customHeight="1" x14ac:dyDescent="0.35">
      <c r="A1271" s="49">
        <v>45412</v>
      </c>
      <c r="B1271" t="s">
        <v>22</v>
      </c>
      <c r="C1271" t="s">
        <v>26</v>
      </c>
      <c r="D1271">
        <v>19</v>
      </c>
      <c r="E1271">
        <v>433.39</v>
      </c>
      <c r="F1271" t="s">
        <v>32</v>
      </c>
      <c r="G1271" t="s">
        <v>35</v>
      </c>
      <c r="H1271">
        <v>0.05</v>
      </c>
      <c r="I1271" t="s">
        <v>41</v>
      </c>
      <c r="J1271">
        <v>7822.6894999999986</v>
      </c>
      <c r="K1271" t="s">
        <v>42</v>
      </c>
      <c r="L1271" t="s">
        <v>49</v>
      </c>
      <c r="M1271">
        <v>0</v>
      </c>
      <c r="N1271" t="s">
        <v>1317</v>
      </c>
      <c r="O1271" t="s">
        <v>2731</v>
      </c>
      <c r="P1271">
        <v>7.59</v>
      </c>
      <c r="Q1271" s="49">
        <v>45412</v>
      </c>
      <c r="R1271" s="49">
        <v>45421</v>
      </c>
      <c r="S1271" t="s">
        <v>2925</v>
      </c>
    </row>
    <row r="1272" spans="1:19" ht="15" customHeight="1" x14ac:dyDescent="0.35">
      <c r="A1272" s="49">
        <v>45703</v>
      </c>
      <c r="B1272" t="s">
        <v>19</v>
      </c>
      <c r="C1272" t="s">
        <v>24</v>
      </c>
      <c r="D1272">
        <v>1</v>
      </c>
      <c r="E1272">
        <v>92.72</v>
      </c>
      <c r="F1272" t="s">
        <v>32</v>
      </c>
      <c r="G1272" t="s">
        <v>34</v>
      </c>
      <c r="H1272">
        <v>0.15</v>
      </c>
      <c r="I1272" t="s">
        <v>36</v>
      </c>
      <c r="J1272">
        <v>78.811999999999998</v>
      </c>
      <c r="K1272" t="s">
        <v>45</v>
      </c>
      <c r="L1272" t="s">
        <v>49</v>
      </c>
      <c r="M1272">
        <v>0</v>
      </c>
      <c r="N1272" t="s">
        <v>1318</v>
      </c>
      <c r="O1272" t="s">
        <v>2732</v>
      </c>
      <c r="P1272">
        <v>48.46</v>
      </c>
      <c r="Q1272" s="49">
        <v>45703</v>
      </c>
      <c r="R1272" s="49">
        <v>45707</v>
      </c>
      <c r="S1272" t="s">
        <v>2922</v>
      </c>
    </row>
    <row r="1273" spans="1:19" ht="15" customHeight="1" x14ac:dyDescent="0.35">
      <c r="A1273" s="49">
        <v>45706</v>
      </c>
      <c r="B1273" t="s">
        <v>22</v>
      </c>
      <c r="C1273" t="s">
        <v>23</v>
      </c>
      <c r="D1273">
        <v>1</v>
      </c>
      <c r="E1273">
        <v>263.27999999999997</v>
      </c>
      <c r="F1273" t="s">
        <v>33</v>
      </c>
      <c r="G1273" t="s">
        <v>34</v>
      </c>
      <c r="H1273">
        <v>0.1</v>
      </c>
      <c r="I1273" t="s">
        <v>36</v>
      </c>
      <c r="J1273">
        <v>236.952</v>
      </c>
      <c r="K1273" t="s">
        <v>44</v>
      </c>
      <c r="L1273" t="s">
        <v>48</v>
      </c>
      <c r="M1273">
        <v>0</v>
      </c>
      <c r="N1273" t="s">
        <v>1319</v>
      </c>
      <c r="O1273" t="s">
        <v>2733</v>
      </c>
      <c r="P1273">
        <v>36.28</v>
      </c>
      <c r="Q1273" s="49">
        <v>45706</v>
      </c>
      <c r="R1273" s="49">
        <v>45711</v>
      </c>
      <c r="S1273" t="s">
        <v>2925</v>
      </c>
    </row>
    <row r="1274" spans="1:19" ht="15" customHeight="1" x14ac:dyDescent="0.35">
      <c r="A1274" s="49">
        <v>45177</v>
      </c>
      <c r="B1274" t="s">
        <v>22</v>
      </c>
      <c r="C1274" t="s">
        <v>24</v>
      </c>
      <c r="D1274">
        <v>11</v>
      </c>
      <c r="E1274">
        <v>358.59</v>
      </c>
      <c r="F1274" t="s">
        <v>30</v>
      </c>
      <c r="G1274" t="s">
        <v>34</v>
      </c>
      <c r="H1274">
        <v>0</v>
      </c>
      <c r="I1274" t="s">
        <v>38</v>
      </c>
      <c r="J1274">
        <v>3944.49</v>
      </c>
      <c r="K1274" t="s">
        <v>44</v>
      </c>
      <c r="M1274">
        <v>0</v>
      </c>
      <c r="N1274" t="s">
        <v>1320</v>
      </c>
      <c r="O1274" t="s">
        <v>2734</v>
      </c>
      <c r="P1274">
        <v>29.19</v>
      </c>
      <c r="Q1274" s="49">
        <v>45177</v>
      </c>
      <c r="R1274" s="49">
        <v>45179</v>
      </c>
      <c r="S1274" t="s">
        <v>2925</v>
      </c>
    </row>
    <row r="1275" spans="1:19" ht="15" customHeight="1" x14ac:dyDescent="0.35">
      <c r="A1275" s="49">
        <v>45326</v>
      </c>
      <c r="B1275" t="s">
        <v>21</v>
      </c>
      <c r="C1275" t="s">
        <v>28</v>
      </c>
      <c r="D1275">
        <v>18</v>
      </c>
      <c r="E1275">
        <v>595.53</v>
      </c>
      <c r="F1275" t="s">
        <v>30</v>
      </c>
      <c r="G1275" t="s">
        <v>35</v>
      </c>
      <c r="H1275">
        <v>0</v>
      </c>
      <c r="I1275" t="s">
        <v>38</v>
      </c>
      <c r="J1275">
        <v>10719.54</v>
      </c>
      <c r="K1275" t="s">
        <v>46</v>
      </c>
      <c r="L1275" t="s">
        <v>49</v>
      </c>
      <c r="M1275">
        <v>0</v>
      </c>
      <c r="N1275" t="s">
        <v>1321</v>
      </c>
      <c r="O1275" t="s">
        <v>2735</v>
      </c>
      <c r="P1275">
        <v>42.91</v>
      </c>
      <c r="Q1275" s="49">
        <v>45326</v>
      </c>
      <c r="R1275" s="49">
        <v>45328</v>
      </c>
      <c r="S1275" t="s">
        <v>2924</v>
      </c>
    </row>
    <row r="1276" spans="1:19" ht="15" customHeight="1" x14ac:dyDescent="0.35">
      <c r="A1276" s="49">
        <v>45621</v>
      </c>
      <c r="B1276" t="s">
        <v>20</v>
      </c>
      <c r="C1276" t="s">
        <v>27</v>
      </c>
      <c r="D1276">
        <v>14</v>
      </c>
      <c r="E1276">
        <v>574.32000000000005</v>
      </c>
      <c r="F1276" t="s">
        <v>33</v>
      </c>
      <c r="G1276" t="s">
        <v>34</v>
      </c>
      <c r="H1276">
        <v>0.15</v>
      </c>
      <c r="I1276" t="s">
        <v>40</v>
      </c>
      <c r="J1276">
        <v>6834.4080000000004</v>
      </c>
      <c r="K1276" t="s">
        <v>44</v>
      </c>
      <c r="L1276" t="s">
        <v>48</v>
      </c>
      <c r="M1276">
        <v>0</v>
      </c>
      <c r="N1276" t="s">
        <v>1322</v>
      </c>
      <c r="O1276" t="s">
        <v>2736</v>
      </c>
      <c r="P1276">
        <v>12.07</v>
      </c>
      <c r="Q1276" s="49">
        <v>45621</v>
      </c>
      <c r="R1276" s="49">
        <v>45631</v>
      </c>
      <c r="S1276" t="s">
        <v>2923</v>
      </c>
    </row>
    <row r="1277" spans="1:19" ht="15" customHeight="1" x14ac:dyDescent="0.35">
      <c r="A1277" s="49">
        <v>45656</v>
      </c>
      <c r="B1277" t="s">
        <v>20</v>
      </c>
      <c r="C1277" t="s">
        <v>23</v>
      </c>
      <c r="D1277">
        <v>18</v>
      </c>
      <c r="E1277">
        <v>444.13</v>
      </c>
      <c r="F1277" t="s">
        <v>33</v>
      </c>
      <c r="G1277" t="s">
        <v>35</v>
      </c>
      <c r="H1277">
        <v>0</v>
      </c>
      <c r="I1277" t="s">
        <v>38</v>
      </c>
      <c r="J1277">
        <v>7994.34</v>
      </c>
      <c r="K1277" t="s">
        <v>46</v>
      </c>
      <c r="L1277" t="s">
        <v>48</v>
      </c>
      <c r="M1277">
        <v>0</v>
      </c>
      <c r="N1277" t="s">
        <v>1323</v>
      </c>
      <c r="O1277" t="s">
        <v>2737</v>
      </c>
      <c r="P1277">
        <v>5.41</v>
      </c>
      <c r="Q1277" s="49">
        <v>45656</v>
      </c>
      <c r="R1277" s="49">
        <v>45659</v>
      </c>
      <c r="S1277" t="s">
        <v>2923</v>
      </c>
    </row>
    <row r="1278" spans="1:19" ht="15" customHeight="1" x14ac:dyDescent="0.35">
      <c r="A1278" s="49">
        <v>45174</v>
      </c>
      <c r="B1278" t="s">
        <v>22</v>
      </c>
      <c r="C1278" t="s">
        <v>28</v>
      </c>
      <c r="D1278">
        <v>19</v>
      </c>
      <c r="E1278">
        <v>431.47</v>
      </c>
      <c r="F1278" t="s">
        <v>31</v>
      </c>
      <c r="G1278" t="s">
        <v>35</v>
      </c>
      <c r="H1278">
        <v>0.1</v>
      </c>
      <c r="I1278" t="s">
        <v>36</v>
      </c>
      <c r="J1278">
        <v>7378.1370000000006</v>
      </c>
      <c r="K1278" t="s">
        <v>43</v>
      </c>
      <c r="L1278" t="s">
        <v>49</v>
      </c>
      <c r="M1278">
        <v>0</v>
      </c>
      <c r="N1278" t="s">
        <v>1324</v>
      </c>
      <c r="O1278" t="s">
        <v>2738</v>
      </c>
      <c r="P1278">
        <v>49.23</v>
      </c>
      <c r="Q1278" s="49">
        <v>45174</v>
      </c>
      <c r="R1278" s="49">
        <v>45179</v>
      </c>
      <c r="S1278" t="s">
        <v>2925</v>
      </c>
    </row>
    <row r="1279" spans="1:19" ht="15" customHeight="1" x14ac:dyDescent="0.35">
      <c r="A1279" s="49">
        <v>45139</v>
      </c>
      <c r="B1279" t="s">
        <v>22</v>
      </c>
      <c r="C1279" t="s">
        <v>29</v>
      </c>
      <c r="D1279">
        <v>19</v>
      </c>
      <c r="E1279">
        <v>67.489999999999995</v>
      </c>
      <c r="F1279" t="s">
        <v>32</v>
      </c>
      <c r="G1279" t="s">
        <v>35</v>
      </c>
      <c r="H1279">
        <v>0</v>
      </c>
      <c r="I1279" t="s">
        <v>38</v>
      </c>
      <c r="J1279">
        <v>1282.31</v>
      </c>
      <c r="K1279" t="s">
        <v>45</v>
      </c>
      <c r="L1279" t="s">
        <v>48</v>
      </c>
      <c r="M1279">
        <v>0</v>
      </c>
      <c r="N1279" t="s">
        <v>1325</v>
      </c>
      <c r="O1279" t="s">
        <v>2739</v>
      </c>
      <c r="P1279">
        <v>32.04</v>
      </c>
      <c r="Q1279" s="49">
        <v>45139</v>
      </c>
      <c r="R1279" s="49">
        <v>45149</v>
      </c>
      <c r="S1279" t="s">
        <v>2925</v>
      </c>
    </row>
    <row r="1280" spans="1:19" ht="15" customHeight="1" x14ac:dyDescent="0.35">
      <c r="A1280" s="49">
        <v>44932</v>
      </c>
      <c r="B1280" t="s">
        <v>21</v>
      </c>
      <c r="C1280" t="s">
        <v>28</v>
      </c>
      <c r="D1280">
        <v>11</v>
      </c>
      <c r="E1280">
        <v>25.67</v>
      </c>
      <c r="F1280" t="s">
        <v>32</v>
      </c>
      <c r="G1280" t="s">
        <v>35</v>
      </c>
      <c r="H1280">
        <v>0.15</v>
      </c>
      <c r="I1280" t="s">
        <v>39</v>
      </c>
      <c r="J1280">
        <v>240.0145</v>
      </c>
      <c r="K1280" t="s">
        <v>44</v>
      </c>
      <c r="L1280" t="s">
        <v>48</v>
      </c>
      <c r="M1280">
        <v>0</v>
      </c>
      <c r="N1280" t="s">
        <v>1326</v>
      </c>
      <c r="O1280" t="s">
        <v>2740</v>
      </c>
      <c r="P1280">
        <v>30.12</v>
      </c>
      <c r="Q1280" s="49">
        <v>44932</v>
      </c>
      <c r="R1280" s="49">
        <v>44934</v>
      </c>
      <c r="S1280" t="s">
        <v>2924</v>
      </c>
    </row>
    <row r="1281" spans="1:19" ht="15" customHeight="1" x14ac:dyDescent="0.35">
      <c r="A1281" s="49">
        <v>45779</v>
      </c>
      <c r="B1281" t="s">
        <v>21</v>
      </c>
      <c r="C1281" t="s">
        <v>24</v>
      </c>
      <c r="D1281">
        <v>4</v>
      </c>
      <c r="E1281">
        <v>368.69</v>
      </c>
      <c r="F1281" t="s">
        <v>33</v>
      </c>
      <c r="G1281" t="s">
        <v>34</v>
      </c>
      <c r="H1281">
        <v>0</v>
      </c>
      <c r="I1281" t="s">
        <v>40</v>
      </c>
      <c r="J1281">
        <v>1474.76</v>
      </c>
      <c r="K1281" t="s">
        <v>43</v>
      </c>
      <c r="L1281" t="s">
        <v>49</v>
      </c>
      <c r="M1281">
        <v>0</v>
      </c>
      <c r="N1281" t="s">
        <v>1327</v>
      </c>
      <c r="O1281" t="s">
        <v>2741</v>
      </c>
      <c r="P1281">
        <v>48.57</v>
      </c>
      <c r="Q1281" s="49">
        <v>45779</v>
      </c>
      <c r="R1281" s="49">
        <v>45783</v>
      </c>
      <c r="S1281" t="s">
        <v>2924</v>
      </c>
    </row>
    <row r="1282" spans="1:19" ht="15" customHeight="1" x14ac:dyDescent="0.35">
      <c r="A1282" s="49">
        <v>45281</v>
      </c>
      <c r="B1282" t="s">
        <v>22</v>
      </c>
      <c r="C1282" t="s">
        <v>27</v>
      </c>
      <c r="D1282">
        <v>7</v>
      </c>
      <c r="E1282">
        <v>257.01</v>
      </c>
      <c r="F1282" t="s">
        <v>33</v>
      </c>
      <c r="G1282" t="s">
        <v>35</v>
      </c>
      <c r="H1282">
        <v>0.05</v>
      </c>
      <c r="I1282" t="s">
        <v>36</v>
      </c>
      <c r="J1282">
        <v>1709.1165000000001</v>
      </c>
      <c r="K1282" t="s">
        <v>44</v>
      </c>
      <c r="M1282">
        <v>0</v>
      </c>
      <c r="N1282" t="s">
        <v>1328</v>
      </c>
      <c r="O1282" t="s">
        <v>2742</v>
      </c>
      <c r="P1282">
        <v>35.520000000000003</v>
      </c>
      <c r="Q1282" s="49">
        <v>45281</v>
      </c>
      <c r="R1282" s="49">
        <v>45288</v>
      </c>
      <c r="S1282" t="s">
        <v>2925</v>
      </c>
    </row>
    <row r="1283" spans="1:19" ht="15" customHeight="1" x14ac:dyDescent="0.35">
      <c r="A1283" s="49">
        <v>45545</v>
      </c>
      <c r="B1283" t="s">
        <v>18</v>
      </c>
      <c r="C1283" t="s">
        <v>23</v>
      </c>
      <c r="D1283">
        <v>14</v>
      </c>
      <c r="E1283">
        <v>85.54</v>
      </c>
      <c r="F1283" t="s">
        <v>30</v>
      </c>
      <c r="G1283" t="s">
        <v>34</v>
      </c>
      <c r="H1283">
        <v>0</v>
      </c>
      <c r="I1283" t="s">
        <v>38</v>
      </c>
      <c r="J1283">
        <v>1197.56</v>
      </c>
      <c r="K1283" t="s">
        <v>43</v>
      </c>
      <c r="L1283" t="s">
        <v>47</v>
      </c>
      <c r="M1283">
        <v>0</v>
      </c>
      <c r="N1283" t="s">
        <v>1329</v>
      </c>
      <c r="O1283" t="s">
        <v>2743</v>
      </c>
      <c r="P1283">
        <v>16.079999999999998</v>
      </c>
      <c r="Q1283" s="49">
        <v>45545</v>
      </c>
      <c r="R1283" s="49">
        <v>45549</v>
      </c>
      <c r="S1283" t="s">
        <v>2921</v>
      </c>
    </row>
    <row r="1284" spans="1:19" ht="15" customHeight="1" x14ac:dyDescent="0.35">
      <c r="A1284" s="49">
        <v>45387</v>
      </c>
      <c r="B1284" t="s">
        <v>21</v>
      </c>
      <c r="C1284" t="s">
        <v>26</v>
      </c>
      <c r="D1284">
        <v>9</v>
      </c>
      <c r="E1284">
        <v>267.60000000000002</v>
      </c>
      <c r="F1284" t="s">
        <v>33</v>
      </c>
      <c r="G1284" t="s">
        <v>35</v>
      </c>
      <c r="H1284">
        <v>0.15</v>
      </c>
      <c r="I1284" t="s">
        <v>36</v>
      </c>
      <c r="J1284">
        <v>2047.14</v>
      </c>
      <c r="K1284" t="s">
        <v>44</v>
      </c>
      <c r="L1284" t="s">
        <v>47</v>
      </c>
      <c r="M1284">
        <v>0</v>
      </c>
      <c r="N1284" t="s">
        <v>1330</v>
      </c>
      <c r="O1284" t="s">
        <v>2744</v>
      </c>
      <c r="P1284">
        <v>8.48</v>
      </c>
      <c r="Q1284" s="49">
        <v>45387</v>
      </c>
      <c r="R1284" s="49">
        <v>45392</v>
      </c>
      <c r="S1284" t="s">
        <v>2924</v>
      </c>
    </row>
    <row r="1285" spans="1:19" ht="15" customHeight="1" x14ac:dyDescent="0.35">
      <c r="A1285" s="49">
        <v>45133</v>
      </c>
      <c r="B1285" t="s">
        <v>18</v>
      </c>
      <c r="C1285" t="s">
        <v>25</v>
      </c>
      <c r="D1285">
        <v>15</v>
      </c>
      <c r="E1285">
        <v>261.85000000000002</v>
      </c>
      <c r="F1285" t="s">
        <v>33</v>
      </c>
      <c r="G1285" t="s">
        <v>34</v>
      </c>
      <c r="H1285">
        <v>0.15</v>
      </c>
      <c r="I1285" t="s">
        <v>40</v>
      </c>
      <c r="J1285">
        <v>3338.5875000000001</v>
      </c>
      <c r="K1285" t="s">
        <v>42</v>
      </c>
      <c r="L1285" t="s">
        <v>48</v>
      </c>
      <c r="M1285">
        <v>0</v>
      </c>
      <c r="N1285" t="s">
        <v>1331</v>
      </c>
      <c r="O1285" t="s">
        <v>2745</v>
      </c>
      <c r="P1285">
        <v>40.68</v>
      </c>
      <c r="Q1285" s="49">
        <v>45133</v>
      </c>
      <c r="R1285" s="49">
        <v>45138</v>
      </c>
      <c r="S1285" t="s">
        <v>2921</v>
      </c>
    </row>
    <row r="1286" spans="1:19" ht="15" customHeight="1" x14ac:dyDescent="0.35">
      <c r="A1286" s="49">
        <v>45242</v>
      </c>
      <c r="B1286" t="s">
        <v>18</v>
      </c>
      <c r="C1286" t="s">
        <v>29</v>
      </c>
      <c r="D1286">
        <v>11</v>
      </c>
      <c r="E1286">
        <v>199.57</v>
      </c>
      <c r="F1286" t="s">
        <v>31</v>
      </c>
      <c r="G1286" t="s">
        <v>35</v>
      </c>
      <c r="H1286">
        <v>0.05</v>
      </c>
      <c r="I1286" t="s">
        <v>41</v>
      </c>
      <c r="J1286">
        <v>2085.5065</v>
      </c>
      <c r="K1286" t="s">
        <v>45</v>
      </c>
      <c r="L1286" t="s">
        <v>48</v>
      </c>
      <c r="M1286">
        <v>0</v>
      </c>
      <c r="N1286" t="s">
        <v>1332</v>
      </c>
      <c r="O1286" t="s">
        <v>2724</v>
      </c>
      <c r="P1286">
        <v>48.94</v>
      </c>
      <c r="Q1286" s="49">
        <v>45242</v>
      </c>
      <c r="R1286" s="49">
        <v>45244</v>
      </c>
      <c r="S1286" t="s">
        <v>2921</v>
      </c>
    </row>
    <row r="1287" spans="1:19" ht="15" customHeight="1" x14ac:dyDescent="0.35">
      <c r="A1287" s="49">
        <v>45765</v>
      </c>
      <c r="B1287" t="s">
        <v>21</v>
      </c>
      <c r="C1287" t="s">
        <v>24</v>
      </c>
      <c r="D1287">
        <v>5</v>
      </c>
      <c r="E1287">
        <v>504.96</v>
      </c>
      <c r="F1287" t="s">
        <v>32</v>
      </c>
      <c r="G1287" t="s">
        <v>35</v>
      </c>
      <c r="H1287">
        <v>0.05</v>
      </c>
      <c r="I1287" t="s">
        <v>40</v>
      </c>
      <c r="J1287">
        <v>2398.559999999999</v>
      </c>
      <c r="K1287" t="s">
        <v>43</v>
      </c>
      <c r="L1287" t="s">
        <v>47</v>
      </c>
      <c r="M1287">
        <v>0</v>
      </c>
      <c r="N1287" t="s">
        <v>1333</v>
      </c>
      <c r="O1287" t="s">
        <v>2746</v>
      </c>
      <c r="P1287">
        <v>22.12</v>
      </c>
      <c r="Q1287" s="49">
        <v>45765</v>
      </c>
      <c r="R1287" s="49">
        <v>45767</v>
      </c>
      <c r="S1287" t="s">
        <v>2924</v>
      </c>
    </row>
    <row r="1288" spans="1:19" ht="15" customHeight="1" x14ac:dyDescent="0.35">
      <c r="A1288" s="49">
        <v>45150</v>
      </c>
      <c r="B1288" t="s">
        <v>19</v>
      </c>
      <c r="C1288" t="s">
        <v>26</v>
      </c>
      <c r="D1288">
        <v>8</v>
      </c>
      <c r="E1288">
        <v>28.34</v>
      </c>
      <c r="F1288" t="s">
        <v>32</v>
      </c>
      <c r="G1288" t="s">
        <v>34</v>
      </c>
      <c r="H1288">
        <v>0.05</v>
      </c>
      <c r="I1288" t="s">
        <v>37</v>
      </c>
      <c r="J1288">
        <v>215.38399999999999</v>
      </c>
      <c r="K1288" t="s">
        <v>46</v>
      </c>
      <c r="M1288">
        <v>1</v>
      </c>
      <c r="N1288" t="s">
        <v>1334</v>
      </c>
      <c r="O1288" t="s">
        <v>2747</v>
      </c>
      <c r="P1288">
        <v>23.19</v>
      </c>
      <c r="Q1288" s="49">
        <v>45150</v>
      </c>
      <c r="R1288" s="49">
        <v>45157</v>
      </c>
      <c r="S1288" t="s">
        <v>2922</v>
      </c>
    </row>
    <row r="1289" spans="1:19" ht="15" customHeight="1" x14ac:dyDescent="0.35">
      <c r="A1289" s="49">
        <v>45638</v>
      </c>
      <c r="B1289" t="s">
        <v>22</v>
      </c>
      <c r="C1289" t="s">
        <v>29</v>
      </c>
      <c r="D1289">
        <v>17</v>
      </c>
      <c r="E1289">
        <v>495.13</v>
      </c>
      <c r="F1289" t="s">
        <v>33</v>
      </c>
      <c r="G1289" t="s">
        <v>34</v>
      </c>
      <c r="H1289">
        <v>0.1</v>
      </c>
      <c r="I1289" t="s">
        <v>37</v>
      </c>
      <c r="J1289">
        <v>7575.4889999999996</v>
      </c>
      <c r="K1289" t="s">
        <v>42</v>
      </c>
      <c r="L1289" t="s">
        <v>47</v>
      </c>
      <c r="M1289">
        <v>1</v>
      </c>
      <c r="N1289" t="s">
        <v>1335</v>
      </c>
      <c r="O1289" t="s">
        <v>2748</v>
      </c>
      <c r="P1289">
        <v>26.37</v>
      </c>
      <c r="Q1289" s="49">
        <v>45638</v>
      </c>
      <c r="R1289" s="49">
        <v>45647</v>
      </c>
      <c r="S1289" t="s">
        <v>2925</v>
      </c>
    </row>
    <row r="1290" spans="1:19" ht="15" customHeight="1" x14ac:dyDescent="0.35">
      <c r="A1290" s="49">
        <v>45784</v>
      </c>
      <c r="B1290" t="s">
        <v>22</v>
      </c>
      <c r="C1290" t="s">
        <v>24</v>
      </c>
      <c r="D1290">
        <v>14</v>
      </c>
      <c r="E1290">
        <v>142.05000000000001</v>
      </c>
      <c r="F1290" t="s">
        <v>33</v>
      </c>
      <c r="G1290" t="s">
        <v>35</v>
      </c>
      <c r="H1290">
        <v>0.05</v>
      </c>
      <c r="I1290" t="s">
        <v>38</v>
      </c>
      <c r="J1290">
        <v>1889.2650000000001</v>
      </c>
      <c r="K1290" t="s">
        <v>43</v>
      </c>
      <c r="L1290" t="s">
        <v>48</v>
      </c>
      <c r="M1290">
        <v>0</v>
      </c>
      <c r="N1290" t="s">
        <v>1336</v>
      </c>
      <c r="O1290" t="s">
        <v>2749</v>
      </c>
      <c r="P1290">
        <v>33.65</v>
      </c>
      <c r="Q1290" s="49">
        <v>45784</v>
      </c>
      <c r="R1290" s="49">
        <v>45790</v>
      </c>
      <c r="S1290" t="s">
        <v>2925</v>
      </c>
    </row>
    <row r="1291" spans="1:19" ht="15" customHeight="1" x14ac:dyDescent="0.35">
      <c r="A1291" s="49">
        <v>45726</v>
      </c>
      <c r="B1291" t="s">
        <v>18</v>
      </c>
      <c r="C1291" t="s">
        <v>26</v>
      </c>
      <c r="D1291">
        <v>16</v>
      </c>
      <c r="E1291">
        <v>504.36</v>
      </c>
      <c r="F1291" t="s">
        <v>33</v>
      </c>
      <c r="G1291" t="s">
        <v>34</v>
      </c>
      <c r="H1291">
        <v>0</v>
      </c>
      <c r="I1291" t="s">
        <v>41</v>
      </c>
      <c r="J1291">
        <v>8069.76</v>
      </c>
      <c r="K1291" t="s">
        <v>45</v>
      </c>
      <c r="M1291">
        <v>1</v>
      </c>
      <c r="N1291" t="s">
        <v>1337</v>
      </c>
      <c r="O1291" t="s">
        <v>1800</v>
      </c>
      <c r="P1291">
        <v>11.67</v>
      </c>
      <c r="Q1291" s="49">
        <v>45726</v>
      </c>
      <c r="R1291" s="49">
        <v>45729</v>
      </c>
      <c r="S1291" t="s">
        <v>2921</v>
      </c>
    </row>
    <row r="1292" spans="1:19" ht="15" customHeight="1" x14ac:dyDescent="0.35">
      <c r="A1292" s="49">
        <v>45809</v>
      </c>
      <c r="B1292" t="s">
        <v>18</v>
      </c>
      <c r="C1292" t="s">
        <v>25</v>
      </c>
      <c r="D1292">
        <v>7</v>
      </c>
      <c r="E1292">
        <v>122.2</v>
      </c>
      <c r="F1292" t="s">
        <v>30</v>
      </c>
      <c r="G1292" t="s">
        <v>35</v>
      </c>
      <c r="H1292">
        <v>0</v>
      </c>
      <c r="I1292" t="s">
        <v>39</v>
      </c>
      <c r="J1292">
        <v>855.4</v>
      </c>
      <c r="K1292" t="s">
        <v>44</v>
      </c>
      <c r="M1292">
        <v>0</v>
      </c>
      <c r="N1292" t="s">
        <v>1338</v>
      </c>
      <c r="O1292" t="s">
        <v>2750</v>
      </c>
      <c r="P1292">
        <v>30.21</v>
      </c>
      <c r="Q1292" s="49">
        <v>45809</v>
      </c>
      <c r="R1292" s="49">
        <v>45818</v>
      </c>
      <c r="S1292" t="s">
        <v>2921</v>
      </c>
    </row>
    <row r="1293" spans="1:19" ht="15" customHeight="1" x14ac:dyDescent="0.35">
      <c r="A1293" s="49">
        <v>45796</v>
      </c>
      <c r="B1293" t="s">
        <v>22</v>
      </c>
      <c r="C1293" t="s">
        <v>26</v>
      </c>
      <c r="D1293">
        <v>7</v>
      </c>
      <c r="E1293">
        <v>338.42</v>
      </c>
      <c r="F1293" t="s">
        <v>30</v>
      </c>
      <c r="G1293" t="s">
        <v>35</v>
      </c>
      <c r="H1293">
        <v>0.15</v>
      </c>
      <c r="I1293" t="s">
        <v>37</v>
      </c>
      <c r="J1293">
        <v>2013.5989999999999</v>
      </c>
      <c r="K1293" t="s">
        <v>42</v>
      </c>
      <c r="L1293" t="s">
        <v>47</v>
      </c>
      <c r="M1293">
        <v>0</v>
      </c>
      <c r="N1293" t="s">
        <v>1339</v>
      </c>
      <c r="O1293" t="s">
        <v>2751</v>
      </c>
      <c r="P1293">
        <v>5.82</v>
      </c>
      <c r="Q1293" s="49">
        <v>45796</v>
      </c>
      <c r="R1293" s="49">
        <v>45798</v>
      </c>
      <c r="S1293" t="s">
        <v>2925</v>
      </c>
    </row>
    <row r="1294" spans="1:19" ht="15" customHeight="1" x14ac:dyDescent="0.35">
      <c r="A1294" s="49">
        <v>44965</v>
      </c>
      <c r="B1294" t="s">
        <v>18</v>
      </c>
      <c r="C1294" t="s">
        <v>28</v>
      </c>
      <c r="D1294">
        <v>4</v>
      </c>
      <c r="E1294">
        <v>224.75</v>
      </c>
      <c r="F1294" t="s">
        <v>33</v>
      </c>
      <c r="G1294" t="s">
        <v>34</v>
      </c>
      <c r="H1294">
        <v>0</v>
      </c>
      <c r="I1294" t="s">
        <v>38</v>
      </c>
      <c r="J1294">
        <v>899</v>
      </c>
      <c r="K1294" t="s">
        <v>45</v>
      </c>
      <c r="M1294">
        <v>0</v>
      </c>
      <c r="N1294" t="s">
        <v>1340</v>
      </c>
      <c r="O1294" t="s">
        <v>2752</v>
      </c>
      <c r="P1294">
        <v>43.86</v>
      </c>
      <c r="Q1294" s="49">
        <v>44965</v>
      </c>
      <c r="R1294" s="49">
        <v>44973</v>
      </c>
      <c r="S1294" t="s">
        <v>2921</v>
      </c>
    </row>
    <row r="1295" spans="1:19" ht="15" customHeight="1" x14ac:dyDescent="0.35">
      <c r="A1295" s="49">
        <v>45771</v>
      </c>
      <c r="B1295" t="s">
        <v>21</v>
      </c>
      <c r="C1295" t="s">
        <v>25</v>
      </c>
      <c r="D1295">
        <v>16</v>
      </c>
      <c r="E1295">
        <v>509.71</v>
      </c>
      <c r="F1295" t="s">
        <v>32</v>
      </c>
      <c r="G1295" t="s">
        <v>34</v>
      </c>
      <c r="H1295">
        <v>0.1</v>
      </c>
      <c r="I1295" t="s">
        <v>39</v>
      </c>
      <c r="J1295">
        <v>7339.8239999999996</v>
      </c>
      <c r="K1295" t="s">
        <v>46</v>
      </c>
      <c r="M1295">
        <v>0</v>
      </c>
      <c r="N1295" t="s">
        <v>1341</v>
      </c>
      <c r="O1295" t="s">
        <v>2753</v>
      </c>
      <c r="P1295">
        <v>41.78</v>
      </c>
      <c r="Q1295" s="49">
        <v>45771</v>
      </c>
      <c r="R1295" s="49">
        <v>45780</v>
      </c>
      <c r="S1295" t="s">
        <v>2924</v>
      </c>
    </row>
    <row r="1296" spans="1:19" ht="15" customHeight="1" x14ac:dyDescent="0.35">
      <c r="A1296" s="49">
        <v>45536</v>
      </c>
      <c r="B1296" t="s">
        <v>20</v>
      </c>
      <c r="C1296" t="s">
        <v>28</v>
      </c>
      <c r="D1296">
        <v>14</v>
      </c>
      <c r="E1296">
        <v>297.56</v>
      </c>
      <c r="F1296" t="s">
        <v>30</v>
      </c>
      <c r="G1296" t="s">
        <v>34</v>
      </c>
      <c r="H1296">
        <v>0.1</v>
      </c>
      <c r="I1296" t="s">
        <v>40</v>
      </c>
      <c r="J1296">
        <v>3749.2559999999999</v>
      </c>
      <c r="K1296" t="s">
        <v>45</v>
      </c>
      <c r="L1296" t="s">
        <v>47</v>
      </c>
      <c r="M1296">
        <v>0</v>
      </c>
      <c r="N1296" t="s">
        <v>1342</v>
      </c>
      <c r="O1296" t="s">
        <v>2754</v>
      </c>
      <c r="P1296">
        <v>31.44</v>
      </c>
      <c r="Q1296" s="49">
        <v>45536</v>
      </c>
      <c r="R1296" s="49">
        <v>45543</v>
      </c>
      <c r="S1296" t="s">
        <v>2923</v>
      </c>
    </row>
    <row r="1297" spans="1:19" ht="15" customHeight="1" x14ac:dyDescent="0.35">
      <c r="A1297" s="49">
        <v>45603</v>
      </c>
      <c r="B1297" t="s">
        <v>21</v>
      </c>
      <c r="C1297" t="s">
        <v>29</v>
      </c>
      <c r="D1297">
        <v>13</v>
      </c>
      <c r="E1297">
        <v>365.11</v>
      </c>
      <c r="F1297" t="s">
        <v>32</v>
      </c>
      <c r="G1297" t="s">
        <v>35</v>
      </c>
      <c r="H1297">
        <v>0.05</v>
      </c>
      <c r="I1297" t="s">
        <v>40</v>
      </c>
      <c r="J1297">
        <v>4509.1085000000003</v>
      </c>
      <c r="K1297" t="s">
        <v>42</v>
      </c>
      <c r="M1297">
        <v>0</v>
      </c>
      <c r="N1297" t="s">
        <v>1343</v>
      </c>
      <c r="O1297" t="s">
        <v>2755</v>
      </c>
      <c r="P1297">
        <v>13.97</v>
      </c>
      <c r="Q1297" s="49">
        <v>45603</v>
      </c>
      <c r="R1297" s="49">
        <v>45609</v>
      </c>
      <c r="S1297" t="s">
        <v>2924</v>
      </c>
    </row>
    <row r="1298" spans="1:19" ht="15" customHeight="1" x14ac:dyDescent="0.35">
      <c r="A1298" s="49">
        <v>45625</v>
      </c>
      <c r="B1298" t="s">
        <v>18</v>
      </c>
      <c r="C1298" t="s">
        <v>26</v>
      </c>
      <c r="D1298">
        <v>1</v>
      </c>
      <c r="E1298">
        <v>139.13</v>
      </c>
      <c r="F1298" t="s">
        <v>32</v>
      </c>
      <c r="G1298" t="s">
        <v>34</v>
      </c>
      <c r="H1298">
        <v>0</v>
      </c>
      <c r="I1298" t="s">
        <v>39</v>
      </c>
      <c r="J1298">
        <v>139.13</v>
      </c>
      <c r="K1298" t="s">
        <v>46</v>
      </c>
      <c r="M1298">
        <v>1</v>
      </c>
      <c r="N1298" t="s">
        <v>1344</v>
      </c>
      <c r="O1298" t="s">
        <v>2756</v>
      </c>
      <c r="P1298">
        <v>35.92</v>
      </c>
      <c r="Q1298" s="49">
        <v>45625</v>
      </c>
      <c r="R1298" s="49">
        <v>45628</v>
      </c>
      <c r="S1298" t="s">
        <v>2921</v>
      </c>
    </row>
    <row r="1299" spans="1:19" ht="15" customHeight="1" x14ac:dyDescent="0.35">
      <c r="A1299" s="49">
        <v>45026</v>
      </c>
      <c r="B1299" t="s">
        <v>22</v>
      </c>
      <c r="C1299" t="s">
        <v>26</v>
      </c>
      <c r="D1299">
        <v>6</v>
      </c>
      <c r="E1299">
        <v>543.89</v>
      </c>
      <c r="F1299" t="s">
        <v>32</v>
      </c>
      <c r="G1299" t="s">
        <v>35</v>
      </c>
      <c r="H1299">
        <v>0</v>
      </c>
      <c r="I1299" t="s">
        <v>41</v>
      </c>
      <c r="J1299">
        <v>3263.34</v>
      </c>
      <c r="K1299" t="s">
        <v>46</v>
      </c>
      <c r="M1299">
        <v>1</v>
      </c>
      <c r="N1299" t="s">
        <v>1345</v>
      </c>
      <c r="O1299" t="s">
        <v>2757</v>
      </c>
      <c r="P1299">
        <v>13.19</v>
      </c>
      <c r="Q1299" s="49">
        <v>45026</v>
      </c>
      <c r="R1299" s="49">
        <v>45036</v>
      </c>
      <c r="S1299" t="s">
        <v>2925</v>
      </c>
    </row>
    <row r="1300" spans="1:19" ht="15" customHeight="1" x14ac:dyDescent="0.35">
      <c r="A1300" s="49">
        <v>45301</v>
      </c>
      <c r="B1300" t="s">
        <v>20</v>
      </c>
      <c r="C1300" t="s">
        <v>29</v>
      </c>
      <c r="D1300">
        <v>19</v>
      </c>
      <c r="E1300">
        <v>219.7</v>
      </c>
      <c r="F1300" t="s">
        <v>31</v>
      </c>
      <c r="G1300" t="s">
        <v>35</v>
      </c>
      <c r="H1300">
        <v>0</v>
      </c>
      <c r="I1300" t="s">
        <v>37</v>
      </c>
      <c r="J1300">
        <v>4174.3</v>
      </c>
      <c r="K1300" t="s">
        <v>46</v>
      </c>
      <c r="L1300" t="s">
        <v>47</v>
      </c>
      <c r="M1300">
        <v>0</v>
      </c>
      <c r="N1300" t="s">
        <v>1346</v>
      </c>
      <c r="O1300" t="s">
        <v>2758</v>
      </c>
      <c r="P1300">
        <v>15.38</v>
      </c>
      <c r="Q1300" s="49">
        <v>45301</v>
      </c>
      <c r="R1300" s="49">
        <v>45307</v>
      </c>
      <c r="S1300" t="s">
        <v>2923</v>
      </c>
    </row>
    <row r="1301" spans="1:19" ht="15" customHeight="1" x14ac:dyDescent="0.35">
      <c r="A1301" s="49">
        <v>45794</v>
      </c>
      <c r="B1301" t="s">
        <v>19</v>
      </c>
      <c r="C1301" t="s">
        <v>24</v>
      </c>
      <c r="D1301">
        <v>6</v>
      </c>
      <c r="E1301">
        <v>94.34</v>
      </c>
      <c r="F1301" t="s">
        <v>32</v>
      </c>
      <c r="G1301" t="s">
        <v>35</v>
      </c>
      <c r="H1301">
        <v>0.05</v>
      </c>
      <c r="I1301" t="s">
        <v>37</v>
      </c>
      <c r="J1301">
        <v>537.73799999999994</v>
      </c>
      <c r="K1301" t="s">
        <v>46</v>
      </c>
      <c r="L1301" t="s">
        <v>49</v>
      </c>
      <c r="M1301">
        <v>1</v>
      </c>
      <c r="N1301" t="s">
        <v>1347</v>
      </c>
      <c r="O1301" t="s">
        <v>2759</v>
      </c>
      <c r="P1301">
        <v>49.26</v>
      </c>
      <c r="Q1301" s="49">
        <v>45794</v>
      </c>
      <c r="R1301" s="49">
        <v>45800</v>
      </c>
      <c r="S1301" t="s">
        <v>2922</v>
      </c>
    </row>
    <row r="1302" spans="1:19" ht="15" customHeight="1" x14ac:dyDescent="0.35">
      <c r="A1302" s="49">
        <v>45499</v>
      </c>
      <c r="B1302" t="s">
        <v>21</v>
      </c>
      <c r="C1302" t="s">
        <v>23</v>
      </c>
      <c r="D1302">
        <v>9</v>
      </c>
      <c r="E1302">
        <v>486.58</v>
      </c>
      <c r="F1302" t="s">
        <v>31</v>
      </c>
      <c r="G1302" t="s">
        <v>35</v>
      </c>
      <c r="H1302">
        <v>0.15</v>
      </c>
      <c r="I1302" t="s">
        <v>37</v>
      </c>
      <c r="J1302">
        <v>3722.337</v>
      </c>
      <c r="K1302" t="s">
        <v>42</v>
      </c>
      <c r="L1302" t="s">
        <v>47</v>
      </c>
      <c r="M1302">
        <v>0</v>
      </c>
      <c r="N1302" t="s">
        <v>1348</v>
      </c>
      <c r="O1302" t="s">
        <v>2760</v>
      </c>
      <c r="P1302">
        <v>38.72</v>
      </c>
      <c r="Q1302" s="49">
        <v>45499</v>
      </c>
      <c r="R1302" s="49">
        <v>45503</v>
      </c>
      <c r="S1302" t="s">
        <v>2924</v>
      </c>
    </row>
    <row r="1303" spans="1:19" ht="15" customHeight="1" x14ac:dyDescent="0.35">
      <c r="A1303" s="49">
        <v>45652</v>
      </c>
      <c r="B1303" t="s">
        <v>19</v>
      </c>
      <c r="C1303" t="s">
        <v>25</v>
      </c>
      <c r="D1303">
        <v>12</v>
      </c>
      <c r="E1303">
        <v>578.86</v>
      </c>
      <c r="F1303" t="s">
        <v>33</v>
      </c>
      <c r="G1303" t="s">
        <v>35</v>
      </c>
      <c r="H1303">
        <v>0.15</v>
      </c>
      <c r="I1303" t="s">
        <v>38</v>
      </c>
      <c r="J1303">
        <v>5904.3719999999994</v>
      </c>
      <c r="K1303" t="s">
        <v>46</v>
      </c>
      <c r="L1303" t="s">
        <v>47</v>
      </c>
      <c r="M1303">
        <v>0</v>
      </c>
      <c r="N1303" t="s">
        <v>1349</v>
      </c>
      <c r="O1303" t="s">
        <v>2761</v>
      </c>
      <c r="P1303">
        <v>25.84</v>
      </c>
      <c r="Q1303" s="49">
        <v>45652</v>
      </c>
      <c r="R1303" s="49">
        <v>45660</v>
      </c>
      <c r="S1303" t="s">
        <v>2922</v>
      </c>
    </row>
    <row r="1304" spans="1:19" ht="15" customHeight="1" x14ac:dyDescent="0.35">
      <c r="A1304" s="49">
        <v>45680</v>
      </c>
      <c r="B1304" t="s">
        <v>18</v>
      </c>
      <c r="C1304" t="s">
        <v>28</v>
      </c>
      <c r="D1304">
        <v>7</v>
      </c>
      <c r="E1304">
        <v>196.88</v>
      </c>
      <c r="F1304" t="s">
        <v>32</v>
      </c>
      <c r="G1304" t="s">
        <v>35</v>
      </c>
      <c r="H1304">
        <v>0</v>
      </c>
      <c r="I1304" t="s">
        <v>40</v>
      </c>
      <c r="J1304">
        <v>1378.16</v>
      </c>
      <c r="K1304" t="s">
        <v>45</v>
      </c>
      <c r="L1304" t="s">
        <v>48</v>
      </c>
      <c r="M1304">
        <v>0</v>
      </c>
      <c r="N1304" t="s">
        <v>1350</v>
      </c>
      <c r="O1304" t="s">
        <v>2069</v>
      </c>
      <c r="P1304">
        <v>44.92</v>
      </c>
      <c r="Q1304" s="49">
        <v>45680</v>
      </c>
      <c r="R1304" s="49">
        <v>45688</v>
      </c>
      <c r="S1304" t="s">
        <v>2921</v>
      </c>
    </row>
    <row r="1305" spans="1:19" ht="15" customHeight="1" x14ac:dyDescent="0.35">
      <c r="A1305" s="49">
        <v>45376</v>
      </c>
      <c r="B1305" t="s">
        <v>19</v>
      </c>
      <c r="C1305" t="s">
        <v>24</v>
      </c>
      <c r="D1305">
        <v>7</v>
      </c>
      <c r="E1305">
        <v>446.32</v>
      </c>
      <c r="F1305" t="s">
        <v>30</v>
      </c>
      <c r="G1305" t="s">
        <v>34</v>
      </c>
      <c r="H1305">
        <v>0.1</v>
      </c>
      <c r="I1305" t="s">
        <v>37</v>
      </c>
      <c r="J1305">
        <v>2811.8159999999998</v>
      </c>
      <c r="K1305" t="s">
        <v>45</v>
      </c>
      <c r="M1305">
        <v>0</v>
      </c>
      <c r="N1305" t="s">
        <v>1351</v>
      </c>
      <c r="O1305" t="s">
        <v>2762</v>
      </c>
      <c r="P1305">
        <v>47.23</v>
      </c>
      <c r="Q1305" s="49">
        <v>45376</v>
      </c>
      <c r="R1305" s="49">
        <v>45383</v>
      </c>
      <c r="S1305" t="s">
        <v>2922</v>
      </c>
    </row>
    <row r="1306" spans="1:19" ht="15" customHeight="1" x14ac:dyDescent="0.35">
      <c r="A1306" s="49">
        <v>45720</v>
      </c>
      <c r="B1306" t="s">
        <v>21</v>
      </c>
      <c r="C1306" t="s">
        <v>28</v>
      </c>
      <c r="D1306">
        <v>11</v>
      </c>
      <c r="E1306">
        <v>447.38</v>
      </c>
      <c r="F1306" t="s">
        <v>33</v>
      </c>
      <c r="G1306" t="s">
        <v>34</v>
      </c>
      <c r="H1306">
        <v>0</v>
      </c>
      <c r="I1306" t="s">
        <v>37</v>
      </c>
      <c r="J1306">
        <v>4921.18</v>
      </c>
      <c r="K1306" t="s">
        <v>43</v>
      </c>
      <c r="L1306" t="s">
        <v>48</v>
      </c>
      <c r="M1306">
        <v>0</v>
      </c>
      <c r="N1306" t="s">
        <v>1352</v>
      </c>
      <c r="O1306" t="s">
        <v>2101</v>
      </c>
      <c r="P1306">
        <v>36.72</v>
      </c>
      <c r="Q1306" s="49">
        <v>45720</v>
      </c>
      <c r="R1306" s="49">
        <v>45727</v>
      </c>
      <c r="S1306" t="s">
        <v>2924</v>
      </c>
    </row>
    <row r="1307" spans="1:19" ht="15" customHeight="1" x14ac:dyDescent="0.35">
      <c r="A1307" s="49">
        <v>45219</v>
      </c>
      <c r="B1307" t="s">
        <v>19</v>
      </c>
      <c r="C1307" t="s">
        <v>25</v>
      </c>
      <c r="D1307">
        <v>14</v>
      </c>
      <c r="E1307">
        <v>275.33999999999997</v>
      </c>
      <c r="F1307" t="s">
        <v>30</v>
      </c>
      <c r="G1307" t="s">
        <v>35</v>
      </c>
      <c r="H1307">
        <v>0.1</v>
      </c>
      <c r="I1307" t="s">
        <v>39</v>
      </c>
      <c r="J1307">
        <v>3469.2840000000001</v>
      </c>
      <c r="K1307" t="s">
        <v>42</v>
      </c>
      <c r="M1307">
        <v>1</v>
      </c>
      <c r="N1307" t="s">
        <v>1353</v>
      </c>
      <c r="O1307" t="s">
        <v>2763</v>
      </c>
      <c r="P1307">
        <v>32.799999999999997</v>
      </c>
      <c r="Q1307" s="49">
        <v>45219</v>
      </c>
      <c r="R1307" s="49">
        <v>45223</v>
      </c>
      <c r="S1307" t="s">
        <v>2922</v>
      </c>
    </row>
    <row r="1308" spans="1:19" ht="15" customHeight="1" x14ac:dyDescent="0.35">
      <c r="A1308" s="49">
        <v>45554</v>
      </c>
      <c r="B1308" t="s">
        <v>21</v>
      </c>
      <c r="C1308" t="s">
        <v>25</v>
      </c>
      <c r="D1308">
        <v>2</v>
      </c>
      <c r="E1308">
        <v>27.64</v>
      </c>
      <c r="F1308" t="s">
        <v>30</v>
      </c>
      <c r="G1308" t="s">
        <v>35</v>
      </c>
      <c r="H1308">
        <v>0.15</v>
      </c>
      <c r="I1308" t="s">
        <v>38</v>
      </c>
      <c r="J1308">
        <v>46.988</v>
      </c>
      <c r="K1308" t="s">
        <v>44</v>
      </c>
      <c r="L1308" t="s">
        <v>47</v>
      </c>
      <c r="M1308">
        <v>0</v>
      </c>
      <c r="N1308" t="s">
        <v>1354</v>
      </c>
      <c r="O1308" t="s">
        <v>2764</v>
      </c>
      <c r="P1308">
        <v>21.73</v>
      </c>
      <c r="Q1308" s="49">
        <v>45554</v>
      </c>
      <c r="R1308" s="49">
        <v>45563</v>
      </c>
      <c r="S1308" t="s">
        <v>2924</v>
      </c>
    </row>
    <row r="1309" spans="1:19" ht="15" customHeight="1" x14ac:dyDescent="0.35">
      <c r="A1309" s="49">
        <v>45192</v>
      </c>
      <c r="B1309" t="s">
        <v>20</v>
      </c>
      <c r="C1309" t="s">
        <v>27</v>
      </c>
      <c r="D1309">
        <v>17</v>
      </c>
      <c r="E1309">
        <v>439.3</v>
      </c>
      <c r="F1309" t="s">
        <v>30</v>
      </c>
      <c r="G1309" t="s">
        <v>35</v>
      </c>
      <c r="H1309">
        <v>0</v>
      </c>
      <c r="I1309" t="s">
        <v>38</v>
      </c>
      <c r="J1309">
        <v>7468.1</v>
      </c>
      <c r="K1309" t="s">
        <v>42</v>
      </c>
      <c r="L1309" t="s">
        <v>47</v>
      </c>
      <c r="M1309">
        <v>0</v>
      </c>
      <c r="N1309" t="s">
        <v>1355</v>
      </c>
      <c r="O1309" t="s">
        <v>2765</v>
      </c>
      <c r="P1309">
        <v>12.87</v>
      </c>
      <c r="Q1309" s="49">
        <v>45192</v>
      </c>
      <c r="R1309" s="49">
        <v>45195</v>
      </c>
      <c r="S1309" t="s">
        <v>2923</v>
      </c>
    </row>
    <row r="1310" spans="1:19" ht="15" customHeight="1" x14ac:dyDescent="0.35">
      <c r="A1310" s="49">
        <v>45657</v>
      </c>
      <c r="B1310" t="s">
        <v>18</v>
      </c>
      <c r="C1310" t="s">
        <v>29</v>
      </c>
      <c r="D1310">
        <v>15</v>
      </c>
      <c r="E1310">
        <v>573.80999999999995</v>
      </c>
      <c r="F1310" t="s">
        <v>32</v>
      </c>
      <c r="G1310" t="s">
        <v>35</v>
      </c>
      <c r="H1310">
        <v>0</v>
      </c>
      <c r="I1310" t="s">
        <v>37</v>
      </c>
      <c r="J1310">
        <v>8607.15</v>
      </c>
      <c r="K1310" t="s">
        <v>43</v>
      </c>
      <c r="L1310" t="s">
        <v>48</v>
      </c>
      <c r="M1310">
        <v>0</v>
      </c>
      <c r="N1310" t="s">
        <v>1356</v>
      </c>
      <c r="O1310" t="s">
        <v>2168</v>
      </c>
      <c r="P1310">
        <v>35.869999999999997</v>
      </c>
      <c r="Q1310" s="49">
        <v>45657</v>
      </c>
      <c r="R1310" s="49">
        <v>45659</v>
      </c>
      <c r="S1310" t="s">
        <v>2921</v>
      </c>
    </row>
    <row r="1311" spans="1:19" ht="15" customHeight="1" x14ac:dyDescent="0.35">
      <c r="A1311" s="49">
        <v>45314</v>
      </c>
      <c r="B1311" t="s">
        <v>20</v>
      </c>
      <c r="C1311" t="s">
        <v>25</v>
      </c>
      <c r="D1311">
        <v>19</v>
      </c>
      <c r="E1311">
        <v>360.06</v>
      </c>
      <c r="F1311" t="s">
        <v>32</v>
      </c>
      <c r="G1311" t="s">
        <v>34</v>
      </c>
      <c r="H1311">
        <v>0.05</v>
      </c>
      <c r="I1311" t="s">
        <v>36</v>
      </c>
      <c r="J1311">
        <v>6499.0829999999996</v>
      </c>
      <c r="K1311" t="s">
        <v>45</v>
      </c>
      <c r="L1311" t="s">
        <v>47</v>
      </c>
      <c r="M1311">
        <v>0</v>
      </c>
      <c r="N1311" t="s">
        <v>1357</v>
      </c>
      <c r="O1311" t="s">
        <v>2430</v>
      </c>
      <c r="P1311">
        <v>33.19</v>
      </c>
      <c r="Q1311" s="49">
        <v>45314</v>
      </c>
      <c r="R1311" s="49">
        <v>45322</v>
      </c>
      <c r="S1311" t="s">
        <v>2923</v>
      </c>
    </row>
    <row r="1312" spans="1:19" ht="15" customHeight="1" x14ac:dyDescent="0.35">
      <c r="A1312" s="49">
        <v>45090</v>
      </c>
      <c r="B1312" t="s">
        <v>18</v>
      </c>
      <c r="C1312" t="s">
        <v>23</v>
      </c>
      <c r="D1312">
        <v>7</v>
      </c>
      <c r="E1312">
        <v>535.20000000000005</v>
      </c>
      <c r="F1312" t="s">
        <v>32</v>
      </c>
      <c r="G1312" t="s">
        <v>35</v>
      </c>
      <c r="H1312">
        <v>0.1</v>
      </c>
      <c r="I1312" t="s">
        <v>38</v>
      </c>
      <c r="J1312">
        <v>3371.7600000000011</v>
      </c>
      <c r="K1312" t="s">
        <v>45</v>
      </c>
      <c r="M1312">
        <v>0</v>
      </c>
      <c r="N1312" t="s">
        <v>1358</v>
      </c>
      <c r="O1312" t="s">
        <v>2766</v>
      </c>
      <c r="P1312">
        <v>10.44</v>
      </c>
      <c r="Q1312" s="49">
        <v>45090</v>
      </c>
      <c r="R1312" s="49">
        <v>45100</v>
      </c>
      <c r="S1312" t="s">
        <v>2921</v>
      </c>
    </row>
    <row r="1313" spans="1:19" ht="15" customHeight="1" x14ac:dyDescent="0.35">
      <c r="A1313" s="49">
        <v>45108</v>
      </c>
      <c r="B1313" t="s">
        <v>18</v>
      </c>
      <c r="C1313" t="s">
        <v>26</v>
      </c>
      <c r="D1313">
        <v>19</v>
      </c>
      <c r="E1313">
        <v>161.13</v>
      </c>
      <c r="F1313" t="s">
        <v>31</v>
      </c>
      <c r="G1313" t="s">
        <v>34</v>
      </c>
      <c r="H1313">
        <v>0</v>
      </c>
      <c r="I1313" t="s">
        <v>40</v>
      </c>
      <c r="J1313">
        <v>3061.47</v>
      </c>
      <c r="K1313" t="s">
        <v>44</v>
      </c>
      <c r="L1313" t="s">
        <v>47</v>
      </c>
      <c r="M1313">
        <v>0</v>
      </c>
      <c r="N1313" t="s">
        <v>1359</v>
      </c>
      <c r="O1313" t="s">
        <v>2767</v>
      </c>
      <c r="P1313">
        <v>5.46</v>
      </c>
      <c r="Q1313" s="49">
        <v>45108</v>
      </c>
      <c r="R1313" s="49">
        <v>45113</v>
      </c>
      <c r="S1313" t="s">
        <v>2921</v>
      </c>
    </row>
    <row r="1314" spans="1:19" ht="15" customHeight="1" x14ac:dyDescent="0.35">
      <c r="A1314" s="49">
        <v>45738</v>
      </c>
      <c r="B1314" t="s">
        <v>19</v>
      </c>
      <c r="C1314" t="s">
        <v>23</v>
      </c>
      <c r="D1314">
        <v>11</v>
      </c>
      <c r="E1314">
        <v>29.6</v>
      </c>
      <c r="F1314" t="s">
        <v>33</v>
      </c>
      <c r="G1314" t="s">
        <v>35</v>
      </c>
      <c r="H1314">
        <v>0.15</v>
      </c>
      <c r="I1314" t="s">
        <v>39</v>
      </c>
      <c r="J1314">
        <v>276.76</v>
      </c>
      <c r="K1314" t="s">
        <v>46</v>
      </c>
      <c r="L1314" t="s">
        <v>47</v>
      </c>
      <c r="M1314">
        <v>1</v>
      </c>
      <c r="N1314" t="s">
        <v>1360</v>
      </c>
      <c r="O1314" t="s">
        <v>2768</v>
      </c>
      <c r="P1314">
        <v>34.96</v>
      </c>
      <c r="Q1314" s="49">
        <v>45738</v>
      </c>
      <c r="R1314" s="49">
        <v>45741</v>
      </c>
      <c r="S1314" t="s">
        <v>2922</v>
      </c>
    </row>
    <row r="1315" spans="1:19" ht="15" customHeight="1" x14ac:dyDescent="0.35">
      <c r="A1315" s="49">
        <v>45695</v>
      </c>
      <c r="B1315" t="s">
        <v>19</v>
      </c>
      <c r="C1315" t="s">
        <v>23</v>
      </c>
      <c r="D1315">
        <v>16</v>
      </c>
      <c r="E1315">
        <v>172.89</v>
      </c>
      <c r="F1315" t="s">
        <v>30</v>
      </c>
      <c r="G1315" t="s">
        <v>34</v>
      </c>
      <c r="H1315">
        <v>0.15</v>
      </c>
      <c r="I1315" t="s">
        <v>40</v>
      </c>
      <c r="J1315">
        <v>2351.3040000000001</v>
      </c>
      <c r="K1315" t="s">
        <v>44</v>
      </c>
      <c r="L1315" t="s">
        <v>47</v>
      </c>
      <c r="M1315">
        <v>1</v>
      </c>
      <c r="N1315" t="s">
        <v>1361</v>
      </c>
      <c r="O1315" t="s">
        <v>2769</v>
      </c>
      <c r="P1315">
        <v>41.87</v>
      </c>
      <c r="Q1315" s="49">
        <v>45695</v>
      </c>
      <c r="R1315" s="49">
        <v>45703</v>
      </c>
      <c r="S1315" t="s">
        <v>2922</v>
      </c>
    </row>
    <row r="1316" spans="1:19" ht="15" customHeight="1" x14ac:dyDescent="0.35">
      <c r="A1316" s="49">
        <v>45217</v>
      </c>
      <c r="B1316" t="s">
        <v>20</v>
      </c>
      <c r="C1316" t="s">
        <v>24</v>
      </c>
      <c r="D1316">
        <v>5</v>
      </c>
      <c r="E1316">
        <v>48.06</v>
      </c>
      <c r="F1316" t="s">
        <v>31</v>
      </c>
      <c r="G1316" t="s">
        <v>34</v>
      </c>
      <c r="H1316">
        <v>0</v>
      </c>
      <c r="I1316" t="s">
        <v>37</v>
      </c>
      <c r="J1316">
        <v>240.3</v>
      </c>
      <c r="K1316" t="s">
        <v>43</v>
      </c>
      <c r="L1316" t="s">
        <v>47</v>
      </c>
      <c r="M1316">
        <v>0</v>
      </c>
      <c r="N1316" t="s">
        <v>1362</v>
      </c>
      <c r="O1316" t="s">
        <v>2770</v>
      </c>
      <c r="P1316">
        <v>19.170000000000002</v>
      </c>
      <c r="Q1316" s="49">
        <v>45217</v>
      </c>
      <c r="R1316" s="49">
        <v>45225</v>
      </c>
      <c r="S1316" t="s">
        <v>2923</v>
      </c>
    </row>
    <row r="1317" spans="1:19" ht="15" customHeight="1" x14ac:dyDescent="0.35">
      <c r="A1317" s="49">
        <v>45293</v>
      </c>
      <c r="B1317" t="s">
        <v>21</v>
      </c>
      <c r="C1317" t="s">
        <v>25</v>
      </c>
      <c r="D1317">
        <v>7</v>
      </c>
      <c r="E1317">
        <v>55.76</v>
      </c>
      <c r="F1317" t="s">
        <v>32</v>
      </c>
      <c r="G1317" t="s">
        <v>34</v>
      </c>
      <c r="H1317">
        <v>0.1</v>
      </c>
      <c r="I1317" t="s">
        <v>37</v>
      </c>
      <c r="J1317">
        <v>351.28800000000001</v>
      </c>
      <c r="K1317" t="s">
        <v>42</v>
      </c>
      <c r="M1317">
        <v>0</v>
      </c>
      <c r="N1317" t="s">
        <v>1363</v>
      </c>
      <c r="O1317" t="s">
        <v>2771</v>
      </c>
      <c r="P1317">
        <v>38.979999999999997</v>
      </c>
      <c r="Q1317" s="49">
        <v>45293</v>
      </c>
      <c r="R1317" s="49">
        <v>45302</v>
      </c>
      <c r="S1317" t="s">
        <v>2924</v>
      </c>
    </row>
    <row r="1318" spans="1:19" ht="15" customHeight="1" x14ac:dyDescent="0.35">
      <c r="A1318" s="49">
        <v>45724</v>
      </c>
      <c r="B1318" t="s">
        <v>19</v>
      </c>
      <c r="C1318" t="s">
        <v>23</v>
      </c>
      <c r="D1318">
        <v>4</v>
      </c>
      <c r="E1318">
        <v>24.58</v>
      </c>
      <c r="F1318" t="s">
        <v>30</v>
      </c>
      <c r="G1318" t="s">
        <v>34</v>
      </c>
      <c r="H1318">
        <v>0.15</v>
      </c>
      <c r="I1318" t="s">
        <v>39</v>
      </c>
      <c r="J1318">
        <v>83.571999999999989</v>
      </c>
      <c r="K1318" t="s">
        <v>45</v>
      </c>
      <c r="L1318" t="s">
        <v>49</v>
      </c>
      <c r="M1318">
        <v>0</v>
      </c>
      <c r="N1318" t="s">
        <v>1364</v>
      </c>
      <c r="O1318" t="s">
        <v>2772</v>
      </c>
      <c r="P1318">
        <v>39.869999999999997</v>
      </c>
      <c r="Q1318" s="49">
        <v>45724</v>
      </c>
      <c r="R1318" s="49">
        <v>45733</v>
      </c>
      <c r="S1318" t="s">
        <v>2922</v>
      </c>
    </row>
    <row r="1319" spans="1:19" ht="15" customHeight="1" x14ac:dyDescent="0.35">
      <c r="A1319" s="49">
        <v>45110</v>
      </c>
      <c r="B1319" t="s">
        <v>22</v>
      </c>
      <c r="C1319" t="s">
        <v>25</v>
      </c>
      <c r="D1319">
        <v>2</v>
      </c>
      <c r="E1319">
        <v>504.82</v>
      </c>
      <c r="F1319" t="s">
        <v>33</v>
      </c>
      <c r="G1319" t="s">
        <v>35</v>
      </c>
      <c r="H1319">
        <v>0</v>
      </c>
      <c r="I1319" t="s">
        <v>39</v>
      </c>
      <c r="J1319">
        <v>1009.64</v>
      </c>
      <c r="K1319" t="s">
        <v>45</v>
      </c>
      <c r="L1319" t="s">
        <v>47</v>
      </c>
      <c r="M1319">
        <v>0</v>
      </c>
      <c r="N1319" t="s">
        <v>1365</v>
      </c>
      <c r="O1319" t="s">
        <v>2773</v>
      </c>
      <c r="P1319">
        <v>25.54</v>
      </c>
      <c r="Q1319" s="49">
        <v>45110</v>
      </c>
      <c r="R1319" s="49">
        <v>45115</v>
      </c>
      <c r="S1319" t="s">
        <v>2925</v>
      </c>
    </row>
    <row r="1320" spans="1:19" ht="15" customHeight="1" x14ac:dyDescent="0.35">
      <c r="A1320" s="49">
        <v>45245</v>
      </c>
      <c r="B1320" t="s">
        <v>20</v>
      </c>
      <c r="C1320" t="s">
        <v>28</v>
      </c>
      <c r="D1320">
        <v>17</v>
      </c>
      <c r="E1320">
        <v>275.89</v>
      </c>
      <c r="F1320" t="s">
        <v>30</v>
      </c>
      <c r="G1320" t="s">
        <v>34</v>
      </c>
      <c r="H1320">
        <v>0.1</v>
      </c>
      <c r="I1320" t="s">
        <v>41</v>
      </c>
      <c r="J1320">
        <v>4221.1170000000002</v>
      </c>
      <c r="K1320" t="s">
        <v>43</v>
      </c>
      <c r="L1320" t="s">
        <v>47</v>
      </c>
      <c r="M1320">
        <v>0</v>
      </c>
      <c r="N1320" t="s">
        <v>1366</v>
      </c>
      <c r="O1320" t="s">
        <v>2774</v>
      </c>
      <c r="P1320">
        <v>15.43</v>
      </c>
      <c r="Q1320" s="49">
        <v>45245</v>
      </c>
      <c r="R1320" s="49">
        <v>45252</v>
      </c>
      <c r="S1320" t="s">
        <v>2923</v>
      </c>
    </row>
    <row r="1321" spans="1:19" ht="15" customHeight="1" x14ac:dyDescent="0.35">
      <c r="A1321" s="49">
        <v>45332</v>
      </c>
      <c r="B1321" t="s">
        <v>22</v>
      </c>
      <c r="C1321" t="s">
        <v>25</v>
      </c>
      <c r="D1321">
        <v>9</v>
      </c>
      <c r="E1321">
        <v>130.57</v>
      </c>
      <c r="F1321" t="s">
        <v>32</v>
      </c>
      <c r="G1321" t="s">
        <v>34</v>
      </c>
      <c r="H1321">
        <v>0.1</v>
      </c>
      <c r="I1321" t="s">
        <v>36</v>
      </c>
      <c r="J1321">
        <v>1057.617</v>
      </c>
      <c r="K1321" t="s">
        <v>46</v>
      </c>
      <c r="L1321" t="s">
        <v>49</v>
      </c>
      <c r="M1321">
        <v>0</v>
      </c>
      <c r="N1321" t="s">
        <v>1367</v>
      </c>
      <c r="O1321" t="s">
        <v>2775</v>
      </c>
      <c r="P1321">
        <v>37.14</v>
      </c>
      <c r="Q1321" s="49">
        <v>45332</v>
      </c>
      <c r="R1321" s="49">
        <v>45339</v>
      </c>
      <c r="S1321" t="s">
        <v>2925</v>
      </c>
    </row>
    <row r="1322" spans="1:19" ht="15" customHeight="1" x14ac:dyDescent="0.35">
      <c r="A1322" s="49">
        <v>45756</v>
      </c>
      <c r="B1322" t="s">
        <v>22</v>
      </c>
      <c r="C1322" t="s">
        <v>27</v>
      </c>
      <c r="D1322">
        <v>12</v>
      </c>
      <c r="E1322">
        <v>312.72000000000003</v>
      </c>
      <c r="F1322" t="s">
        <v>32</v>
      </c>
      <c r="G1322" t="s">
        <v>35</v>
      </c>
      <c r="H1322">
        <v>0</v>
      </c>
      <c r="I1322" t="s">
        <v>36</v>
      </c>
      <c r="J1322">
        <v>3752.64</v>
      </c>
      <c r="K1322" t="s">
        <v>43</v>
      </c>
      <c r="M1322">
        <v>0</v>
      </c>
      <c r="N1322" t="s">
        <v>1368</v>
      </c>
      <c r="O1322" t="s">
        <v>2018</v>
      </c>
      <c r="P1322">
        <v>18.46</v>
      </c>
      <c r="Q1322" s="49">
        <v>45756</v>
      </c>
      <c r="R1322" s="49">
        <v>45766</v>
      </c>
      <c r="S1322" t="s">
        <v>2925</v>
      </c>
    </row>
    <row r="1323" spans="1:19" ht="15" customHeight="1" x14ac:dyDescent="0.35">
      <c r="A1323" s="49">
        <v>45178</v>
      </c>
      <c r="B1323" t="s">
        <v>22</v>
      </c>
      <c r="C1323" t="s">
        <v>28</v>
      </c>
      <c r="D1323">
        <v>18</v>
      </c>
      <c r="E1323">
        <v>222.66</v>
      </c>
      <c r="F1323" t="s">
        <v>32</v>
      </c>
      <c r="G1323" t="s">
        <v>34</v>
      </c>
      <c r="H1323">
        <v>0.05</v>
      </c>
      <c r="I1323" t="s">
        <v>37</v>
      </c>
      <c r="J1323">
        <v>3807.4859999999999</v>
      </c>
      <c r="K1323" t="s">
        <v>43</v>
      </c>
      <c r="L1323" t="s">
        <v>48</v>
      </c>
      <c r="M1323">
        <v>0</v>
      </c>
      <c r="N1323" t="s">
        <v>1369</v>
      </c>
      <c r="O1323" t="s">
        <v>2776</v>
      </c>
      <c r="P1323">
        <v>12.91</v>
      </c>
      <c r="Q1323" s="49">
        <v>45178</v>
      </c>
      <c r="R1323" s="49">
        <v>45181</v>
      </c>
      <c r="S1323" t="s">
        <v>2925</v>
      </c>
    </row>
    <row r="1324" spans="1:19" ht="15" customHeight="1" x14ac:dyDescent="0.35">
      <c r="A1324" s="49">
        <v>45004</v>
      </c>
      <c r="B1324" t="s">
        <v>18</v>
      </c>
      <c r="C1324" t="s">
        <v>24</v>
      </c>
      <c r="D1324">
        <v>13</v>
      </c>
      <c r="E1324">
        <v>374.05</v>
      </c>
      <c r="F1324" t="s">
        <v>33</v>
      </c>
      <c r="G1324" t="s">
        <v>34</v>
      </c>
      <c r="H1324">
        <v>0.05</v>
      </c>
      <c r="I1324" t="s">
        <v>40</v>
      </c>
      <c r="J1324">
        <v>4619.5174999999999</v>
      </c>
      <c r="K1324" t="s">
        <v>45</v>
      </c>
      <c r="L1324" t="s">
        <v>47</v>
      </c>
      <c r="M1324">
        <v>0</v>
      </c>
      <c r="N1324" t="s">
        <v>1370</v>
      </c>
      <c r="O1324" t="s">
        <v>2777</v>
      </c>
      <c r="P1324">
        <v>26.32</v>
      </c>
      <c r="Q1324" s="49">
        <v>45004</v>
      </c>
      <c r="R1324" s="49">
        <v>45011</v>
      </c>
      <c r="S1324" t="s">
        <v>2921</v>
      </c>
    </row>
    <row r="1325" spans="1:19" ht="15" customHeight="1" x14ac:dyDescent="0.35">
      <c r="A1325" s="49">
        <v>45657</v>
      </c>
      <c r="B1325" t="s">
        <v>21</v>
      </c>
      <c r="C1325" t="s">
        <v>29</v>
      </c>
      <c r="D1325">
        <v>11</v>
      </c>
      <c r="E1325">
        <v>331.29</v>
      </c>
      <c r="F1325" t="s">
        <v>30</v>
      </c>
      <c r="G1325" t="s">
        <v>34</v>
      </c>
      <c r="H1325">
        <v>0.1</v>
      </c>
      <c r="I1325" t="s">
        <v>37</v>
      </c>
      <c r="J1325">
        <v>3279.7710000000002</v>
      </c>
      <c r="K1325" t="s">
        <v>44</v>
      </c>
      <c r="L1325" t="s">
        <v>49</v>
      </c>
      <c r="M1325">
        <v>0</v>
      </c>
      <c r="N1325" t="s">
        <v>1371</v>
      </c>
      <c r="O1325" t="s">
        <v>2453</v>
      </c>
      <c r="P1325">
        <v>6.22</v>
      </c>
      <c r="Q1325" s="49">
        <v>45657</v>
      </c>
      <c r="R1325" s="49">
        <v>45659</v>
      </c>
      <c r="S1325" t="s">
        <v>2924</v>
      </c>
    </row>
    <row r="1326" spans="1:19" ht="15" customHeight="1" x14ac:dyDescent="0.35">
      <c r="A1326" s="49">
        <v>45254</v>
      </c>
      <c r="B1326" t="s">
        <v>21</v>
      </c>
      <c r="C1326" t="s">
        <v>24</v>
      </c>
      <c r="D1326">
        <v>5</v>
      </c>
      <c r="E1326">
        <v>533.52</v>
      </c>
      <c r="F1326" t="s">
        <v>33</v>
      </c>
      <c r="G1326" t="s">
        <v>34</v>
      </c>
      <c r="H1326">
        <v>0</v>
      </c>
      <c r="I1326" t="s">
        <v>39</v>
      </c>
      <c r="J1326">
        <v>2667.6</v>
      </c>
      <c r="K1326" t="s">
        <v>44</v>
      </c>
      <c r="L1326" t="s">
        <v>47</v>
      </c>
      <c r="M1326">
        <v>1</v>
      </c>
      <c r="N1326" t="s">
        <v>1372</v>
      </c>
      <c r="O1326" t="s">
        <v>2778</v>
      </c>
      <c r="P1326">
        <v>9.08</v>
      </c>
      <c r="Q1326" s="49">
        <v>45254</v>
      </c>
      <c r="R1326" s="49">
        <v>45256</v>
      </c>
      <c r="S1326" t="s">
        <v>2924</v>
      </c>
    </row>
    <row r="1327" spans="1:19" ht="15" customHeight="1" x14ac:dyDescent="0.35">
      <c r="A1327" s="49">
        <v>45792</v>
      </c>
      <c r="B1327" t="s">
        <v>18</v>
      </c>
      <c r="C1327" t="s">
        <v>26</v>
      </c>
      <c r="D1327">
        <v>10</v>
      </c>
      <c r="E1327">
        <v>492.24</v>
      </c>
      <c r="F1327" t="s">
        <v>31</v>
      </c>
      <c r="G1327" t="s">
        <v>35</v>
      </c>
      <c r="H1327">
        <v>0</v>
      </c>
      <c r="I1327" t="s">
        <v>37</v>
      </c>
      <c r="J1327">
        <v>4922.3999999999996</v>
      </c>
      <c r="K1327" t="s">
        <v>43</v>
      </c>
      <c r="L1327" t="s">
        <v>49</v>
      </c>
      <c r="M1327">
        <v>0</v>
      </c>
      <c r="N1327" t="s">
        <v>1373</v>
      </c>
      <c r="O1327" t="s">
        <v>2779</v>
      </c>
      <c r="P1327">
        <v>38.89</v>
      </c>
      <c r="Q1327" s="49">
        <v>45792</v>
      </c>
      <c r="R1327" s="49">
        <v>45799</v>
      </c>
      <c r="S1327" t="s">
        <v>2921</v>
      </c>
    </row>
    <row r="1328" spans="1:19" ht="15" customHeight="1" x14ac:dyDescent="0.35">
      <c r="A1328" s="49">
        <v>45753</v>
      </c>
      <c r="B1328" t="s">
        <v>19</v>
      </c>
      <c r="C1328" t="s">
        <v>28</v>
      </c>
      <c r="D1328">
        <v>9</v>
      </c>
      <c r="E1328">
        <v>543.57000000000005</v>
      </c>
      <c r="F1328" t="s">
        <v>33</v>
      </c>
      <c r="G1328" t="s">
        <v>35</v>
      </c>
      <c r="H1328">
        <v>0.15</v>
      </c>
      <c r="I1328" t="s">
        <v>40</v>
      </c>
      <c r="J1328">
        <v>4158.3104999999996</v>
      </c>
      <c r="K1328" t="s">
        <v>45</v>
      </c>
      <c r="L1328" t="s">
        <v>48</v>
      </c>
      <c r="M1328">
        <v>0</v>
      </c>
      <c r="N1328" t="s">
        <v>1374</v>
      </c>
      <c r="O1328" t="s">
        <v>2780</v>
      </c>
      <c r="P1328">
        <v>7.54</v>
      </c>
      <c r="Q1328" s="49">
        <v>45753</v>
      </c>
      <c r="R1328" s="49">
        <v>45758</v>
      </c>
      <c r="S1328" t="s">
        <v>2922</v>
      </c>
    </row>
    <row r="1329" spans="1:19" ht="15" customHeight="1" x14ac:dyDescent="0.35">
      <c r="A1329" s="49">
        <v>45328</v>
      </c>
      <c r="B1329" t="s">
        <v>19</v>
      </c>
      <c r="C1329" t="s">
        <v>25</v>
      </c>
      <c r="D1329">
        <v>17</v>
      </c>
      <c r="E1329">
        <v>141.76</v>
      </c>
      <c r="F1329" t="s">
        <v>33</v>
      </c>
      <c r="G1329" t="s">
        <v>34</v>
      </c>
      <c r="H1329">
        <v>0.1</v>
      </c>
      <c r="I1329" t="s">
        <v>41</v>
      </c>
      <c r="J1329">
        <v>2168.9279999999999</v>
      </c>
      <c r="K1329" t="s">
        <v>46</v>
      </c>
      <c r="L1329" t="s">
        <v>49</v>
      </c>
      <c r="M1329">
        <v>1</v>
      </c>
      <c r="N1329" t="s">
        <v>1375</v>
      </c>
      <c r="O1329" t="s">
        <v>2781</v>
      </c>
      <c r="P1329">
        <v>9.98</v>
      </c>
      <c r="Q1329" s="49">
        <v>45328</v>
      </c>
      <c r="R1329" s="49">
        <v>45336</v>
      </c>
      <c r="S1329" t="s">
        <v>2922</v>
      </c>
    </row>
    <row r="1330" spans="1:19" ht="15" customHeight="1" x14ac:dyDescent="0.35">
      <c r="A1330" s="49">
        <v>45791</v>
      </c>
      <c r="B1330" t="s">
        <v>20</v>
      </c>
      <c r="C1330" t="s">
        <v>23</v>
      </c>
      <c r="D1330">
        <v>12</v>
      </c>
      <c r="E1330">
        <v>502.7</v>
      </c>
      <c r="F1330" t="s">
        <v>33</v>
      </c>
      <c r="G1330" t="s">
        <v>34</v>
      </c>
      <c r="H1330">
        <v>0.1</v>
      </c>
      <c r="I1330" t="s">
        <v>37</v>
      </c>
      <c r="J1330">
        <v>5429.16</v>
      </c>
      <c r="K1330" t="s">
        <v>44</v>
      </c>
      <c r="L1330" t="s">
        <v>47</v>
      </c>
      <c r="M1330">
        <v>0</v>
      </c>
      <c r="N1330" t="s">
        <v>1376</v>
      </c>
      <c r="O1330" t="s">
        <v>2782</v>
      </c>
      <c r="P1330">
        <v>6.49</v>
      </c>
      <c r="Q1330" s="49">
        <v>45791</v>
      </c>
      <c r="R1330" s="49">
        <v>45797</v>
      </c>
      <c r="S1330" t="s">
        <v>2923</v>
      </c>
    </row>
    <row r="1331" spans="1:19" ht="15" customHeight="1" x14ac:dyDescent="0.35">
      <c r="A1331" s="49">
        <v>44939</v>
      </c>
      <c r="B1331" t="s">
        <v>18</v>
      </c>
      <c r="C1331" t="s">
        <v>28</v>
      </c>
      <c r="D1331">
        <v>10</v>
      </c>
      <c r="E1331">
        <v>155.43</v>
      </c>
      <c r="F1331" t="s">
        <v>33</v>
      </c>
      <c r="G1331" t="s">
        <v>34</v>
      </c>
      <c r="H1331">
        <v>0.05</v>
      </c>
      <c r="I1331" t="s">
        <v>38</v>
      </c>
      <c r="J1331">
        <v>1476.585</v>
      </c>
      <c r="K1331" t="s">
        <v>43</v>
      </c>
      <c r="L1331" t="s">
        <v>49</v>
      </c>
      <c r="M1331">
        <v>0</v>
      </c>
      <c r="N1331" t="s">
        <v>1377</v>
      </c>
      <c r="O1331" t="s">
        <v>2783</v>
      </c>
      <c r="P1331">
        <v>26.49</v>
      </c>
      <c r="Q1331" s="49">
        <v>44939</v>
      </c>
      <c r="R1331" s="49">
        <v>44944</v>
      </c>
      <c r="S1331" t="s">
        <v>2921</v>
      </c>
    </row>
    <row r="1332" spans="1:19" ht="15" customHeight="1" x14ac:dyDescent="0.35">
      <c r="A1332" s="49">
        <v>45341</v>
      </c>
      <c r="B1332" t="s">
        <v>20</v>
      </c>
      <c r="C1332" t="s">
        <v>28</v>
      </c>
      <c r="D1332">
        <v>18</v>
      </c>
      <c r="E1332">
        <v>203.73</v>
      </c>
      <c r="F1332" t="s">
        <v>30</v>
      </c>
      <c r="G1332" t="s">
        <v>34</v>
      </c>
      <c r="H1332">
        <v>0</v>
      </c>
      <c r="I1332" t="s">
        <v>39</v>
      </c>
      <c r="J1332">
        <v>3667.14</v>
      </c>
      <c r="K1332" t="s">
        <v>43</v>
      </c>
      <c r="L1332" t="s">
        <v>48</v>
      </c>
      <c r="M1332">
        <v>1</v>
      </c>
      <c r="N1332" t="s">
        <v>1378</v>
      </c>
      <c r="O1332" t="s">
        <v>2784</v>
      </c>
      <c r="P1332">
        <v>24.98</v>
      </c>
      <c r="Q1332" s="49">
        <v>45341</v>
      </c>
      <c r="R1332" s="49">
        <v>45350</v>
      </c>
      <c r="S1332" t="s">
        <v>2923</v>
      </c>
    </row>
    <row r="1333" spans="1:19" ht="15" customHeight="1" x14ac:dyDescent="0.35">
      <c r="A1333" s="49">
        <v>45206</v>
      </c>
      <c r="B1333" t="s">
        <v>19</v>
      </c>
      <c r="C1333" t="s">
        <v>24</v>
      </c>
      <c r="D1333">
        <v>3</v>
      </c>
      <c r="E1333">
        <v>464.11</v>
      </c>
      <c r="F1333" t="s">
        <v>30</v>
      </c>
      <c r="G1333" t="s">
        <v>34</v>
      </c>
      <c r="H1333">
        <v>0.15</v>
      </c>
      <c r="I1333" t="s">
        <v>37</v>
      </c>
      <c r="J1333">
        <v>1183.4804999999999</v>
      </c>
      <c r="K1333" t="s">
        <v>43</v>
      </c>
      <c r="M1333">
        <v>0</v>
      </c>
      <c r="N1333" t="s">
        <v>1379</v>
      </c>
      <c r="O1333" t="s">
        <v>2785</v>
      </c>
      <c r="P1333">
        <v>27.45</v>
      </c>
      <c r="Q1333" s="49">
        <v>45206</v>
      </c>
      <c r="R1333" s="49">
        <v>45211</v>
      </c>
      <c r="S1333" t="s">
        <v>2922</v>
      </c>
    </row>
    <row r="1334" spans="1:19" ht="15" customHeight="1" x14ac:dyDescent="0.35">
      <c r="A1334" s="49">
        <v>45552</v>
      </c>
      <c r="B1334" t="s">
        <v>21</v>
      </c>
      <c r="C1334" t="s">
        <v>26</v>
      </c>
      <c r="D1334">
        <v>2</v>
      </c>
      <c r="E1334">
        <v>442.03</v>
      </c>
      <c r="F1334" t="s">
        <v>30</v>
      </c>
      <c r="G1334" t="s">
        <v>35</v>
      </c>
      <c r="H1334">
        <v>0.15</v>
      </c>
      <c r="I1334" t="s">
        <v>39</v>
      </c>
      <c r="J1334">
        <v>751.45099999999991</v>
      </c>
      <c r="K1334" t="s">
        <v>45</v>
      </c>
      <c r="L1334" t="s">
        <v>49</v>
      </c>
      <c r="M1334">
        <v>0</v>
      </c>
      <c r="N1334" t="s">
        <v>1380</v>
      </c>
      <c r="O1334" t="s">
        <v>2786</v>
      </c>
      <c r="P1334">
        <v>28.71</v>
      </c>
      <c r="Q1334" s="49">
        <v>45552</v>
      </c>
      <c r="R1334" s="49">
        <v>45554</v>
      </c>
      <c r="S1334" t="s">
        <v>2924</v>
      </c>
    </row>
    <row r="1335" spans="1:19" ht="15" customHeight="1" x14ac:dyDescent="0.35">
      <c r="A1335" s="49">
        <v>45053</v>
      </c>
      <c r="B1335" t="s">
        <v>20</v>
      </c>
      <c r="C1335" t="s">
        <v>24</v>
      </c>
      <c r="D1335">
        <v>7</v>
      </c>
      <c r="E1335">
        <v>82.91</v>
      </c>
      <c r="F1335" t="s">
        <v>31</v>
      </c>
      <c r="G1335" t="s">
        <v>35</v>
      </c>
      <c r="H1335">
        <v>0.05</v>
      </c>
      <c r="I1335" t="s">
        <v>36</v>
      </c>
      <c r="J1335">
        <v>551.35149999999999</v>
      </c>
      <c r="K1335" t="s">
        <v>45</v>
      </c>
      <c r="L1335" t="s">
        <v>49</v>
      </c>
      <c r="M1335">
        <v>1</v>
      </c>
      <c r="N1335" t="s">
        <v>1381</v>
      </c>
      <c r="O1335" t="s">
        <v>2787</v>
      </c>
      <c r="P1335">
        <v>17.03</v>
      </c>
      <c r="Q1335" s="49">
        <v>45053</v>
      </c>
      <c r="R1335" s="49">
        <v>45063</v>
      </c>
      <c r="S1335" t="s">
        <v>2923</v>
      </c>
    </row>
    <row r="1336" spans="1:19" ht="15" customHeight="1" x14ac:dyDescent="0.35">
      <c r="A1336" s="49">
        <v>45272</v>
      </c>
      <c r="B1336" t="s">
        <v>20</v>
      </c>
      <c r="C1336" t="s">
        <v>24</v>
      </c>
      <c r="D1336">
        <v>13</v>
      </c>
      <c r="E1336">
        <v>468.16</v>
      </c>
      <c r="F1336" t="s">
        <v>30</v>
      </c>
      <c r="G1336" t="s">
        <v>35</v>
      </c>
      <c r="H1336">
        <v>0.15</v>
      </c>
      <c r="I1336" t="s">
        <v>37</v>
      </c>
      <c r="J1336">
        <v>5173.1679999999997</v>
      </c>
      <c r="K1336" t="s">
        <v>46</v>
      </c>
      <c r="L1336" t="s">
        <v>48</v>
      </c>
      <c r="M1336">
        <v>0</v>
      </c>
      <c r="N1336" t="s">
        <v>1382</v>
      </c>
      <c r="O1336" t="s">
        <v>1709</v>
      </c>
      <c r="P1336">
        <v>29.11</v>
      </c>
      <c r="Q1336" s="49">
        <v>45272</v>
      </c>
      <c r="R1336" s="49">
        <v>45281</v>
      </c>
      <c r="S1336" t="s">
        <v>2923</v>
      </c>
    </row>
    <row r="1337" spans="1:19" ht="15" customHeight="1" x14ac:dyDescent="0.35">
      <c r="A1337" s="49">
        <v>45727</v>
      </c>
      <c r="B1337" t="s">
        <v>21</v>
      </c>
      <c r="C1337" t="s">
        <v>28</v>
      </c>
      <c r="D1337">
        <v>3</v>
      </c>
      <c r="E1337">
        <v>11.32</v>
      </c>
      <c r="F1337" t="s">
        <v>32</v>
      </c>
      <c r="G1337" t="s">
        <v>35</v>
      </c>
      <c r="H1337">
        <v>0.05</v>
      </c>
      <c r="I1337" t="s">
        <v>36</v>
      </c>
      <c r="J1337">
        <v>32.262</v>
      </c>
      <c r="K1337" t="s">
        <v>42</v>
      </c>
      <c r="L1337" t="s">
        <v>49</v>
      </c>
      <c r="M1337">
        <v>0</v>
      </c>
      <c r="N1337" t="s">
        <v>1383</v>
      </c>
      <c r="O1337" t="s">
        <v>2551</v>
      </c>
      <c r="P1337">
        <v>16.39</v>
      </c>
      <c r="Q1337" s="49">
        <v>45727</v>
      </c>
      <c r="R1337" s="49">
        <v>45730</v>
      </c>
      <c r="S1337" t="s">
        <v>2924</v>
      </c>
    </row>
    <row r="1338" spans="1:19" ht="15" customHeight="1" x14ac:dyDescent="0.35">
      <c r="A1338" s="49">
        <v>45380</v>
      </c>
      <c r="B1338" t="s">
        <v>18</v>
      </c>
      <c r="C1338" t="s">
        <v>26</v>
      </c>
      <c r="D1338">
        <v>1</v>
      </c>
      <c r="E1338">
        <v>378.36</v>
      </c>
      <c r="F1338" t="s">
        <v>31</v>
      </c>
      <c r="G1338" t="s">
        <v>35</v>
      </c>
      <c r="H1338">
        <v>0.05</v>
      </c>
      <c r="I1338" t="s">
        <v>36</v>
      </c>
      <c r="J1338">
        <v>359.44200000000001</v>
      </c>
      <c r="K1338" t="s">
        <v>46</v>
      </c>
      <c r="M1338">
        <v>0</v>
      </c>
      <c r="N1338" t="s">
        <v>1384</v>
      </c>
      <c r="O1338" t="s">
        <v>2779</v>
      </c>
      <c r="P1338">
        <v>7.59</v>
      </c>
      <c r="Q1338" s="49">
        <v>45380</v>
      </c>
      <c r="R1338" s="49">
        <v>45389</v>
      </c>
      <c r="S1338" t="s">
        <v>2921</v>
      </c>
    </row>
    <row r="1339" spans="1:19" ht="15" customHeight="1" x14ac:dyDescent="0.35">
      <c r="A1339" s="49">
        <v>45501</v>
      </c>
      <c r="B1339" t="s">
        <v>22</v>
      </c>
      <c r="C1339" t="s">
        <v>28</v>
      </c>
      <c r="D1339">
        <v>6</v>
      </c>
      <c r="E1339">
        <v>61.06</v>
      </c>
      <c r="F1339" t="s">
        <v>33</v>
      </c>
      <c r="G1339" t="s">
        <v>34</v>
      </c>
      <c r="H1339">
        <v>0</v>
      </c>
      <c r="I1339" t="s">
        <v>41</v>
      </c>
      <c r="J1339">
        <v>366.36</v>
      </c>
      <c r="K1339" t="s">
        <v>45</v>
      </c>
      <c r="L1339" t="s">
        <v>48</v>
      </c>
      <c r="M1339">
        <v>1</v>
      </c>
      <c r="N1339" t="s">
        <v>1385</v>
      </c>
      <c r="O1339" t="s">
        <v>2788</v>
      </c>
      <c r="P1339">
        <v>49.09</v>
      </c>
      <c r="Q1339" s="49">
        <v>45501</v>
      </c>
      <c r="R1339" s="49">
        <v>45509</v>
      </c>
      <c r="S1339" t="s">
        <v>2925</v>
      </c>
    </row>
    <row r="1340" spans="1:19" ht="15" customHeight="1" x14ac:dyDescent="0.35">
      <c r="A1340" s="49">
        <v>45484</v>
      </c>
      <c r="B1340" t="s">
        <v>19</v>
      </c>
      <c r="C1340" t="s">
        <v>28</v>
      </c>
      <c r="D1340">
        <v>14</v>
      </c>
      <c r="E1340">
        <v>98.06</v>
      </c>
      <c r="F1340" t="s">
        <v>31</v>
      </c>
      <c r="G1340" t="s">
        <v>34</v>
      </c>
      <c r="H1340">
        <v>0.1</v>
      </c>
      <c r="I1340" t="s">
        <v>37</v>
      </c>
      <c r="J1340">
        <v>1235.556</v>
      </c>
      <c r="K1340" t="s">
        <v>45</v>
      </c>
      <c r="L1340" t="s">
        <v>48</v>
      </c>
      <c r="M1340">
        <v>1</v>
      </c>
      <c r="N1340" t="s">
        <v>1386</v>
      </c>
      <c r="O1340" t="s">
        <v>2789</v>
      </c>
      <c r="P1340">
        <v>10.34</v>
      </c>
      <c r="Q1340" s="49">
        <v>45484</v>
      </c>
      <c r="R1340" s="49">
        <v>45494</v>
      </c>
      <c r="S1340" t="s">
        <v>2922</v>
      </c>
    </row>
    <row r="1341" spans="1:19" ht="15" customHeight="1" x14ac:dyDescent="0.35">
      <c r="A1341" s="49">
        <v>45478</v>
      </c>
      <c r="B1341" t="s">
        <v>22</v>
      </c>
      <c r="C1341" t="s">
        <v>23</v>
      </c>
      <c r="D1341">
        <v>16</v>
      </c>
      <c r="E1341">
        <v>123.86</v>
      </c>
      <c r="F1341" t="s">
        <v>31</v>
      </c>
      <c r="G1341" t="s">
        <v>34</v>
      </c>
      <c r="H1341">
        <v>0.15</v>
      </c>
      <c r="I1341" t="s">
        <v>37</v>
      </c>
      <c r="J1341">
        <v>1684.4960000000001</v>
      </c>
      <c r="K1341" t="s">
        <v>43</v>
      </c>
      <c r="M1341">
        <v>1</v>
      </c>
      <c r="N1341" t="s">
        <v>1387</v>
      </c>
      <c r="O1341" t="s">
        <v>2790</v>
      </c>
      <c r="P1341">
        <v>18.02</v>
      </c>
      <c r="Q1341" s="49">
        <v>45478</v>
      </c>
      <c r="R1341" s="49">
        <v>45487</v>
      </c>
      <c r="S1341" t="s">
        <v>2925</v>
      </c>
    </row>
    <row r="1342" spans="1:19" ht="15" customHeight="1" x14ac:dyDescent="0.35">
      <c r="A1342" s="49">
        <v>45370</v>
      </c>
      <c r="B1342" t="s">
        <v>18</v>
      </c>
      <c r="C1342" t="s">
        <v>23</v>
      </c>
      <c r="D1342">
        <v>16</v>
      </c>
      <c r="E1342">
        <v>90.3</v>
      </c>
      <c r="F1342" t="s">
        <v>32</v>
      </c>
      <c r="G1342" t="s">
        <v>34</v>
      </c>
      <c r="H1342">
        <v>0.05</v>
      </c>
      <c r="I1342" t="s">
        <v>40</v>
      </c>
      <c r="J1342">
        <v>1372.56</v>
      </c>
      <c r="K1342" t="s">
        <v>42</v>
      </c>
      <c r="L1342" t="s">
        <v>49</v>
      </c>
      <c r="M1342">
        <v>0</v>
      </c>
      <c r="N1342" t="s">
        <v>1388</v>
      </c>
      <c r="O1342" t="s">
        <v>2791</v>
      </c>
      <c r="P1342">
        <v>25.25</v>
      </c>
      <c r="Q1342" s="49">
        <v>45370</v>
      </c>
      <c r="R1342" s="49">
        <v>45375</v>
      </c>
      <c r="S1342" t="s">
        <v>2921</v>
      </c>
    </row>
    <row r="1343" spans="1:19" ht="15" customHeight="1" x14ac:dyDescent="0.35">
      <c r="A1343" s="49">
        <v>45285</v>
      </c>
      <c r="B1343" t="s">
        <v>21</v>
      </c>
      <c r="C1343" t="s">
        <v>28</v>
      </c>
      <c r="D1343">
        <v>18</v>
      </c>
      <c r="E1343">
        <v>470.91</v>
      </c>
      <c r="F1343" t="s">
        <v>32</v>
      </c>
      <c r="G1343" t="s">
        <v>34</v>
      </c>
      <c r="H1343">
        <v>0.1</v>
      </c>
      <c r="I1343" t="s">
        <v>36</v>
      </c>
      <c r="J1343">
        <v>7628.7420000000011</v>
      </c>
      <c r="K1343" t="s">
        <v>43</v>
      </c>
      <c r="L1343" t="s">
        <v>47</v>
      </c>
      <c r="M1343">
        <v>0</v>
      </c>
      <c r="N1343" t="s">
        <v>1389</v>
      </c>
      <c r="O1343" t="s">
        <v>2792</v>
      </c>
      <c r="P1343">
        <v>14.87</v>
      </c>
      <c r="Q1343" s="49">
        <v>45285</v>
      </c>
      <c r="R1343" s="49">
        <v>45289</v>
      </c>
      <c r="S1343" t="s">
        <v>2924</v>
      </c>
    </row>
    <row r="1344" spans="1:19" ht="15" customHeight="1" x14ac:dyDescent="0.35">
      <c r="A1344" s="49">
        <v>45629</v>
      </c>
      <c r="B1344" t="s">
        <v>19</v>
      </c>
      <c r="C1344" t="s">
        <v>27</v>
      </c>
      <c r="D1344">
        <v>12</v>
      </c>
      <c r="E1344">
        <v>383.45</v>
      </c>
      <c r="F1344" t="s">
        <v>32</v>
      </c>
      <c r="G1344" t="s">
        <v>35</v>
      </c>
      <c r="H1344">
        <v>0</v>
      </c>
      <c r="I1344" t="s">
        <v>41</v>
      </c>
      <c r="J1344">
        <v>4601.3999999999996</v>
      </c>
      <c r="K1344" t="s">
        <v>45</v>
      </c>
      <c r="L1344" t="s">
        <v>47</v>
      </c>
      <c r="M1344">
        <v>0</v>
      </c>
      <c r="N1344" t="s">
        <v>1390</v>
      </c>
      <c r="O1344" t="s">
        <v>2793</v>
      </c>
      <c r="P1344">
        <v>11.62</v>
      </c>
      <c r="Q1344" s="49">
        <v>45629</v>
      </c>
      <c r="R1344" s="49">
        <v>45631</v>
      </c>
      <c r="S1344" t="s">
        <v>2922</v>
      </c>
    </row>
    <row r="1345" spans="1:19" ht="15" customHeight="1" x14ac:dyDescent="0.35">
      <c r="A1345" s="49">
        <v>45177</v>
      </c>
      <c r="B1345" t="s">
        <v>18</v>
      </c>
      <c r="C1345" t="s">
        <v>28</v>
      </c>
      <c r="D1345">
        <v>20</v>
      </c>
      <c r="E1345">
        <v>293.94</v>
      </c>
      <c r="F1345" t="s">
        <v>30</v>
      </c>
      <c r="G1345" t="s">
        <v>35</v>
      </c>
      <c r="H1345">
        <v>0.15</v>
      </c>
      <c r="I1345" t="s">
        <v>37</v>
      </c>
      <c r="J1345">
        <v>4996.9799999999996</v>
      </c>
      <c r="K1345" t="s">
        <v>44</v>
      </c>
      <c r="L1345" t="s">
        <v>48</v>
      </c>
      <c r="M1345">
        <v>0</v>
      </c>
      <c r="N1345" t="s">
        <v>1391</v>
      </c>
      <c r="O1345" t="s">
        <v>2794</v>
      </c>
      <c r="P1345">
        <v>9.2899999999999991</v>
      </c>
      <c r="Q1345" s="49">
        <v>45177</v>
      </c>
      <c r="R1345" s="49">
        <v>45184</v>
      </c>
      <c r="S1345" t="s">
        <v>2921</v>
      </c>
    </row>
    <row r="1346" spans="1:19" ht="15" customHeight="1" x14ac:dyDescent="0.35">
      <c r="A1346" s="49">
        <v>45296</v>
      </c>
      <c r="B1346" t="s">
        <v>18</v>
      </c>
      <c r="C1346" t="s">
        <v>25</v>
      </c>
      <c r="D1346">
        <v>2</v>
      </c>
      <c r="E1346">
        <v>454.01</v>
      </c>
      <c r="F1346" t="s">
        <v>30</v>
      </c>
      <c r="G1346" t="s">
        <v>34</v>
      </c>
      <c r="H1346">
        <v>0</v>
      </c>
      <c r="I1346" t="s">
        <v>40</v>
      </c>
      <c r="J1346">
        <v>908.02</v>
      </c>
      <c r="K1346" t="s">
        <v>42</v>
      </c>
      <c r="L1346" t="s">
        <v>49</v>
      </c>
      <c r="M1346">
        <v>0</v>
      </c>
      <c r="N1346" t="s">
        <v>1392</v>
      </c>
      <c r="O1346" t="s">
        <v>2795</v>
      </c>
      <c r="P1346">
        <v>9.7799999999999994</v>
      </c>
      <c r="Q1346" s="49">
        <v>45296</v>
      </c>
      <c r="R1346" s="49">
        <v>45298</v>
      </c>
      <c r="S1346" t="s">
        <v>2921</v>
      </c>
    </row>
    <row r="1347" spans="1:19" ht="15" customHeight="1" x14ac:dyDescent="0.35">
      <c r="A1347" s="49">
        <v>45141</v>
      </c>
      <c r="B1347" t="s">
        <v>19</v>
      </c>
      <c r="C1347" t="s">
        <v>26</v>
      </c>
      <c r="D1347">
        <v>5</v>
      </c>
      <c r="E1347">
        <v>163.55000000000001</v>
      </c>
      <c r="F1347" t="s">
        <v>33</v>
      </c>
      <c r="G1347" t="s">
        <v>35</v>
      </c>
      <c r="H1347">
        <v>0.05</v>
      </c>
      <c r="I1347" t="s">
        <v>38</v>
      </c>
      <c r="J1347">
        <v>776.86249999999995</v>
      </c>
      <c r="K1347" t="s">
        <v>46</v>
      </c>
      <c r="M1347">
        <v>0</v>
      </c>
      <c r="N1347" t="s">
        <v>1393</v>
      </c>
      <c r="O1347" t="s">
        <v>2796</v>
      </c>
      <c r="P1347">
        <v>28.9</v>
      </c>
      <c r="Q1347" s="49">
        <v>45141</v>
      </c>
      <c r="R1347" s="49">
        <v>45148</v>
      </c>
      <c r="S1347" t="s">
        <v>2922</v>
      </c>
    </row>
    <row r="1348" spans="1:19" ht="15" customHeight="1" x14ac:dyDescent="0.35">
      <c r="A1348" s="49">
        <v>45699</v>
      </c>
      <c r="B1348" t="s">
        <v>20</v>
      </c>
      <c r="C1348" t="s">
        <v>27</v>
      </c>
      <c r="D1348">
        <v>12</v>
      </c>
      <c r="E1348">
        <v>141.61000000000001</v>
      </c>
      <c r="F1348" t="s">
        <v>30</v>
      </c>
      <c r="G1348" t="s">
        <v>34</v>
      </c>
      <c r="H1348">
        <v>0</v>
      </c>
      <c r="I1348" t="s">
        <v>38</v>
      </c>
      <c r="J1348">
        <v>1699.32</v>
      </c>
      <c r="K1348" t="s">
        <v>44</v>
      </c>
      <c r="L1348" t="s">
        <v>49</v>
      </c>
      <c r="M1348">
        <v>0</v>
      </c>
      <c r="N1348" t="s">
        <v>1394</v>
      </c>
      <c r="O1348" t="s">
        <v>2797</v>
      </c>
      <c r="P1348">
        <v>11.72</v>
      </c>
      <c r="Q1348" s="49">
        <v>45699</v>
      </c>
      <c r="R1348" s="49">
        <v>45709</v>
      </c>
      <c r="S1348" t="s">
        <v>2923</v>
      </c>
    </row>
    <row r="1349" spans="1:19" ht="15" customHeight="1" x14ac:dyDescent="0.35">
      <c r="A1349" s="49">
        <v>45094</v>
      </c>
      <c r="B1349" t="s">
        <v>19</v>
      </c>
      <c r="C1349" t="s">
        <v>26</v>
      </c>
      <c r="D1349">
        <v>6</v>
      </c>
      <c r="E1349">
        <v>332.18</v>
      </c>
      <c r="F1349" t="s">
        <v>30</v>
      </c>
      <c r="G1349" t="s">
        <v>34</v>
      </c>
      <c r="H1349">
        <v>0.1</v>
      </c>
      <c r="I1349" t="s">
        <v>41</v>
      </c>
      <c r="J1349">
        <v>1793.7719999999999</v>
      </c>
      <c r="K1349" t="s">
        <v>42</v>
      </c>
      <c r="L1349" t="s">
        <v>49</v>
      </c>
      <c r="M1349">
        <v>0</v>
      </c>
      <c r="N1349" t="s">
        <v>1395</v>
      </c>
      <c r="O1349" t="s">
        <v>2798</v>
      </c>
      <c r="P1349">
        <v>21.95</v>
      </c>
      <c r="Q1349" s="49">
        <v>45094</v>
      </c>
      <c r="R1349" s="49">
        <v>45098</v>
      </c>
      <c r="S1349" t="s">
        <v>2922</v>
      </c>
    </row>
    <row r="1350" spans="1:19" ht="15" customHeight="1" x14ac:dyDescent="0.35">
      <c r="A1350" s="49">
        <v>45327</v>
      </c>
      <c r="B1350" t="s">
        <v>21</v>
      </c>
      <c r="C1350" t="s">
        <v>27</v>
      </c>
      <c r="D1350">
        <v>14</v>
      </c>
      <c r="E1350">
        <v>463.96</v>
      </c>
      <c r="F1350" t="s">
        <v>33</v>
      </c>
      <c r="G1350" t="s">
        <v>35</v>
      </c>
      <c r="H1350">
        <v>0.15</v>
      </c>
      <c r="I1350" t="s">
        <v>40</v>
      </c>
      <c r="J1350">
        <v>5521.1239999999998</v>
      </c>
      <c r="K1350" t="s">
        <v>43</v>
      </c>
      <c r="M1350">
        <v>0</v>
      </c>
      <c r="N1350" t="s">
        <v>1396</v>
      </c>
      <c r="O1350" t="s">
        <v>2799</v>
      </c>
      <c r="P1350">
        <v>29.19</v>
      </c>
      <c r="Q1350" s="49">
        <v>45327</v>
      </c>
      <c r="R1350" s="49">
        <v>45336</v>
      </c>
      <c r="S1350" t="s">
        <v>2924</v>
      </c>
    </row>
    <row r="1351" spans="1:19" ht="15" customHeight="1" x14ac:dyDescent="0.35">
      <c r="A1351" s="49">
        <v>45368</v>
      </c>
      <c r="B1351" t="s">
        <v>19</v>
      </c>
      <c r="C1351" t="s">
        <v>25</v>
      </c>
      <c r="D1351">
        <v>10</v>
      </c>
      <c r="E1351">
        <v>68.27</v>
      </c>
      <c r="F1351" t="s">
        <v>31</v>
      </c>
      <c r="G1351" t="s">
        <v>34</v>
      </c>
      <c r="H1351">
        <v>0.15</v>
      </c>
      <c r="I1351" t="s">
        <v>40</v>
      </c>
      <c r="J1351">
        <v>580.29499999999996</v>
      </c>
      <c r="K1351" t="s">
        <v>44</v>
      </c>
      <c r="M1351">
        <v>0</v>
      </c>
      <c r="N1351" t="s">
        <v>1397</v>
      </c>
      <c r="O1351" t="s">
        <v>2445</v>
      </c>
      <c r="P1351">
        <v>24.33</v>
      </c>
      <c r="Q1351" s="49">
        <v>45368</v>
      </c>
      <c r="R1351" s="49">
        <v>45378</v>
      </c>
      <c r="S1351" t="s">
        <v>2922</v>
      </c>
    </row>
    <row r="1352" spans="1:19" ht="15" customHeight="1" x14ac:dyDescent="0.35">
      <c r="A1352" s="49">
        <v>45325</v>
      </c>
      <c r="B1352" t="s">
        <v>21</v>
      </c>
      <c r="C1352" t="s">
        <v>23</v>
      </c>
      <c r="D1352">
        <v>8</v>
      </c>
      <c r="E1352">
        <v>27.01</v>
      </c>
      <c r="F1352" t="s">
        <v>32</v>
      </c>
      <c r="G1352" t="s">
        <v>34</v>
      </c>
      <c r="H1352">
        <v>0.05</v>
      </c>
      <c r="I1352" t="s">
        <v>36</v>
      </c>
      <c r="J1352">
        <v>205.27600000000001</v>
      </c>
      <c r="K1352" t="s">
        <v>42</v>
      </c>
      <c r="L1352" t="s">
        <v>47</v>
      </c>
      <c r="M1352">
        <v>1</v>
      </c>
      <c r="N1352" t="s">
        <v>1398</v>
      </c>
      <c r="O1352" t="s">
        <v>2800</v>
      </c>
      <c r="P1352">
        <v>42.65</v>
      </c>
      <c r="Q1352" s="49">
        <v>45325</v>
      </c>
      <c r="R1352" s="49">
        <v>45331</v>
      </c>
      <c r="S1352" t="s">
        <v>2924</v>
      </c>
    </row>
    <row r="1353" spans="1:19" ht="15" customHeight="1" x14ac:dyDescent="0.35">
      <c r="A1353" s="49">
        <v>45016</v>
      </c>
      <c r="B1353" t="s">
        <v>20</v>
      </c>
      <c r="C1353" t="s">
        <v>28</v>
      </c>
      <c r="D1353">
        <v>9</v>
      </c>
      <c r="E1353">
        <v>78.8</v>
      </c>
      <c r="F1353" t="s">
        <v>33</v>
      </c>
      <c r="G1353" t="s">
        <v>35</v>
      </c>
      <c r="H1353">
        <v>0.1</v>
      </c>
      <c r="I1353" t="s">
        <v>37</v>
      </c>
      <c r="J1353">
        <v>638.28</v>
      </c>
      <c r="K1353" t="s">
        <v>42</v>
      </c>
      <c r="L1353" t="s">
        <v>47</v>
      </c>
      <c r="M1353">
        <v>0</v>
      </c>
      <c r="N1353" t="s">
        <v>1399</v>
      </c>
      <c r="O1353" t="s">
        <v>2303</v>
      </c>
      <c r="P1353">
        <v>9.2899999999999991</v>
      </c>
      <c r="Q1353" s="49">
        <v>45016</v>
      </c>
      <c r="R1353" s="49">
        <v>45026</v>
      </c>
      <c r="S1353" t="s">
        <v>2923</v>
      </c>
    </row>
    <row r="1354" spans="1:19" ht="15" customHeight="1" x14ac:dyDescent="0.35">
      <c r="A1354" s="49">
        <v>45156</v>
      </c>
      <c r="B1354" t="s">
        <v>22</v>
      </c>
      <c r="C1354" t="s">
        <v>28</v>
      </c>
      <c r="D1354">
        <v>16</v>
      </c>
      <c r="E1354">
        <v>174.68</v>
      </c>
      <c r="F1354" t="s">
        <v>30</v>
      </c>
      <c r="G1354" t="s">
        <v>34</v>
      </c>
      <c r="H1354">
        <v>0.15</v>
      </c>
      <c r="I1354" t="s">
        <v>38</v>
      </c>
      <c r="J1354">
        <v>2375.6480000000001</v>
      </c>
      <c r="K1354" t="s">
        <v>44</v>
      </c>
      <c r="M1354">
        <v>0</v>
      </c>
      <c r="N1354" t="s">
        <v>1400</v>
      </c>
      <c r="O1354" t="s">
        <v>2638</v>
      </c>
      <c r="P1354">
        <v>45.99</v>
      </c>
      <c r="Q1354" s="49">
        <v>45156</v>
      </c>
      <c r="R1354" s="49">
        <v>45160</v>
      </c>
      <c r="S1354" t="s">
        <v>2925</v>
      </c>
    </row>
    <row r="1355" spans="1:19" ht="15" customHeight="1" x14ac:dyDescent="0.35">
      <c r="A1355" s="49">
        <v>45179</v>
      </c>
      <c r="B1355" t="s">
        <v>21</v>
      </c>
      <c r="C1355" t="s">
        <v>29</v>
      </c>
      <c r="D1355">
        <v>4</v>
      </c>
      <c r="E1355">
        <v>306.06</v>
      </c>
      <c r="F1355" t="s">
        <v>32</v>
      </c>
      <c r="G1355" t="s">
        <v>34</v>
      </c>
      <c r="H1355">
        <v>0.05</v>
      </c>
      <c r="I1355" t="s">
        <v>39</v>
      </c>
      <c r="J1355">
        <v>1163.028</v>
      </c>
      <c r="K1355" t="s">
        <v>43</v>
      </c>
      <c r="L1355" t="s">
        <v>48</v>
      </c>
      <c r="M1355">
        <v>1</v>
      </c>
      <c r="N1355" t="s">
        <v>1401</v>
      </c>
      <c r="O1355" t="s">
        <v>2173</v>
      </c>
      <c r="P1355">
        <v>32.75</v>
      </c>
      <c r="Q1355" s="49">
        <v>45179</v>
      </c>
      <c r="R1355" s="49">
        <v>45182</v>
      </c>
      <c r="S1355" t="s">
        <v>2924</v>
      </c>
    </row>
    <row r="1356" spans="1:19" ht="15" customHeight="1" x14ac:dyDescent="0.35">
      <c r="A1356" s="49">
        <v>45320</v>
      </c>
      <c r="B1356" t="s">
        <v>19</v>
      </c>
      <c r="C1356" t="s">
        <v>28</v>
      </c>
      <c r="D1356">
        <v>12</v>
      </c>
      <c r="E1356">
        <v>164.22</v>
      </c>
      <c r="F1356" t="s">
        <v>32</v>
      </c>
      <c r="G1356" t="s">
        <v>35</v>
      </c>
      <c r="H1356">
        <v>0</v>
      </c>
      <c r="I1356" t="s">
        <v>41</v>
      </c>
      <c r="J1356">
        <v>1970.64</v>
      </c>
      <c r="K1356" t="s">
        <v>44</v>
      </c>
      <c r="L1356" t="s">
        <v>47</v>
      </c>
      <c r="M1356">
        <v>0</v>
      </c>
      <c r="N1356" t="s">
        <v>1402</v>
      </c>
      <c r="O1356" t="s">
        <v>2791</v>
      </c>
      <c r="P1356">
        <v>21.46</v>
      </c>
      <c r="Q1356" s="49">
        <v>45320</v>
      </c>
      <c r="R1356" s="49">
        <v>45325</v>
      </c>
      <c r="S1356" t="s">
        <v>2922</v>
      </c>
    </row>
    <row r="1357" spans="1:19" ht="15" customHeight="1" x14ac:dyDescent="0.35">
      <c r="A1357" s="49">
        <v>45372</v>
      </c>
      <c r="B1357" t="s">
        <v>20</v>
      </c>
      <c r="C1357" t="s">
        <v>28</v>
      </c>
      <c r="D1357">
        <v>20</v>
      </c>
      <c r="E1357">
        <v>336.29</v>
      </c>
      <c r="F1357" t="s">
        <v>32</v>
      </c>
      <c r="G1357" t="s">
        <v>35</v>
      </c>
      <c r="H1357">
        <v>0</v>
      </c>
      <c r="I1357" t="s">
        <v>36</v>
      </c>
      <c r="J1357">
        <v>6725.8</v>
      </c>
      <c r="K1357" t="s">
        <v>43</v>
      </c>
      <c r="L1357" t="s">
        <v>47</v>
      </c>
      <c r="M1357">
        <v>0</v>
      </c>
      <c r="N1357" t="s">
        <v>1403</v>
      </c>
      <c r="O1357" t="s">
        <v>2801</v>
      </c>
      <c r="P1357">
        <v>25.02</v>
      </c>
      <c r="Q1357" s="49">
        <v>45372</v>
      </c>
      <c r="R1357" s="49">
        <v>45381</v>
      </c>
      <c r="S1357" t="s">
        <v>2923</v>
      </c>
    </row>
    <row r="1358" spans="1:19" ht="15" customHeight="1" x14ac:dyDescent="0.35">
      <c r="A1358" s="49">
        <v>45507</v>
      </c>
      <c r="B1358" t="s">
        <v>22</v>
      </c>
      <c r="C1358" t="s">
        <v>28</v>
      </c>
      <c r="D1358">
        <v>7</v>
      </c>
      <c r="E1358">
        <v>180.25</v>
      </c>
      <c r="F1358" t="s">
        <v>33</v>
      </c>
      <c r="G1358" t="s">
        <v>35</v>
      </c>
      <c r="H1358">
        <v>0.1</v>
      </c>
      <c r="I1358" t="s">
        <v>40</v>
      </c>
      <c r="J1358">
        <v>1135.575</v>
      </c>
      <c r="K1358" t="s">
        <v>43</v>
      </c>
      <c r="L1358" t="s">
        <v>49</v>
      </c>
      <c r="M1358">
        <v>0</v>
      </c>
      <c r="N1358" t="s">
        <v>1404</v>
      </c>
      <c r="O1358" t="s">
        <v>2802</v>
      </c>
      <c r="P1358">
        <v>36.79</v>
      </c>
      <c r="Q1358" s="49">
        <v>45507</v>
      </c>
      <c r="R1358" s="49">
        <v>45509</v>
      </c>
      <c r="S1358" t="s">
        <v>2925</v>
      </c>
    </row>
    <row r="1359" spans="1:19" ht="15" customHeight="1" x14ac:dyDescent="0.35">
      <c r="A1359" s="49">
        <v>45782</v>
      </c>
      <c r="B1359" t="s">
        <v>20</v>
      </c>
      <c r="C1359" t="s">
        <v>27</v>
      </c>
      <c r="D1359">
        <v>1</v>
      </c>
      <c r="E1359">
        <v>21.75</v>
      </c>
      <c r="F1359" t="s">
        <v>32</v>
      </c>
      <c r="G1359" t="s">
        <v>35</v>
      </c>
      <c r="H1359">
        <v>0</v>
      </c>
      <c r="I1359" t="s">
        <v>37</v>
      </c>
      <c r="J1359">
        <v>21.75</v>
      </c>
      <c r="K1359" t="s">
        <v>46</v>
      </c>
      <c r="L1359" t="s">
        <v>47</v>
      </c>
      <c r="M1359">
        <v>0</v>
      </c>
      <c r="N1359" t="s">
        <v>1405</v>
      </c>
      <c r="O1359" t="s">
        <v>2803</v>
      </c>
      <c r="P1359">
        <v>7.35</v>
      </c>
      <c r="Q1359" s="49">
        <v>45782</v>
      </c>
      <c r="R1359" s="49">
        <v>45791</v>
      </c>
      <c r="S1359" t="s">
        <v>2923</v>
      </c>
    </row>
    <row r="1360" spans="1:19" ht="15" customHeight="1" x14ac:dyDescent="0.35">
      <c r="A1360" s="49">
        <v>44965</v>
      </c>
      <c r="B1360" t="s">
        <v>22</v>
      </c>
      <c r="C1360" t="s">
        <v>28</v>
      </c>
      <c r="D1360">
        <v>13</v>
      </c>
      <c r="E1360">
        <v>149.16</v>
      </c>
      <c r="F1360" t="s">
        <v>32</v>
      </c>
      <c r="G1360" t="s">
        <v>35</v>
      </c>
      <c r="H1360">
        <v>0.1</v>
      </c>
      <c r="I1360" t="s">
        <v>36</v>
      </c>
      <c r="J1360">
        <v>1745.172</v>
      </c>
      <c r="K1360" t="s">
        <v>46</v>
      </c>
      <c r="M1360">
        <v>1</v>
      </c>
      <c r="N1360" t="s">
        <v>1406</v>
      </c>
      <c r="O1360" t="s">
        <v>2112</v>
      </c>
      <c r="P1360">
        <v>20.9</v>
      </c>
      <c r="Q1360" s="49">
        <v>44965</v>
      </c>
      <c r="R1360" s="49">
        <v>44973</v>
      </c>
      <c r="S1360" t="s">
        <v>2925</v>
      </c>
    </row>
    <row r="1361" spans="1:19" ht="15" customHeight="1" x14ac:dyDescent="0.35">
      <c r="A1361" s="49">
        <v>45072</v>
      </c>
      <c r="B1361" t="s">
        <v>21</v>
      </c>
      <c r="C1361" t="s">
        <v>26</v>
      </c>
      <c r="D1361">
        <v>7</v>
      </c>
      <c r="E1361">
        <v>220.9</v>
      </c>
      <c r="F1361" t="s">
        <v>31</v>
      </c>
      <c r="G1361" t="s">
        <v>34</v>
      </c>
      <c r="H1361">
        <v>0.15</v>
      </c>
      <c r="I1361" t="s">
        <v>41</v>
      </c>
      <c r="J1361">
        <v>1314.355</v>
      </c>
      <c r="K1361" t="s">
        <v>43</v>
      </c>
      <c r="L1361" t="s">
        <v>47</v>
      </c>
      <c r="M1361">
        <v>0</v>
      </c>
      <c r="N1361" t="s">
        <v>1407</v>
      </c>
      <c r="O1361" t="s">
        <v>2804</v>
      </c>
      <c r="P1361">
        <v>15.25</v>
      </c>
      <c r="Q1361" s="49">
        <v>45072</v>
      </c>
      <c r="R1361" s="49">
        <v>45082</v>
      </c>
      <c r="S1361" t="s">
        <v>2924</v>
      </c>
    </row>
    <row r="1362" spans="1:19" ht="15" customHeight="1" x14ac:dyDescent="0.35">
      <c r="A1362" s="49">
        <v>45488</v>
      </c>
      <c r="B1362" t="s">
        <v>18</v>
      </c>
      <c r="C1362" t="s">
        <v>26</v>
      </c>
      <c r="D1362">
        <v>1</v>
      </c>
      <c r="E1362">
        <v>364.27</v>
      </c>
      <c r="F1362" t="s">
        <v>31</v>
      </c>
      <c r="G1362" t="s">
        <v>35</v>
      </c>
      <c r="H1362">
        <v>0.1</v>
      </c>
      <c r="I1362" t="s">
        <v>37</v>
      </c>
      <c r="J1362">
        <v>327.84300000000002</v>
      </c>
      <c r="K1362" t="s">
        <v>45</v>
      </c>
      <c r="L1362" t="s">
        <v>49</v>
      </c>
      <c r="M1362">
        <v>0</v>
      </c>
      <c r="N1362" t="s">
        <v>1408</v>
      </c>
      <c r="O1362" t="s">
        <v>2805</v>
      </c>
      <c r="P1362">
        <v>8.91</v>
      </c>
      <c r="Q1362" s="49">
        <v>45488</v>
      </c>
      <c r="R1362" s="49">
        <v>45495</v>
      </c>
      <c r="S1362" t="s">
        <v>2921</v>
      </c>
    </row>
    <row r="1363" spans="1:19" ht="15" customHeight="1" x14ac:dyDescent="0.35">
      <c r="A1363" s="49">
        <v>45644</v>
      </c>
      <c r="B1363" t="s">
        <v>20</v>
      </c>
      <c r="C1363" t="s">
        <v>27</v>
      </c>
      <c r="D1363">
        <v>9</v>
      </c>
      <c r="E1363">
        <v>306.42</v>
      </c>
      <c r="F1363" t="s">
        <v>32</v>
      </c>
      <c r="G1363" t="s">
        <v>34</v>
      </c>
      <c r="H1363">
        <v>0</v>
      </c>
      <c r="I1363" t="s">
        <v>41</v>
      </c>
      <c r="J1363">
        <v>2757.78</v>
      </c>
      <c r="K1363" t="s">
        <v>42</v>
      </c>
      <c r="M1363">
        <v>0</v>
      </c>
      <c r="N1363" t="s">
        <v>1409</v>
      </c>
      <c r="O1363" t="s">
        <v>2806</v>
      </c>
      <c r="P1363">
        <v>15.81</v>
      </c>
      <c r="Q1363" s="49">
        <v>45644</v>
      </c>
      <c r="R1363" s="49">
        <v>45653</v>
      </c>
      <c r="S1363" t="s">
        <v>2923</v>
      </c>
    </row>
    <row r="1364" spans="1:19" ht="15" customHeight="1" x14ac:dyDescent="0.35">
      <c r="A1364" s="49">
        <v>45564</v>
      </c>
      <c r="B1364" t="s">
        <v>20</v>
      </c>
      <c r="C1364" t="s">
        <v>28</v>
      </c>
      <c r="D1364">
        <v>18</v>
      </c>
      <c r="E1364">
        <v>589</v>
      </c>
      <c r="F1364" t="s">
        <v>30</v>
      </c>
      <c r="G1364" t="s">
        <v>34</v>
      </c>
      <c r="H1364">
        <v>0.1</v>
      </c>
      <c r="I1364" t="s">
        <v>40</v>
      </c>
      <c r="J1364">
        <v>9541.8000000000011</v>
      </c>
      <c r="K1364" t="s">
        <v>46</v>
      </c>
      <c r="L1364" t="s">
        <v>49</v>
      </c>
      <c r="M1364">
        <v>0</v>
      </c>
      <c r="N1364" t="s">
        <v>1410</v>
      </c>
      <c r="O1364" t="s">
        <v>2807</v>
      </c>
      <c r="P1364">
        <v>37.78</v>
      </c>
      <c r="Q1364" s="49">
        <v>45564</v>
      </c>
      <c r="R1364" s="49">
        <v>45573</v>
      </c>
      <c r="S1364" t="s">
        <v>2923</v>
      </c>
    </row>
    <row r="1365" spans="1:19" ht="15" customHeight="1" x14ac:dyDescent="0.35">
      <c r="A1365" s="49">
        <v>45590</v>
      </c>
      <c r="B1365" t="s">
        <v>19</v>
      </c>
      <c r="C1365" t="s">
        <v>25</v>
      </c>
      <c r="D1365">
        <v>16</v>
      </c>
      <c r="E1365">
        <v>249.45</v>
      </c>
      <c r="F1365" t="s">
        <v>32</v>
      </c>
      <c r="G1365" t="s">
        <v>34</v>
      </c>
      <c r="H1365">
        <v>0.1</v>
      </c>
      <c r="I1365" t="s">
        <v>37</v>
      </c>
      <c r="J1365">
        <v>3592.08</v>
      </c>
      <c r="K1365" t="s">
        <v>46</v>
      </c>
      <c r="L1365" t="s">
        <v>47</v>
      </c>
      <c r="M1365">
        <v>0</v>
      </c>
      <c r="N1365" t="s">
        <v>1411</v>
      </c>
      <c r="O1365" t="s">
        <v>2808</v>
      </c>
      <c r="P1365">
        <v>20.92</v>
      </c>
      <c r="Q1365" s="49">
        <v>45590</v>
      </c>
      <c r="R1365" s="49">
        <v>45597</v>
      </c>
      <c r="S1365" t="s">
        <v>2922</v>
      </c>
    </row>
    <row r="1366" spans="1:19" ht="15" customHeight="1" x14ac:dyDescent="0.35">
      <c r="A1366" s="49">
        <v>45663</v>
      </c>
      <c r="B1366" t="s">
        <v>20</v>
      </c>
      <c r="C1366" t="s">
        <v>27</v>
      </c>
      <c r="D1366">
        <v>20</v>
      </c>
      <c r="E1366">
        <v>440.32</v>
      </c>
      <c r="F1366" t="s">
        <v>32</v>
      </c>
      <c r="G1366" t="s">
        <v>35</v>
      </c>
      <c r="H1366">
        <v>0.05</v>
      </c>
      <c r="I1366" t="s">
        <v>37</v>
      </c>
      <c r="J1366">
        <v>8366.08</v>
      </c>
      <c r="K1366" t="s">
        <v>45</v>
      </c>
      <c r="L1366" t="s">
        <v>48</v>
      </c>
      <c r="M1366">
        <v>1</v>
      </c>
      <c r="N1366" t="s">
        <v>1412</v>
      </c>
      <c r="O1366" t="s">
        <v>2809</v>
      </c>
      <c r="P1366">
        <v>6.17</v>
      </c>
      <c r="Q1366" s="49">
        <v>45663</v>
      </c>
      <c r="R1366" s="49">
        <v>45673</v>
      </c>
      <c r="S1366" t="s">
        <v>2923</v>
      </c>
    </row>
    <row r="1367" spans="1:19" ht="15" customHeight="1" x14ac:dyDescent="0.35">
      <c r="A1367" s="49">
        <v>45249</v>
      </c>
      <c r="B1367" t="s">
        <v>21</v>
      </c>
      <c r="C1367" t="s">
        <v>28</v>
      </c>
      <c r="D1367">
        <v>3</v>
      </c>
      <c r="E1367">
        <v>101.34</v>
      </c>
      <c r="F1367" t="s">
        <v>31</v>
      </c>
      <c r="G1367" t="s">
        <v>34</v>
      </c>
      <c r="H1367">
        <v>0</v>
      </c>
      <c r="I1367" t="s">
        <v>39</v>
      </c>
      <c r="J1367">
        <v>304.02</v>
      </c>
      <c r="K1367" t="s">
        <v>45</v>
      </c>
      <c r="M1367">
        <v>0</v>
      </c>
      <c r="N1367" t="s">
        <v>1413</v>
      </c>
      <c r="O1367" t="s">
        <v>2810</v>
      </c>
      <c r="P1367">
        <v>23.15</v>
      </c>
      <c r="Q1367" s="49">
        <v>45249</v>
      </c>
      <c r="R1367" s="49">
        <v>45251</v>
      </c>
      <c r="S1367" t="s">
        <v>2924</v>
      </c>
    </row>
    <row r="1368" spans="1:19" ht="15" customHeight="1" x14ac:dyDescent="0.35">
      <c r="A1368" s="49">
        <v>45393</v>
      </c>
      <c r="B1368" t="s">
        <v>19</v>
      </c>
      <c r="C1368" t="s">
        <v>24</v>
      </c>
      <c r="D1368">
        <v>17</v>
      </c>
      <c r="E1368">
        <v>311.61</v>
      </c>
      <c r="F1368" t="s">
        <v>31</v>
      </c>
      <c r="G1368" t="s">
        <v>35</v>
      </c>
      <c r="H1368">
        <v>0.05</v>
      </c>
      <c r="I1368" t="s">
        <v>36</v>
      </c>
      <c r="J1368">
        <v>5032.5014999999994</v>
      </c>
      <c r="K1368" t="s">
        <v>42</v>
      </c>
      <c r="M1368">
        <v>1</v>
      </c>
      <c r="N1368" t="s">
        <v>1414</v>
      </c>
      <c r="O1368" t="s">
        <v>2811</v>
      </c>
      <c r="P1368">
        <v>29.9</v>
      </c>
      <c r="Q1368" s="49">
        <v>45393</v>
      </c>
      <c r="R1368" s="49">
        <v>45399</v>
      </c>
      <c r="S1368" t="s">
        <v>2922</v>
      </c>
    </row>
    <row r="1369" spans="1:19" ht="15" customHeight="1" x14ac:dyDescent="0.35">
      <c r="A1369" s="49">
        <v>45381</v>
      </c>
      <c r="B1369" t="s">
        <v>19</v>
      </c>
      <c r="C1369" t="s">
        <v>27</v>
      </c>
      <c r="D1369">
        <v>2</v>
      </c>
      <c r="E1369">
        <v>441.18</v>
      </c>
      <c r="F1369" t="s">
        <v>30</v>
      </c>
      <c r="G1369" t="s">
        <v>35</v>
      </c>
      <c r="H1369">
        <v>0.15</v>
      </c>
      <c r="I1369" t="s">
        <v>41</v>
      </c>
      <c r="J1369">
        <v>750.00599999999997</v>
      </c>
      <c r="K1369" t="s">
        <v>46</v>
      </c>
      <c r="M1369">
        <v>1</v>
      </c>
      <c r="N1369" t="s">
        <v>1415</v>
      </c>
      <c r="O1369" t="s">
        <v>2812</v>
      </c>
      <c r="P1369">
        <v>23.07</v>
      </c>
      <c r="Q1369" s="49">
        <v>45381</v>
      </c>
      <c r="R1369" s="49">
        <v>45388</v>
      </c>
      <c r="S1369" t="s">
        <v>2922</v>
      </c>
    </row>
    <row r="1370" spans="1:19" ht="15" customHeight="1" x14ac:dyDescent="0.35">
      <c r="A1370" s="49">
        <v>45621</v>
      </c>
      <c r="B1370" t="s">
        <v>20</v>
      </c>
      <c r="C1370" t="s">
        <v>26</v>
      </c>
      <c r="D1370">
        <v>20</v>
      </c>
      <c r="E1370">
        <v>286.66000000000003</v>
      </c>
      <c r="F1370" t="s">
        <v>33</v>
      </c>
      <c r="G1370" t="s">
        <v>35</v>
      </c>
      <c r="H1370">
        <v>0.1</v>
      </c>
      <c r="I1370" t="s">
        <v>39</v>
      </c>
      <c r="J1370">
        <v>5159.880000000001</v>
      </c>
      <c r="K1370" t="s">
        <v>45</v>
      </c>
      <c r="L1370" t="s">
        <v>49</v>
      </c>
      <c r="M1370">
        <v>0</v>
      </c>
      <c r="N1370" t="s">
        <v>1416</v>
      </c>
      <c r="O1370" t="s">
        <v>1768</v>
      </c>
      <c r="P1370">
        <v>15.54</v>
      </c>
      <c r="Q1370" s="49">
        <v>45621</v>
      </c>
      <c r="R1370" s="49">
        <v>45625</v>
      </c>
      <c r="S1370" t="s">
        <v>2923</v>
      </c>
    </row>
    <row r="1371" spans="1:19" ht="15" customHeight="1" x14ac:dyDescent="0.35">
      <c r="A1371" s="49">
        <v>45663</v>
      </c>
      <c r="B1371" t="s">
        <v>20</v>
      </c>
      <c r="C1371" t="s">
        <v>29</v>
      </c>
      <c r="D1371">
        <v>13</v>
      </c>
      <c r="E1371">
        <v>483.63</v>
      </c>
      <c r="F1371" t="s">
        <v>31</v>
      </c>
      <c r="G1371" t="s">
        <v>35</v>
      </c>
      <c r="H1371">
        <v>0.05</v>
      </c>
      <c r="I1371" t="s">
        <v>39</v>
      </c>
      <c r="J1371">
        <v>5972.8304999999991</v>
      </c>
      <c r="K1371" t="s">
        <v>46</v>
      </c>
      <c r="L1371" t="s">
        <v>47</v>
      </c>
      <c r="M1371">
        <v>0</v>
      </c>
      <c r="N1371" t="s">
        <v>1417</v>
      </c>
      <c r="O1371" t="s">
        <v>2813</v>
      </c>
      <c r="P1371">
        <v>18.22</v>
      </c>
      <c r="Q1371" s="49">
        <v>45663</v>
      </c>
      <c r="R1371" s="49">
        <v>45672</v>
      </c>
      <c r="S1371" t="s">
        <v>2923</v>
      </c>
    </row>
    <row r="1372" spans="1:19" ht="15" customHeight="1" x14ac:dyDescent="0.35">
      <c r="A1372" s="49">
        <v>45031</v>
      </c>
      <c r="B1372" t="s">
        <v>22</v>
      </c>
      <c r="C1372" t="s">
        <v>28</v>
      </c>
      <c r="D1372">
        <v>8</v>
      </c>
      <c r="E1372">
        <v>304.14999999999998</v>
      </c>
      <c r="F1372" t="s">
        <v>30</v>
      </c>
      <c r="G1372" t="s">
        <v>34</v>
      </c>
      <c r="H1372">
        <v>0.05</v>
      </c>
      <c r="I1372" t="s">
        <v>39</v>
      </c>
      <c r="J1372">
        <v>2311.54</v>
      </c>
      <c r="K1372" t="s">
        <v>45</v>
      </c>
      <c r="M1372">
        <v>0</v>
      </c>
      <c r="N1372" t="s">
        <v>1418</v>
      </c>
      <c r="O1372" t="s">
        <v>2814</v>
      </c>
      <c r="P1372">
        <v>41.73</v>
      </c>
      <c r="Q1372" s="49">
        <v>45031</v>
      </c>
      <c r="R1372" s="49">
        <v>45034</v>
      </c>
      <c r="S1372" t="s">
        <v>2925</v>
      </c>
    </row>
    <row r="1373" spans="1:19" ht="15" customHeight="1" x14ac:dyDescent="0.35">
      <c r="A1373" s="49">
        <v>45329</v>
      </c>
      <c r="B1373" t="s">
        <v>18</v>
      </c>
      <c r="C1373" t="s">
        <v>29</v>
      </c>
      <c r="D1373">
        <v>10</v>
      </c>
      <c r="E1373">
        <v>452.21</v>
      </c>
      <c r="F1373" t="s">
        <v>31</v>
      </c>
      <c r="G1373" t="s">
        <v>35</v>
      </c>
      <c r="H1373">
        <v>0.1</v>
      </c>
      <c r="I1373" t="s">
        <v>36</v>
      </c>
      <c r="J1373">
        <v>4069.889999999999</v>
      </c>
      <c r="K1373" t="s">
        <v>46</v>
      </c>
      <c r="L1373" t="s">
        <v>49</v>
      </c>
      <c r="M1373">
        <v>0</v>
      </c>
      <c r="N1373" t="s">
        <v>1419</v>
      </c>
      <c r="O1373" t="s">
        <v>2815</v>
      </c>
      <c r="P1373">
        <v>15.87</v>
      </c>
      <c r="Q1373" s="49">
        <v>45329</v>
      </c>
      <c r="R1373" s="49">
        <v>45339</v>
      </c>
      <c r="S1373" t="s">
        <v>2921</v>
      </c>
    </row>
    <row r="1374" spans="1:19" ht="15" customHeight="1" x14ac:dyDescent="0.35">
      <c r="A1374" s="49">
        <v>45079</v>
      </c>
      <c r="B1374" t="s">
        <v>18</v>
      </c>
      <c r="C1374" t="s">
        <v>29</v>
      </c>
      <c r="D1374">
        <v>4</v>
      </c>
      <c r="E1374">
        <v>248.16</v>
      </c>
      <c r="F1374" t="s">
        <v>30</v>
      </c>
      <c r="G1374" t="s">
        <v>35</v>
      </c>
      <c r="H1374">
        <v>0.1</v>
      </c>
      <c r="I1374" t="s">
        <v>40</v>
      </c>
      <c r="J1374">
        <v>893.37599999999998</v>
      </c>
      <c r="K1374" t="s">
        <v>44</v>
      </c>
      <c r="M1374">
        <v>1</v>
      </c>
      <c r="N1374" t="s">
        <v>1420</v>
      </c>
      <c r="O1374" t="s">
        <v>2816</v>
      </c>
      <c r="P1374">
        <v>45.11</v>
      </c>
      <c r="Q1374" s="49">
        <v>45079</v>
      </c>
      <c r="R1374" s="49">
        <v>45082</v>
      </c>
      <c r="S1374" t="s">
        <v>2921</v>
      </c>
    </row>
    <row r="1375" spans="1:19" ht="15" customHeight="1" x14ac:dyDescent="0.35">
      <c r="A1375" s="49">
        <v>45162</v>
      </c>
      <c r="B1375" t="s">
        <v>18</v>
      </c>
      <c r="C1375" t="s">
        <v>23</v>
      </c>
      <c r="D1375">
        <v>4</v>
      </c>
      <c r="E1375">
        <v>520</v>
      </c>
      <c r="F1375" t="s">
        <v>31</v>
      </c>
      <c r="G1375" t="s">
        <v>35</v>
      </c>
      <c r="H1375">
        <v>0</v>
      </c>
      <c r="I1375" t="s">
        <v>36</v>
      </c>
      <c r="J1375">
        <v>2080</v>
      </c>
      <c r="K1375" t="s">
        <v>44</v>
      </c>
      <c r="L1375" t="s">
        <v>49</v>
      </c>
      <c r="M1375">
        <v>0</v>
      </c>
      <c r="N1375" t="s">
        <v>1421</v>
      </c>
      <c r="O1375" t="s">
        <v>2817</v>
      </c>
      <c r="P1375">
        <v>18.25</v>
      </c>
      <c r="Q1375" s="49">
        <v>45162</v>
      </c>
      <c r="R1375" s="49">
        <v>45171</v>
      </c>
      <c r="S1375" t="s">
        <v>2921</v>
      </c>
    </row>
    <row r="1376" spans="1:19" ht="15" customHeight="1" x14ac:dyDescent="0.35">
      <c r="A1376" s="49">
        <v>45632</v>
      </c>
      <c r="B1376" t="s">
        <v>19</v>
      </c>
      <c r="C1376" t="s">
        <v>26</v>
      </c>
      <c r="D1376">
        <v>11</v>
      </c>
      <c r="E1376">
        <v>571.07000000000005</v>
      </c>
      <c r="F1376" t="s">
        <v>31</v>
      </c>
      <c r="G1376" t="s">
        <v>35</v>
      </c>
      <c r="H1376">
        <v>0</v>
      </c>
      <c r="I1376" t="s">
        <v>38</v>
      </c>
      <c r="J1376">
        <v>6281.77</v>
      </c>
      <c r="K1376" t="s">
        <v>43</v>
      </c>
      <c r="L1376" t="s">
        <v>48</v>
      </c>
      <c r="M1376">
        <v>0</v>
      </c>
      <c r="N1376" t="s">
        <v>1422</v>
      </c>
      <c r="O1376" t="s">
        <v>2818</v>
      </c>
      <c r="P1376">
        <v>12.6</v>
      </c>
      <c r="Q1376" s="49">
        <v>45632</v>
      </c>
      <c r="R1376" s="49">
        <v>45637</v>
      </c>
      <c r="S1376" t="s">
        <v>2922</v>
      </c>
    </row>
    <row r="1377" spans="1:19" ht="15" customHeight="1" x14ac:dyDescent="0.35">
      <c r="A1377" s="49">
        <v>45268</v>
      </c>
      <c r="B1377" t="s">
        <v>18</v>
      </c>
      <c r="C1377" t="s">
        <v>28</v>
      </c>
      <c r="D1377">
        <v>11</v>
      </c>
      <c r="E1377">
        <v>65.569999999999993</v>
      </c>
      <c r="F1377" t="s">
        <v>33</v>
      </c>
      <c r="G1377" t="s">
        <v>35</v>
      </c>
      <c r="H1377">
        <v>0.1</v>
      </c>
      <c r="I1377" t="s">
        <v>40</v>
      </c>
      <c r="J1377">
        <v>649.14300000000003</v>
      </c>
      <c r="K1377" t="s">
        <v>45</v>
      </c>
      <c r="L1377" t="s">
        <v>48</v>
      </c>
      <c r="M1377">
        <v>1</v>
      </c>
      <c r="N1377" t="s">
        <v>1423</v>
      </c>
      <c r="O1377" t="s">
        <v>2819</v>
      </c>
      <c r="P1377">
        <v>30.43</v>
      </c>
      <c r="Q1377" s="49">
        <v>45268</v>
      </c>
      <c r="R1377" s="49">
        <v>45274</v>
      </c>
      <c r="S1377" t="s">
        <v>2921</v>
      </c>
    </row>
    <row r="1378" spans="1:19" ht="15" customHeight="1" x14ac:dyDescent="0.35">
      <c r="A1378" s="49">
        <v>45058</v>
      </c>
      <c r="B1378" t="s">
        <v>19</v>
      </c>
      <c r="C1378" t="s">
        <v>28</v>
      </c>
      <c r="D1378">
        <v>4</v>
      </c>
      <c r="E1378">
        <v>397.02</v>
      </c>
      <c r="F1378" t="s">
        <v>31</v>
      </c>
      <c r="G1378" t="s">
        <v>34</v>
      </c>
      <c r="H1378">
        <v>0</v>
      </c>
      <c r="I1378" t="s">
        <v>38</v>
      </c>
      <c r="J1378">
        <v>1588.08</v>
      </c>
      <c r="K1378" t="s">
        <v>46</v>
      </c>
      <c r="L1378" t="s">
        <v>47</v>
      </c>
      <c r="M1378">
        <v>0</v>
      </c>
      <c r="N1378" t="s">
        <v>1424</v>
      </c>
      <c r="O1378" t="s">
        <v>2820</v>
      </c>
      <c r="P1378">
        <v>23.25</v>
      </c>
      <c r="Q1378" s="49">
        <v>45058</v>
      </c>
      <c r="R1378" s="49">
        <v>45066</v>
      </c>
      <c r="S1378" t="s">
        <v>2922</v>
      </c>
    </row>
    <row r="1379" spans="1:19" ht="15" customHeight="1" x14ac:dyDescent="0.35">
      <c r="A1379" s="49">
        <v>45771</v>
      </c>
      <c r="B1379" t="s">
        <v>22</v>
      </c>
      <c r="C1379" t="s">
        <v>23</v>
      </c>
      <c r="D1379">
        <v>10</v>
      </c>
      <c r="E1379">
        <v>169.35</v>
      </c>
      <c r="F1379" t="s">
        <v>30</v>
      </c>
      <c r="G1379" t="s">
        <v>35</v>
      </c>
      <c r="H1379">
        <v>0.05</v>
      </c>
      <c r="I1379" t="s">
        <v>37</v>
      </c>
      <c r="J1379">
        <v>1608.825</v>
      </c>
      <c r="K1379" t="s">
        <v>44</v>
      </c>
      <c r="L1379" t="s">
        <v>49</v>
      </c>
      <c r="M1379">
        <v>0</v>
      </c>
      <c r="N1379" t="s">
        <v>1425</v>
      </c>
      <c r="O1379" t="s">
        <v>2821</v>
      </c>
      <c r="P1379">
        <v>44.91</v>
      </c>
      <c r="Q1379" s="49">
        <v>45771</v>
      </c>
      <c r="R1379" s="49">
        <v>45774</v>
      </c>
      <c r="S1379" t="s">
        <v>2925</v>
      </c>
    </row>
    <row r="1380" spans="1:19" ht="15" customHeight="1" x14ac:dyDescent="0.35">
      <c r="A1380" s="49">
        <v>45039</v>
      </c>
      <c r="B1380" t="s">
        <v>21</v>
      </c>
      <c r="C1380" t="s">
        <v>28</v>
      </c>
      <c r="D1380">
        <v>9</v>
      </c>
      <c r="E1380">
        <v>340.44</v>
      </c>
      <c r="F1380" t="s">
        <v>33</v>
      </c>
      <c r="G1380" t="s">
        <v>35</v>
      </c>
      <c r="H1380">
        <v>0.05</v>
      </c>
      <c r="I1380" t="s">
        <v>39</v>
      </c>
      <c r="J1380">
        <v>2910.7620000000002</v>
      </c>
      <c r="K1380" t="s">
        <v>45</v>
      </c>
      <c r="L1380" t="s">
        <v>47</v>
      </c>
      <c r="M1380">
        <v>1</v>
      </c>
      <c r="N1380" t="s">
        <v>1426</v>
      </c>
      <c r="O1380" t="s">
        <v>2822</v>
      </c>
      <c r="P1380">
        <v>36.68</v>
      </c>
      <c r="Q1380" s="49">
        <v>45039</v>
      </c>
      <c r="R1380" s="49">
        <v>45049</v>
      </c>
      <c r="S1380" t="s">
        <v>2924</v>
      </c>
    </row>
    <row r="1381" spans="1:19" ht="15" customHeight="1" x14ac:dyDescent="0.35">
      <c r="A1381" s="49">
        <v>44944</v>
      </c>
      <c r="B1381" t="s">
        <v>20</v>
      </c>
      <c r="C1381" t="s">
        <v>27</v>
      </c>
      <c r="D1381">
        <v>1</v>
      </c>
      <c r="E1381">
        <v>120.2</v>
      </c>
      <c r="F1381" t="s">
        <v>33</v>
      </c>
      <c r="G1381" t="s">
        <v>35</v>
      </c>
      <c r="H1381">
        <v>0.05</v>
      </c>
      <c r="I1381" t="s">
        <v>39</v>
      </c>
      <c r="J1381">
        <v>114.19</v>
      </c>
      <c r="K1381" t="s">
        <v>42</v>
      </c>
      <c r="L1381" t="s">
        <v>49</v>
      </c>
      <c r="M1381">
        <v>0</v>
      </c>
      <c r="N1381" t="s">
        <v>1427</v>
      </c>
      <c r="O1381" t="s">
        <v>2764</v>
      </c>
      <c r="P1381">
        <v>44.99</v>
      </c>
      <c r="Q1381" s="49">
        <v>44944</v>
      </c>
      <c r="R1381" s="49">
        <v>44947</v>
      </c>
      <c r="S1381" t="s">
        <v>2923</v>
      </c>
    </row>
    <row r="1382" spans="1:19" ht="15" customHeight="1" x14ac:dyDescent="0.35">
      <c r="A1382" s="49">
        <v>45788</v>
      </c>
      <c r="B1382" t="s">
        <v>20</v>
      </c>
      <c r="C1382" t="s">
        <v>24</v>
      </c>
      <c r="D1382">
        <v>13</v>
      </c>
      <c r="E1382">
        <v>169.39</v>
      </c>
      <c r="F1382" t="s">
        <v>30</v>
      </c>
      <c r="G1382" t="s">
        <v>34</v>
      </c>
      <c r="H1382">
        <v>0.15</v>
      </c>
      <c r="I1382" t="s">
        <v>40</v>
      </c>
      <c r="J1382">
        <v>1871.7594999999999</v>
      </c>
      <c r="K1382" t="s">
        <v>44</v>
      </c>
      <c r="M1382">
        <v>0</v>
      </c>
      <c r="N1382" t="s">
        <v>1428</v>
      </c>
      <c r="O1382" t="s">
        <v>2823</v>
      </c>
      <c r="P1382">
        <v>6.81</v>
      </c>
      <c r="Q1382" s="49">
        <v>45788</v>
      </c>
      <c r="R1382" s="49">
        <v>45798</v>
      </c>
      <c r="S1382" t="s">
        <v>2923</v>
      </c>
    </row>
    <row r="1383" spans="1:19" ht="15" customHeight="1" x14ac:dyDescent="0.35">
      <c r="A1383" s="49">
        <v>45649</v>
      </c>
      <c r="B1383" t="s">
        <v>22</v>
      </c>
      <c r="C1383" t="s">
        <v>28</v>
      </c>
      <c r="D1383">
        <v>10</v>
      </c>
      <c r="E1383">
        <v>170.72</v>
      </c>
      <c r="F1383" t="s">
        <v>31</v>
      </c>
      <c r="G1383" t="s">
        <v>34</v>
      </c>
      <c r="H1383">
        <v>0.05</v>
      </c>
      <c r="I1383" t="s">
        <v>38</v>
      </c>
      <c r="J1383">
        <v>1621.84</v>
      </c>
      <c r="K1383" t="s">
        <v>42</v>
      </c>
      <c r="L1383" t="s">
        <v>47</v>
      </c>
      <c r="M1383">
        <v>0</v>
      </c>
      <c r="N1383" t="s">
        <v>1429</v>
      </c>
      <c r="O1383" t="s">
        <v>2824</v>
      </c>
      <c r="P1383">
        <v>29.18</v>
      </c>
      <c r="Q1383" s="49">
        <v>45649</v>
      </c>
      <c r="R1383" s="49">
        <v>45659</v>
      </c>
      <c r="S1383" t="s">
        <v>2925</v>
      </c>
    </row>
    <row r="1384" spans="1:19" ht="15" customHeight="1" x14ac:dyDescent="0.35">
      <c r="A1384" s="49">
        <v>45158</v>
      </c>
      <c r="B1384" t="s">
        <v>22</v>
      </c>
      <c r="C1384" t="s">
        <v>25</v>
      </c>
      <c r="D1384">
        <v>9</v>
      </c>
      <c r="E1384">
        <v>323.77</v>
      </c>
      <c r="F1384" t="s">
        <v>31</v>
      </c>
      <c r="G1384" t="s">
        <v>34</v>
      </c>
      <c r="H1384">
        <v>0.15</v>
      </c>
      <c r="I1384" t="s">
        <v>39</v>
      </c>
      <c r="J1384">
        <v>2476.8404999999998</v>
      </c>
      <c r="K1384" t="s">
        <v>45</v>
      </c>
      <c r="M1384">
        <v>0</v>
      </c>
      <c r="N1384" t="s">
        <v>1430</v>
      </c>
      <c r="O1384" t="s">
        <v>2825</v>
      </c>
      <c r="P1384">
        <v>6.36</v>
      </c>
      <c r="Q1384" s="49">
        <v>45158</v>
      </c>
      <c r="R1384" s="49">
        <v>45166</v>
      </c>
      <c r="S1384" t="s">
        <v>2925</v>
      </c>
    </row>
    <row r="1385" spans="1:19" ht="15" customHeight="1" x14ac:dyDescent="0.35">
      <c r="A1385" s="49">
        <v>45734</v>
      </c>
      <c r="B1385" t="s">
        <v>21</v>
      </c>
      <c r="C1385" t="s">
        <v>26</v>
      </c>
      <c r="D1385">
        <v>4</v>
      </c>
      <c r="E1385">
        <v>481.86</v>
      </c>
      <c r="F1385" t="s">
        <v>30</v>
      </c>
      <c r="G1385" t="s">
        <v>34</v>
      </c>
      <c r="H1385">
        <v>0</v>
      </c>
      <c r="I1385" t="s">
        <v>41</v>
      </c>
      <c r="J1385">
        <v>1927.44</v>
      </c>
      <c r="K1385" t="s">
        <v>42</v>
      </c>
      <c r="L1385" t="s">
        <v>47</v>
      </c>
      <c r="M1385">
        <v>0</v>
      </c>
      <c r="N1385" t="s">
        <v>1431</v>
      </c>
      <c r="O1385" t="s">
        <v>2826</v>
      </c>
      <c r="P1385">
        <v>21.92</v>
      </c>
      <c r="Q1385" s="49">
        <v>45734</v>
      </c>
      <c r="R1385" s="49">
        <v>45739</v>
      </c>
      <c r="S1385" t="s">
        <v>2924</v>
      </c>
    </row>
    <row r="1386" spans="1:19" ht="15" customHeight="1" x14ac:dyDescent="0.35">
      <c r="A1386" s="49">
        <v>45307</v>
      </c>
      <c r="B1386" t="s">
        <v>21</v>
      </c>
      <c r="C1386" t="s">
        <v>24</v>
      </c>
      <c r="D1386">
        <v>4</v>
      </c>
      <c r="E1386">
        <v>78.05</v>
      </c>
      <c r="F1386" t="s">
        <v>31</v>
      </c>
      <c r="G1386" t="s">
        <v>35</v>
      </c>
      <c r="H1386">
        <v>0</v>
      </c>
      <c r="I1386" t="s">
        <v>39</v>
      </c>
      <c r="J1386">
        <v>312.2</v>
      </c>
      <c r="K1386" t="s">
        <v>44</v>
      </c>
      <c r="M1386">
        <v>0</v>
      </c>
      <c r="N1386" t="s">
        <v>1432</v>
      </c>
      <c r="O1386" t="s">
        <v>2827</v>
      </c>
      <c r="P1386">
        <v>14.03</v>
      </c>
      <c r="Q1386" s="49">
        <v>45307</v>
      </c>
      <c r="R1386" s="49">
        <v>45315</v>
      </c>
      <c r="S1386" t="s">
        <v>2924</v>
      </c>
    </row>
    <row r="1387" spans="1:19" ht="15" customHeight="1" x14ac:dyDescent="0.35">
      <c r="A1387" s="49">
        <v>45441</v>
      </c>
      <c r="B1387" t="s">
        <v>18</v>
      </c>
      <c r="C1387" t="s">
        <v>28</v>
      </c>
      <c r="D1387">
        <v>6</v>
      </c>
      <c r="E1387">
        <v>57.4</v>
      </c>
      <c r="F1387" t="s">
        <v>32</v>
      </c>
      <c r="G1387" t="s">
        <v>34</v>
      </c>
      <c r="H1387">
        <v>0.1</v>
      </c>
      <c r="I1387" t="s">
        <v>36</v>
      </c>
      <c r="J1387">
        <v>309.95999999999998</v>
      </c>
      <c r="K1387" t="s">
        <v>45</v>
      </c>
      <c r="L1387" t="s">
        <v>47</v>
      </c>
      <c r="M1387">
        <v>0</v>
      </c>
      <c r="N1387" t="s">
        <v>1433</v>
      </c>
      <c r="O1387" t="s">
        <v>2828</v>
      </c>
      <c r="P1387">
        <v>26.42</v>
      </c>
      <c r="Q1387" s="49">
        <v>45441</v>
      </c>
      <c r="R1387" s="49">
        <v>45451</v>
      </c>
      <c r="S1387" t="s">
        <v>2921</v>
      </c>
    </row>
    <row r="1388" spans="1:19" ht="15" customHeight="1" x14ac:dyDescent="0.35">
      <c r="A1388" s="49">
        <v>45741</v>
      </c>
      <c r="B1388" t="s">
        <v>19</v>
      </c>
      <c r="C1388" t="s">
        <v>23</v>
      </c>
      <c r="D1388">
        <v>9</v>
      </c>
      <c r="E1388">
        <v>454.98</v>
      </c>
      <c r="F1388" t="s">
        <v>30</v>
      </c>
      <c r="G1388" t="s">
        <v>34</v>
      </c>
      <c r="H1388">
        <v>0.15</v>
      </c>
      <c r="I1388" t="s">
        <v>36</v>
      </c>
      <c r="J1388">
        <v>3480.5970000000002</v>
      </c>
      <c r="K1388" t="s">
        <v>44</v>
      </c>
      <c r="M1388">
        <v>0</v>
      </c>
      <c r="N1388" t="s">
        <v>1434</v>
      </c>
      <c r="O1388" t="s">
        <v>2829</v>
      </c>
      <c r="P1388">
        <v>40.76</v>
      </c>
      <c r="Q1388" s="49">
        <v>45741</v>
      </c>
      <c r="R1388" s="49">
        <v>45743</v>
      </c>
      <c r="S1388" t="s">
        <v>2922</v>
      </c>
    </row>
    <row r="1389" spans="1:19" ht="15" customHeight="1" x14ac:dyDescent="0.35">
      <c r="A1389" s="49">
        <v>45738</v>
      </c>
      <c r="B1389" t="s">
        <v>21</v>
      </c>
      <c r="C1389" t="s">
        <v>25</v>
      </c>
      <c r="D1389">
        <v>11</v>
      </c>
      <c r="E1389">
        <v>365.75</v>
      </c>
      <c r="F1389" t="s">
        <v>33</v>
      </c>
      <c r="G1389" t="s">
        <v>34</v>
      </c>
      <c r="H1389">
        <v>0.05</v>
      </c>
      <c r="I1389" t="s">
        <v>41</v>
      </c>
      <c r="J1389">
        <v>3822.0875000000001</v>
      </c>
      <c r="K1389" t="s">
        <v>45</v>
      </c>
      <c r="L1389" t="s">
        <v>47</v>
      </c>
      <c r="M1389">
        <v>1</v>
      </c>
      <c r="N1389" t="s">
        <v>1435</v>
      </c>
      <c r="O1389" t="s">
        <v>2830</v>
      </c>
      <c r="P1389">
        <v>8.3699999999999992</v>
      </c>
      <c r="Q1389" s="49">
        <v>45738</v>
      </c>
      <c r="R1389" s="49">
        <v>45743</v>
      </c>
      <c r="S1389" t="s">
        <v>2924</v>
      </c>
    </row>
    <row r="1390" spans="1:19" ht="15" customHeight="1" x14ac:dyDescent="0.35">
      <c r="A1390" s="49">
        <v>45521</v>
      </c>
      <c r="B1390" t="s">
        <v>18</v>
      </c>
      <c r="C1390" t="s">
        <v>24</v>
      </c>
      <c r="D1390">
        <v>7</v>
      </c>
      <c r="E1390">
        <v>106.88</v>
      </c>
      <c r="F1390" t="s">
        <v>32</v>
      </c>
      <c r="G1390" t="s">
        <v>35</v>
      </c>
      <c r="H1390">
        <v>0.05</v>
      </c>
      <c r="I1390" t="s">
        <v>40</v>
      </c>
      <c r="J1390">
        <v>710.75199999999995</v>
      </c>
      <c r="K1390" t="s">
        <v>46</v>
      </c>
      <c r="L1390" t="s">
        <v>49</v>
      </c>
      <c r="M1390">
        <v>1</v>
      </c>
      <c r="N1390" t="s">
        <v>1436</v>
      </c>
      <c r="O1390" t="s">
        <v>2831</v>
      </c>
      <c r="P1390">
        <v>26.12</v>
      </c>
      <c r="Q1390" s="49">
        <v>45521</v>
      </c>
      <c r="R1390" s="49">
        <v>45528</v>
      </c>
      <c r="S1390" t="s">
        <v>2921</v>
      </c>
    </row>
    <row r="1391" spans="1:19" ht="15" customHeight="1" x14ac:dyDescent="0.35">
      <c r="A1391" s="49">
        <v>45445</v>
      </c>
      <c r="B1391" t="s">
        <v>19</v>
      </c>
      <c r="C1391" t="s">
        <v>29</v>
      </c>
      <c r="D1391">
        <v>2</v>
      </c>
      <c r="E1391">
        <v>250.98</v>
      </c>
      <c r="F1391" t="s">
        <v>30</v>
      </c>
      <c r="G1391" t="s">
        <v>34</v>
      </c>
      <c r="H1391">
        <v>0.1</v>
      </c>
      <c r="I1391" t="s">
        <v>36</v>
      </c>
      <c r="J1391">
        <v>451.76400000000001</v>
      </c>
      <c r="K1391" t="s">
        <v>42</v>
      </c>
      <c r="L1391" t="s">
        <v>49</v>
      </c>
      <c r="M1391">
        <v>0</v>
      </c>
      <c r="N1391" t="s">
        <v>1437</v>
      </c>
      <c r="O1391" t="s">
        <v>2832</v>
      </c>
      <c r="P1391">
        <v>18.8</v>
      </c>
      <c r="Q1391" s="49">
        <v>45445</v>
      </c>
      <c r="R1391" s="49">
        <v>45455</v>
      </c>
      <c r="S1391" t="s">
        <v>2922</v>
      </c>
    </row>
    <row r="1392" spans="1:19" ht="15" customHeight="1" x14ac:dyDescent="0.35">
      <c r="A1392" s="49">
        <v>45016</v>
      </c>
      <c r="B1392" t="s">
        <v>19</v>
      </c>
      <c r="C1392" t="s">
        <v>27</v>
      </c>
      <c r="D1392">
        <v>8</v>
      </c>
      <c r="E1392">
        <v>591.29</v>
      </c>
      <c r="F1392" t="s">
        <v>32</v>
      </c>
      <c r="G1392" t="s">
        <v>35</v>
      </c>
      <c r="H1392">
        <v>0.1</v>
      </c>
      <c r="I1392" t="s">
        <v>40</v>
      </c>
      <c r="J1392">
        <v>4257.2879999999996</v>
      </c>
      <c r="K1392" t="s">
        <v>44</v>
      </c>
      <c r="M1392">
        <v>1</v>
      </c>
      <c r="N1392" t="s">
        <v>1438</v>
      </c>
      <c r="O1392" t="s">
        <v>2833</v>
      </c>
      <c r="P1392">
        <v>45.14</v>
      </c>
      <c r="Q1392" s="49">
        <v>45016</v>
      </c>
      <c r="R1392" s="49">
        <v>45026</v>
      </c>
      <c r="S1392" t="s">
        <v>2922</v>
      </c>
    </row>
    <row r="1393" spans="1:19" ht="15" customHeight="1" x14ac:dyDescent="0.35">
      <c r="A1393" s="49">
        <v>45431</v>
      </c>
      <c r="B1393" t="s">
        <v>22</v>
      </c>
      <c r="C1393" t="s">
        <v>27</v>
      </c>
      <c r="D1393">
        <v>18</v>
      </c>
      <c r="E1393">
        <v>369.79</v>
      </c>
      <c r="F1393" t="s">
        <v>31</v>
      </c>
      <c r="G1393" t="s">
        <v>34</v>
      </c>
      <c r="H1393">
        <v>0.05</v>
      </c>
      <c r="I1393" t="s">
        <v>36</v>
      </c>
      <c r="J1393">
        <v>6323.4089999999997</v>
      </c>
      <c r="K1393" t="s">
        <v>46</v>
      </c>
      <c r="L1393" t="s">
        <v>47</v>
      </c>
      <c r="M1393">
        <v>1</v>
      </c>
      <c r="N1393" t="s">
        <v>1439</v>
      </c>
      <c r="O1393" t="s">
        <v>2834</v>
      </c>
      <c r="P1393">
        <v>16.399999999999999</v>
      </c>
      <c r="Q1393" s="49">
        <v>45431</v>
      </c>
      <c r="R1393" s="49">
        <v>45435</v>
      </c>
      <c r="S1393" t="s">
        <v>2925</v>
      </c>
    </row>
    <row r="1394" spans="1:19" ht="15" customHeight="1" x14ac:dyDescent="0.35">
      <c r="A1394" s="49">
        <v>44987</v>
      </c>
      <c r="B1394" t="s">
        <v>22</v>
      </c>
      <c r="C1394" t="s">
        <v>25</v>
      </c>
      <c r="D1394">
        <v>15</v>
      </c>
      <c r="E1394">
        <v>166.24</v>
      </c>
      <c r="F1394" t="s">
        <v>33</v>
      </c>
      <c r="G1394" t="s">
        <v>34</v>
      </c>
      <c r="H1394">
        <v>0.1</v>
      </c>
      <c r="I1394" t="s">
        <v>40</v>
      </c>
      <c r="J1394">
        <v>2244.2399999999998</v>
      </c>
      <c r="K1394" t="s">
        <v>45</v>
      </c>
      <c r="L1394" t="s">
        <v>48</v>
      </c>
      <c r="M1394">
        <v>0</v>
      </c>
      <c r="N1394" t="s">
        <v>1440</v>
      </c>
      <c r="O1394" t="s">
        <v>2835</v>
      </c>
      <c r="P1394">
        <v>9.86</v>
      </c>
      <c r="Q1394" s="49">
        <v>44987</v>
      </c>
      <c r="R1394" s="49">
        <v>44990</v>
      </c>
      <c r="S1394" t="s">
        <v>2925</v>
      </c>
    </row>
    <row r="1395" spans="1:19" ht="15" customHeight="1" x14ac:dyDescent="0.35">
      <c r="A1395" s="49">
        <v>44998</v>
      </c>
      <c r="B1395" t="s">
        <v>20</v>
      </c>
      <c r="C1395" t="s">
        <v>29</v>
      </c>
      <c r="D1395">
        <v>12</v>
      </c>
      <c r="E1395">
        <v>260.76</v>
      </c>
      <c r="F1395" t="s">
        <v>32</v>
      </c>
      <c r="G1395" t="s">
        <v>34</v>
      </c>
      <c r="H1395">
        <v>0.15</v>
      </c>
      <c r="I1395" t="s">
        <v>39</v>
      </c>
      <c r="J1395">
        <v>2659.752</v>
      </c>
      <c r="K1395" t="s">
        <v>42</v>
      </c>
      <c r="M1395">
        <v>0</v>
      </c>
      <c r="N1395" t="s">
        <v>1441</v>
      </c>
      <c r="O1395" t="s">
        <v>2836</v>
      </c>
      <c r="P1395">
        <v>20.92</v>
      </c>
      <c r="Q1395" s="49">
        <v>44998</v>
      </c>
      <c r="R1395" s="49">
        <v>45007</v>
      </c>
      <c r="S1395" t="s">
        <v>2923</v>
      </c>
    </row>
    <row r="1396" spans="1:19" ht="15" customHeight="1" x14ac:dyDescent="0.35">
      <c r="A1396" s="49">
        <v>45763</v>
      </c>
      <c r="B1396" t="s">
        <v>22</v>
      </c>
      <c r="C1396" t="s">
        <v>23</v>
      </c>
      <c r="D1396">
        <v>10</v>
      </c>
      <c r="E1396">
        <v>348.63</v>
      </c>
      <c r="F1396" t="s">
        <v>33</v>
      </c>
      <c r="G1396" t="s">
        <v>34</v>
      </c>
      <c r="H1396">
        <v>0.05</v>
      </c>
      <c r="I1396" t="s">
        <v>40</v>
      </c>
      <c r="J1396">
        <v>3311.9850000000001</v>
      </c>
      <c r="K1396" t="s">
        <v>44</v>
      </c>
      <c r="M1396">
        <v>1</v>
      </c>
      <c r="N1396" t="s">
        <v>1442</v>
      </c>
      <c r="O1396" t="s">
        <v>2837</v>
      </c>
      <c r="P1396">
        <v>42.79</v>
      </c>
      <c r="Q1396" s="49">
        <v>45763</v>
      </c>
      <c r="R1396" s="49">
        <v>45765</v>
      </c>
      <c r="S1396" t="s">
        <v>2925</v>
      </c>
    </row>
    <row r="1397" spans="1:19" ht="15" customHeight="1" x14ac:dyDescent="0.35">
      <c r="A1397" s="49">
        <v>45448</v>
      </c>
      <c r="B1397" t="s">
        <v>20</v>
      </c>
      <c r="C1397" t="s">
        <v>26</v>
      </c>
      <c r="D1397">
        <v>5</v>
      </c>
      <c r="E1397">
        <v>473.28</v>
      </c>
      <c r="F1397" t="s">
        <v>31</v>
      </c>
      <c r="G1397" t="s">
        <v>35</v>
      </c>
      <c r="H1397">
        <v>0</v>
      </c>
      <c r="I1397" t="s">
        <v>40</v>
      </c>
      <c r="J1397">
        <v>2366.4</v>
      </c>
      <c r="K1397" t="s">
        <v>44</v>
      </c>
      <c r="L1397" t="s">
        <v>48</v>
      </c>
      <c r="M1397">
        <v>1</v>
      </c>
      <c r="N1397" t="s">
        <v>1443</v>
      </c>
      <c r="O1397" t="s">
        <v>2838</v>
      </c>
      <c r="P1397">
        <v>30.69</v>
      </c>
      <c r="Q1397" s="49">
        <v>45448</v>
      </c>
      <c r="R1397" s="49">
        <v>45458</v>
      </c>
      <c r="S1397" t="s">
        <v>2923</v>
      </c>
    </row>
    <row r="1398" spans="1:19" ht="15" customHeight="1" x14ac:dyDescent="0.35">
      <c r="A1398" s="49">
        <v>45536</v>
      </c>
      <c r="B1398" t="s">
        <v>20</v>
      </c>
      <c r="C1398" t="s">
        <v>26</v>
      </c>
      <c r="D1398">
        <v>16</v>
      </c>
      <c r="E1398">
        <v>401.83</v>
      </c>
      <c r="F1398" t="s">
        <v>30</v>
      </c>
      <c r="G1398" t="s">
        <v>35</v>
      </c>
      <c r="H1398">
        <v>0</v>
      </c>
      <c r="I1398" t="s">
        <v>36</v>
      </c>
      <c r="J1398">
        <v>6429.28</v>
      </c>
      <c r="K1398" t="s">
        <v>46</v>
      </c>
      <c r="L1398" t="s">
        <v>47</v>
      </c>
      <c r="M1398">
        <v>0</v>
      </c>
      <c r="N1398" t="s">
        <v>1444</v>
      </c>
      <c r="O1398" t="s">
        <v>2163</v>
      </c>
      <c r="P1398">
        <v>21.54</v>
      </c>
      <c r="Q1398" s="49">
        <v>45536</v>
      </c>
      <c r="R1398" s="49">
        <v>45540</v>
      </c>
      <c r="S1398" t="s">
        <v>2923</v>
      </c>
    </row>
    <row r="1399" spans="1:19" ht="15" customHeight="1" x14ac:dyDescent="0.35">
      <c r="A1399" s="49">
        <v>45556</v>
      </c>
      <c r="B1399" t="s">
        <v>20</v>
      </c>
      <c r="C1399" t="s">
        <v>24</v>
      </c>
      <c r="D1399">
        <v>10</v>
      </c>
      <c r="E1399">
        <v>269.29000000000002</v>
      </c>
      <c r="F1399" t="s">
        <v>32</v>
      </c>
      <c r="G1399" t="s">
        <v>35</v>
      </c>
      <c r="H1399">
        <v>0</v>
      </c>
      <c r="I1399" t="s">
        <v>36</v>
      </c>
      <c r="J1399">
        <v>2692.9</v>
      </c>
      <c r="K1399" t="s">
        <v>45</v>
      </c>
      <c r="L1399" t="s">
        <v>48</v>
      </c>
      <c r="M1399">
        <v>0</v>
      </c>
      <c r="N1399" t="s">
        <v>1445</v>
      </c>
      <c r="O1399" t="s">
        <v>2720</v>
      </c>
      <c r="P1399">
        <v>14.09</v>
      </c>
      <c r="Q1399" s="49">
        <v>45556</v>
      </c>
      <c r="R1399" s="49">
        <v>45565</v>
      </c>
      <c r="S1399" t="s">
        <v>2923</v>
      </c>
    </row>
    <row r="1400" spans="1:19" ht="15" customHeight="1" x14ac:dyDescent="0.35">
      <c r="A1400" s="49">
        <v>45668</v>
      </c>
      <c r="B1400" t="s">
        <v>20</v>
      </c>
      <c r="C1400" t="s">
        <v>25</v>
      </c>
      <c r="D1400">
        <v>4</v>
      </c>
      <c r="E1400">
        <v>323.02</v>
      </c>
      <c r="F1400" t="s">
        <v>32</v>
      </c>
      <c r="G1400" t="s">
        <v>35</v>
      </c>
      <c r="H1400">
        <v>0.05</v>
      </c>
      <c r="I1400" t="s">
        <v>40</v>
      </c>
      <c r="J1400">
        <v>1227.4760000000001</v>
      </c>
      <c r="K1400" t="s">
        <v>46</v>
      </c>
      <c r="M1400">
        <v>0</v>
      </c>
      <c r="N1400" t="s">
        <v>1446</v>
      </c>
      <c r="O1400" t="s">
        <v>2839</v>
      </c>
      <c r="P1400">
        <v>19.53</v>
      </c>
      <c r="Q1400" s="49">
        <v>45668</v>
      </c>
      <c r="R1400" s="49">
        <v>45673</v>
      </c>
      <c r="S1400" t="s">
        <v>2923</v>
      </c>
    </row>
    <row r="1401" spans="1:19" ht="15" customHeight="1" x14ac:dyDescent="0.35">
      <c r="A1401" s="49">
        <v>44930</v>
      </c>
      <c r="B1401" t="s">
        <v>22</v>
      </c>
      <c r="C1401" t="s">
        <v>27</v>
      </c>
      <c r="D1401">
        <v>15</v>
      </c>
      <c r="E1401">
        <v>439.89</v>
      </c>
      <c r="F1401" t="s">
        <v>33</v>
      </c>
      <c r="G1401" t="s">
        <v>35</v>
      </c>
      <c r="H1401">
        <v>0.15</v>
      </c>
      <c r="I1401" t="s">
        <v>40</v>
      </c>
      <c r="J1401">
        <v>5608.5974999999989</v>
      </c>
      <c r="K1401" t="s">
        <v>42</v>
      </c>
      <c r="L1401" t="s">
        <v>47</v>
      </c>
      <c r="M1401">
        <v>0</v>
      </c>
      <c r="N1401" t="s">
        <v>1447</v>
      </c>
      <c r="O1401" t="s">
        <v>2840</v>
      </c>
      <c r="P1401">
        <v>49.71</v>
      </c>
      <c r="Q1401" s="49">
        <v>44930</v>
      </c>
      <c r="R1401" s="49">
        <v>44934</v>
      </c>
      <c r="S1401" t="s">
        <v>2925</v>
      </c>
    </row>
    <row r="1402" spans="1:19" ht="15" customHeight="1" x14ac:dyDescent="0.35">
      <c r="A1402" s="49">
        <v>45048</v>
      </c>
      <c r="B1402" t="s">
        <v>22</v>
      </c>
      <c r="C1402" t="s">
        <v>27</v>
      </c>
      <c r="D1402">
        <v>16</v>
      </c>
      <c r="E1402">
        <v>483.09</v>
      </c>
      <c r="F1402" t="s">
        <v>32</v>
      </c>
      <c r="G1402" t="s">
        <v>34</v>
      </c>
      <c r="H1402">
        <v>0.05</v>
      </c>
      <c r="I1402" t="s">
        <v>37</v>
      </c>
      <c r="J1402">
        <v>7342.9679999999989</v>
      </c>
      <c r="K1402" t="s">
        <v>45</v>
      </c>
      <c r="M1402">
        <v>1</v>
      </c>
      <c r="N1402" t="s">
        <v>1448</v>
      </c>
      <c r="O1402" t="s">
        <v>2734</v>
      </c>
      <c r="P1402">
        <v>37.659999999999997</v>
      </c>
      <c r="Q1402" s="49">
        <v>45048</v>
      </c>
      <c r="R1402" s="49">
        <v>45051</v>
      </c>
      <c r="S1402" t="s">
        <v>2925</v>
      </c>
    </row>
    <row r="1403" spans="1:19" ht="15" customHeight="1" x14ac:dyDescent="0.35">
      <c r="A1403" s="49">
        <v>45116</v>
      </c>
      <c r="B1403" t="s">
        <v>18</v>
      </c>
      <c r="C1403" t="s">
        <v>24</v>
      </c>
      <c r="D1403">
        <v>13</v>
      </c>
      <c r="E1403">
        <v>27.39</v>
      </c>
      <c r="F1403" t="s">
        <v>30</v>
      </c>
      <c r="G1403" t="s">
        <v>35</v>
      </c>
      <c r="H1403">
        <v>0.15</v>
      </c>
      <c r="I1403" t="s">
        <v>38</v>
      </c>
      <c r="J1403">
        <v>302.65949999999998</v>
      </c>
      <c r="K1403" t="s">
        <v>46</v>
      </c>
      <c r="M1403">
        <v>0</v>
      </c>
      <c r="N1403" t="s">
        <v>1449</v>
      </c>
      <c r="O1403" t="s">
        <v>2841</v>
      </c>
      <c r="P1403">
        <v>22.95</v>
      </c>
      <c r="Q1403" s="49">
        <v>45116</v>
      </c>
      <c r="R1403" s="49">
        <v>45121</v>
      </c>
      <c r="S1403" t="s">
        <v>2921</v>
      </c>
    </row>
    <row r="1404" spans="1:19" ht="15" customHeight="1" x14ac:dyDescent="0.35">
      <c r="A1404" s="49">
        <v>45715</v>
      </c>
      <c r="B1404" t="s">
        <v>18</v>
      </c>
      <c r="C1404" t="s">
        <v>27</v>
      </c>
      <c r="D1404">
        <v>18</v>
      </c>
      <c r="E1404">
        <v>432.52</v>
      </c>
      <c r="F1404" t="s">
        <v>33</v>
      </c>
      <c r="G1404" t="s">
        <v>35</v>
      </c>
      <c r="H1404">
        <v>0.05</v>
      </c>
      <c r="I1404" t="s">
        <v>41</v>
      </c>
      <c r="J1404">
        <v>7396.0919999999996</v>
      </c>
      <c r="K1404" t="s">
        <v>44</v>
      </c>
      <c r="L1404" t="s">
        <v>48</v>
      </c>
      <c r="M1404">
        <v>1</v>
      </c>
      <c r="N1404" t="s">
        <v>1450</v>
      </c>
      <c r="O1404" t="s">
        <v>1562</v>
      </c>
      <c r="P1404">
        <v>34.19</v>
      </c>
      <c r="Q1404" s="49">
        <v>45715</v>
      </c>
      <c r="R1404" s="49">
        <v>45720</v>
      </c>
      <c r="S1404" t="s">
        <v>2921</v>
      </c>
    </row>
    <row r="1405" spans="1:19" ht="15" customHeight="1" x14ac:dyDescent="0.35">
      <c r="A1405" s="49">
        <v>45558</v>
      </c>
      <c r="B1405" t="s">
        <v>22</v>
      </c>
      <c r="C1405" t="s">
        <v>29</v>
      </c>
      <c r="D1405">
        <v>3</v>
      </c>
      <c r="E1405">
        <v>360.93</v>
      </c>
      <c r="F1405" t="s">
        <v>30</v>
      </c>
      <c r="G1405" t="s">
        <v>34</v>
      </c>
      <c r="H1405">
        <v>0.15</v>
      </c>
      <c r="I1405" t="s">
        <v>40</v>
      </c>
      <c r="J1405">
        <v>920.37149999999997</v>
      </c>
      <c r="K1405" t="s">
        <v>45</v>
      </c>
      <c r="L1405" t="s">
        <v>49</v>
      </c>
      <c r="M1405">
        <v>0</v>
      </c>
      <c r="N1405" t="s">
        <v>1451</v>
      </c>
      <c r="O1405" t="s">
        <v>2842</v>
      </c>
      <c r="P1405">
        <v>35.61</v>
      </c>
      <c r="Q1405" s="49">
        <v>45558</v>
      </c>
      <c r="R1405" s="49">
        <v>45564</v>
      </c>
      <c r="S1405" t="s">
        <v>2925</v>
      </c>
    </row>
    <row r="1406" spans="1:19" ht="15" customHeight="1" x14ac:dyDescent="0.35">
      <c r="A1406" s="49">
        <v>45830</v>
      </c>
      <c r="B1406" t="s">
        <v>18</v>
      </c>
      <c r="C1406" t="s">
        <v>28</v>
      </c>
      <c r="D1406">
        <v>5</v>
      </c>
      <c r="E1406">
        <v>414.58</v>
      </c>
      <c r="F1406" t="s">
        <v>30</v>
      </c>
      <c r="G1406" t="s">
        <v>35</v>
      </c>
      <c r="H1406">
        <v>0.1</v>
      </c>
      <c r="I1406" t="s">
        <v>40</v>
      </c>
      <c r="J1406">
        <v>1865.61</v>
      </c>
      <c r="K1406" t="s">
        <v>43</v>
      </c>
      <c r="M1406">
        <v>0</v>
      </c>
      <c r="N1406" t="s">
        <v>1452</v>
      </c>
      <c r="O1406" t="s">
        <v>2843</v>
      </c>
      <c r="P1406">
        <v>14.98</v>
      </c>
      <c r="Q1406" s="49">
        <v>45830</v>
      </c>
      <c r="R1406" s="49">
        <v>45839</v>
      </c>
      <c r="S1406" t="s">
        <v>2921</v>
      </c>
    </row>
    <row r="1407" spans="1:19" ht="15" customHeight="1" x14ac:dyDescent="0.35">
      <c r="A1407" s="49">
        <v>45676</v>
      </c>
      <c r="B1407" t="s">
        <v>21</v>
      </c>
      <c r="C1407" t="s">
        <v>28</v>
      </c>
      <c r="D1407">
        <v>4</v>
      </c>
      <c r="E1407">
        <v>68.040000000000006</v>
      </c>
      <c r="F1407" t="s">
        <v>32</v>
      </c>
      <c r="G1407" t="s">
        <v>34</v>
      </c>
      <c r="H1407">
        <v>0</v>
      </c>
      <c r="I1407" t="s">
        <v>41</v>
      </c>
      <c r="J1407">
        <v>272.16000000000003</v>
      </c>
      <c r="K1407" t="s">
        <v>42</v>
      </c>
      <c r="L1407" t="s">
        <v>47</v>
      </c>
      <c r="M1407">
        <v>0</v>
      </c>
      <c r="N1407" t="s">
        <v>1453</v>
      </c>
      <c r="O1407" t="s">
        <v>2844</v>
      </c>
      <c r="P1407">
        <v>18.72</v>
      </c>
      <c r="Q1407" s="49">
        <v>45676</v>
      </c>
      <c r="R1407" s="49">
        <v>45685</v>
      </c>
      <c r="S1407" t="s">
        <v>2924</v>
      </c>
    </row>
    <row r="1408" spans="1:19" ht="15" customHeight="1" x14ac:dyDescent="0.35">
      <c r="A1408" s="49">
        <v>45691</v>
      </c>
      <c r="B1408" t="s">
        <v>18</v>
      </c>
      <c r="C1408" t="s">
        <v>24</v>
      </c>
      <c r="D1408">
        <v>10</v>
      </c>
      <c r="E1408">
        <v>407.99</v>
      </c>
      <c r="F1408" t="s">
        <v>32</v>
      </c>
      <c r="G1408" t="s">
        <v>35</v>
      </c>
      <c r="H1408">
        <v>0.15</v>
      </c>
      <c r="I1408" t="s">
        <v>36</v>
      </c>
      <c r="J1408">
        <v>3467.915</v>
      </c>
      <c r="K1408" t="s">
        <v>46</v>
      </c>
      <c r="M1408">
        <v>0</v>
      </c>
      <c r="N1408" t="s">
        <v>1454</v>
      </c>
      <c r="O1408" t="s">
        <v>2845</v>
      </c>
      <c r="P1408">
        <v>49.59</v>
      </c>
      <c r="Q1408" s="49">
        <v>45691</v>
      </c>
      <c r="R1408" s="49">
        <v>45696</v>
      </c>
      <c r="S1408" t="s">
        <v>2921</v>
      </c>
    </row>
    <row r="1409" spans="1:19" ht="15" customHeight="1" x14ac:dyDescent="0.35">
      <c r="A1409" s="49">
        <v>45241</v>
      </c>
      <c r="B1409" t="s">
        <v>18</v>
      </c>
      <c r="C1409" t="s">
        <v>28</v>
      </c>
      <c r="D1409">
        <v>15</v>
      </c>
      <c r="E1409">
        <v>274.77</v>
      </c>
      <c r="F1409" t="s">
        <v>33</v>
      </c>
      <c r="G1409" t="s">
        <v>35</v>
      </c>
      <c r="H1409">
        <v>0</v>
      </c>
      <c r="I1409" t="s">
        <v>36</v>
      </c>
      <c r="J1409">
        <v>4121.5499999999993</v>
      </c>
      <c r="K1409" t="s">
        <v>46</v>
      </c>
      <c r="M1409">
        <v>1</v>
      </c>
      <c r="N1409" t="s">
        <v>1455</v>
      </c>
      <c r="O1409" t="s">
        <v>2846</v>
      </c>
      <c r="P1409">
        <v>19.37</v>
      </c>
      <c r="Q1409" s="49">
        <v>45241</v>
      </c>
      <c r="R1409" s="49">
        <v>45247</v>
      </c>
      <c r="S1409" t="s">
        <v>2921</v>
      </c>
    </row>
    <row r="1410" spans="1:19" ht="15" customHeight="1" x14ac:dyDescent="0.35">
      <c r="A1410" s="49">
        <v>45420</v>
      </c>
      <c r="B1410" t="s">
        <v>18</v>
      </c>
      <c r="C1410" t="s">
        <v>25</v>
      </c>
      <c r="D1410">
        <v>15</v>
      </c>
      <c r="E1410">
        <v>31.81</v>
      </c>
      <c r="F1410" t="s">
        <v>32</v>
      </c>
      <c r="G1410" t="s">
        <v>34</v>
      </c>
      <c r="H1410">
        <v>0.15</v>
      </c>
      <c r="I1410" t="s">
        <v>36</v>
      </c>
      <c r="J1410">
        <v>405.57749999999999</v>
      </c>
      <c r="K1410" t="s">
        <v>46</v>
      </c>
      <c r="L1410" t="s">
        <v>48</v>
      </c>
      <c r="M1410">
        <v>0</v>
      </c>
      <c r="N1410" t="s">
        <v>1456</v>
      </c>
      <c r="O1410" t="s">
        <v>2847</v>
      </c>
      <c r="P1410">
        <v>23.61</v>
      </c>
      <c r="Q1410" s="49">
        <v>45420</v>
      </c>
      <c r="R1410" s="49">
        <v>45422</v>
      </c>
      <c r="S1410" t="s">
        <v>2921</v>
      </c>
    </row>
    <row r="1411" spans="1:19" ht="15" customHeight="1" x14ac:dyDescent="0.35">
      <c r="A1411" s="49">
        <v>45187</v>
      </c>
      <c r="B1411" t="s">
        <v>19</v>
      </c>
      <c r="C1411" t="s">
        <v>29</v>
      </c>
      <c r="D1411">
        <v>14</v>
      </c>
      <c r="E1411">
        <v>268.32</v>
      </c>
      <c r="F1411" t="s">
        <v>33</v>
      </c>
      <c r="G1411" t="s">
        <v>35</v>
      </c>
      <c r="H1411">
        <v>0</v>
      </c>
      <c r="I1411" t="s">
        <v>38</v>
      </c>
      <c r="J1411">
        <v>3756.48</v>
      </c>
      <c r="K1411" t="s">
        <v>42</v>
      </c>
      <c r="L1411" t="s">
        <v>49</v>
      </c>
      <c r="M1411">
        <v>0</v>
      </c>
      <c r="N1411" t="s">
        <v>1457</v>
      </c>
      <c r="O1411" t="s">
        <v>2848</v>
      </c>
      <c r="P1411">
        <v>43.14</v>
      </c>
      <c r="Q1411" s="49">
        <v>45187</v>
      </c>
      <c r="R1411" s="49">
        <v>45196</v>
      </c>
      <c r="S1411" t="s">
        <v>2922</v>
      </c>
    </row>
    <row r="1412" spans="1:19" ht="15" customHeight="1" x14ac:dyDescent="0.35">
      <c r="A1412" s="49">
        <v>45752</v>
      </c>
      <c r="B1412" t="s">
        <v>21</v>
      </c>
      <c r="C1412" t="s">
        <v>28</v>
      </c>
      <c r="D1412">
        <v>19</v>
      </c>
      <c r="E1412">
        <v>350.12</v>
      </c>
      <c r="F1412" t="s">
        <v>33</v>
      </c>
      <c r="G1412" t="s">
        <v>35</v>
      </c>
      <c r="H1412">
        <v>0.05</v>
      </c>
      <c r="I1412" t="s">
        <v>37</v>
      </c>
      <c r="J1412">
        <v>6319.6659999999993</v>
      </c>
      <c r="K1412" t="s">
        <v>44</v>
      </c>
      <c r="L1412" t="s">
        <v>47</v>
      </c>
      <c r="M1412">
        <v>0</v>
      </c>
      <c r="N1412" t="s">
        <v>1458</v>
      </c>
      <c r="O1412" t="s">
        <v>2392</v>
      </c>
      <c r="P1412">
        <v>48.98</v>
      </c>
      <c r="Q1412" s="49">
        <v>45752</v>
      </c>
      <c r="R1412" s="49">
        <v>45760</v>
      </c>
      <c r="S1412" t="s">
        <v>2924</v>
      </c>
    </row>
    <row r="1413" spans="1:19" ht="15" customHeight="1" x14ac:dyDescent="0.35">
      <c r="A1413" s="49">
        <v>45182</v>
      </c>
      <c r="B1413" t="s">
        <v>21</v>
      </c>
      <c r="C1413" t="s">
        <v>25</v>
      </c>
      <c r="D1413">
        <v>9</v>
      </c>
      <c r="E1413">
        <v>329.15</v>
      </c>
      <c r="F1413" t="s">
        <v>31</v>
      </c>
      <c r="G1413" t="s">
        <v>35</v>
      </c>
      <c r="H1413">
        <v>0.05</v>
      </c>
      <c r="I1413" t="s">
        <v>40</v>
      </c>
      <c r="J1413">
        <v>2814.2325000000001</v>
      </c>
      <c r="K1413" t="s">
        <v>43</v>
      </c>
      <c r="L1413" t="s">
        <v>47</v>
      </c>
      <c r="M1413">
        <v>0</v>
      </c>
      <c r="N1413" t="s">
        <v>1459</v>
      </c>
      <c r="O1413" t="s">
        <v>2849</v>
      </c>
      <c r="P1413">
        <v>29.41</v>
      </c>
      <c r="Q1413" s="49">
        <v>45182</v>
      </c>
      <c r="R1413" s="49">
        <v>45184</v>
      </c>
      <c r="S1413" t="s">
        <v>2924</v>
      </c>
    </row>
    <row r="1414" spans="1:19" ht="15" customHeight="1" x14ac:dyDescent="0.35">
      <c r="A1414" s="49">
        <v>45471</v>
      </c>
      <c r="B1414" t="s">
        <v>18</v>
      </c>
      <c r="C1414" t="s">
        <v>27</v>
      </c>
      <c r="D1414">
        <v>1</v>
      </c>
      <c r="E1414">
        <v>577.07000000000005</v>
      </c>
      <c r="F1414" t="s">
        <v>32</v>
      </c>
      <c r="G1414" t="s">
        <v>34</v>
      </c>
      <c r="H1414">
        <v>0.05</v>
      </c>
      <c r="I1414" t="s">
        <v>38</v>
      </c>
      <c r="J1414">
        <v>548.2165</v>
      </c>
      <c r="K1414" t="s">
        <v>42</v>
      </c>
      <c r="L1414" t="s">
        <v>49</v>
      </c>
      <c r="M1414">
        <v>0</v>
      </c>
      <c r="N1414" t="s">
        <v>1460</v>
      </c>
      <c r="O1414" t="s">
        <v>2850</v>
      </c>
      <c r="P1414">
        <v>22.97</v>
      </c>
      <c r="Q1414" s="49">
        <v>45471</v>
      </c>
      <c r="R1414" s="49">
        <v>45479</v>
      </c>
      <c r="S1414" t="s">
        <v>2921</v>
      </c>
    </row>
    <row r="1415" spans="1:19" ht="15" customHeight="1" x14ac:dyDescent="0.35">
      <c r="A1415" s="49">
        <v>45022</v>
      </c>
      <c r="B1415" t="s">
        <v>21</v>
      </c>
      <c r="C1415" t="s">
        <v>26</v>
      </c>
      <c r="D1415">
        <v>6</v>
      </c>
      <c r="E1415">
        <v>544.33000000000004</v>
      </c>
      <c r="F1415" t="s">
        <v>30</v>
      </c>
      <c r="G1415" t="s">
        <v>34</v>
      </c>
      <c r="H1415">
        <v>0.1</v>
      </c>
      <c r="I1415" t="s">
        <v>39</v>
      </c>
      <c r="J1415">
        <v>2939.382000000001</v>
      </c>
      <c r="K1415" t="s">
        <v>46</v>
      </c>
      <c r="M1415">
        <v>0</v>
      </c>
      <c r="N1415" t="s">
        <v>1461</v>
      </c>
      <c r="O1415" t="s">
        <v>2008</v>
      </c>
      <c r="P1415">
        <v>11.52</v>
      </c>
      <c r="Q1415" s="49">
        <v>45022</v>
      </c>
      <c r="R1415" s="49">
        <v>45024</v>
      </c>
      <c r="S1415" t="s">
        <v>2924</v>
      </c>
    </row>
    <row r="1416" spans="1:19" ht="15" customHeight="1" x14ac:dyDescent="0.35">
      <c r="A1416" s="49">
        <v>45059</v>
      </c>
      <c r="B1416" t="s">
        <v>19</v>
      </c>
      <c r="C1416" t="s">
        <v>23</v>
      </c>
      <c r="D1416">
        <v>18</v>
      </c>
      <c r="E1416">
        <v>331.45</v>
      </c>
      <c r="F1416" t="s">
        <v>33</v>
      </c>
      <c r="G1416" t="s">
        <v>35</v>
      </c>
      <c r="H1416">
        <v>0.15</v>
      </c>
      <c r="I1416" t="s">
        <v>37</v>
      </c>
      <c r="J1416">
        <v>5071.1849999999986</v>
      </c>
      <c r="K1416" t="s">
        <v>46</v>
      </c>
      <c r="L1416" t="s">
        <v>49</v>
      </c>
      <c r="M1416">
        <v>1</v>
      </c>
      <c r="N1416" t="s">
        <v>1462</v>
      </c>
      <c r="O1416" t="s">
        <v>2561</v>
      </c>
      <c r="P1416">
        <v>32.92</v>
      </c>
      <c r="Q1416" s="49">
        <v>45059</v>
      </c>
      <c r="R1416" s="49">
        <v>45064</v>
      </c>
      <c r="S1416" t="s">
        <v>2922</v>
      </c>
    </row>
    <row r="1417" spans="1:19" ht="15" customHeight="1" x14ac:dyDescent="0.35">
      <c r="A1417" s="49">
        <v>45784</v>
      </c>
      <c r="B1417" t="s">
        <v>18</v>
      </c>
      <c r="C1417" t="s">
        <v>23</v>
      </c>
      <c r="D1417">
        <v>1</v>
      </c>
      <c r="E1417">
        <v>421.26</v>
      </c>
      <c r="F1417" t="s">
        <v>33</v>
      </c>
      <c r="G1417" t="s">
        <v>35</v>
      </c>
      <c r="H1417">
        <v>0.1</v>
      </c>
      <c r="I1417" t="s">
        <v>36</v>
      </c>
      <c r="J1417">
        <v>379.13400000000001</v>
      </c>
      <c r="K1417" t="s">
        <v>45</v>
      </c>
      <c r="L1417" t="s">
        <v>47</v>
      </c>
      <c r="M1417">
        <v>0</v>
      </c>
      <c r="N1417" t="s">
        <v>1463</v>
      </c>
      <c r="O1417" t="s">
        <v>2851</v>
      </c>
      <c r="P1417">
        <v>36.340000000000003</v>
      </c>
      <c r="Q1417" s="49">
        <v>45784</v>
      </c>
      <c r="R1417" s="49">
        <v>45792</v>
      </c>
      <c r="S1417" t="s">
        <v>2921</v>
      </c>
    </row>
    <row r="1418" spans="1:19" ht="15" customHeight="1" x14ac:dyDescent="0.35">
      <c r="A1418" s="49">
        <v>45738</v>
      </c>
      <c r="B1418" t="s">
        <v>20</v>
      </c>
      <c r="C1418" t="s">
        <v>28</v>
      </c>
      <c r="D1418">
        <v>4</v>
      </c>
      <c r="E1418">
        <v>555.02</v>
      </c>
      <c r="F1418" t="s">
        <v>30</v>
      </c>
      <c r="G1418" t="s">
        <v>35</v>
      </c>
      <c r="H1418">
        <v>0.1</v>
      </c>
      <c r="I1418" t="s">
        <v>40</v>
      </c>
      <c r="J1418">
        <v>1998.0719999999999</v>
      </c>
      <c r="K1418" t="s">
        <v>46</v>
      </c>
      <c r="L1418" t="s">
        <v>48</v>
      </c>
      <c r="M1418">
        <v>0</v>
      </c>
      <c r="N1418" t="s">
        <v>1464</v>
      </c>
      <c r="O1418" t="s">
        <v>2852</v>
      </c>
      <c r="P1418">
        <v>45.25</v>
      </c>
      <c r="Q1418" s="49">
        <v>45738</v>
      </c>
      <c r="R1418" s="49">
        <v>45743</v>
      </c>
      <c r="S1418" t="s">
        <v>2923</v>
      </c>
    </row>
    <row r="1419" spans="1:19" ht="15" customHeight="1" x14ac:dyDescent="0.35">
      <c r="A1419" s="49">
        <v>45467</v>
      </c>
      <c r="B1419" t="s">
        <v>19</v>
      </c>
      <c r="C1419" t="s">
        <v>23</v>
      </c>
      <c r="D1419">
        <v>19</v>
      </c>
      <c r="E1419">
        <v>254.03</v>
      </c>
      <c r="F1419" t="s">
        <v>32</v>
      </c>
      <c r="G1419" t="s">
        <v>34</v>
      </c>
      <c r="H1419">
        <v>0</v>
      </c>
      <c r="I1419" t="s">
        <v>38</v>
      </c>
      <c r="J1419">
        <v>4826.57</v>
      </c>
      <c r="K1419" t="s">
        <v>42</v>
      </c>
      <c r="L1419" t="s">
        <v>48</v>
      </c>
      <c r="M1419">
        <v>1</v>
      </c>
      <c r="N1419" t="s">
        <v>1465</v>
      </c>
      <c r="O1419" t="s">
        <v>2381</v>
      </c>
      <c r="P1419">
        <v>11.21</v>
      </c>
      <c r="Q1419" s="49">
        <v>45467</v>
      </c>
      <c r="R1419" s="49">
        <v>45475</v>
      </c>
      <c r="S1419" t="s">
        <v>2922</v>
      </c>
    </row>
    <row r="1420" spans="1:19" ht="15" customHeight="1" x14ac:dyDescent="0.35">
      <c r="A1420" s="49">
        <v>45837</v>
      </c>
      <c r="B1420" t="s">
        <v>22</v>
      </c>
      <c r="C1420" t="s">
        <v>28</v>
      </c>
      <c r="D1420">
        <v>9</v>
      </c>
      <c r="E1420">
        <v>533.92999999999995</v>
      </c>
      <c r="F1420" t="s">
        <v>33</v>
      </c>
      <c r="G1420" t="s">
        <v>35</v>
      </c>
      <c r="H1420">
        <v>0.15</v>
      </c>
      <c r="I1420" t="s">
        <v>38</v>
      </c>
      <c r="J1420">
        <v>4084.5645</v>
      </c>
      <c r="K1420" t="s">
        <v>43</v>
      </c>
      <c r="M1420">
        <v>0</v>
      </c>
      <c r="N1420" t="s">
        <v>1466</v>
      </c>
      <c r="O1420" t="s">
        <v>2853</v>
      </c>
      <c r="P1420">
        <v>34.76</v>
      </c>
      <c r="Q1420" s="49">
        <v>45837</v>
      </c>
      <c r="R1420" s="49">
        <v>45841</v>
      </c>
      <c r="S1420" t="s">
        <v>2925</v>
      </c>
    </row>
    <row r="1421" spans="1:19" ht="15" customHeight="1" x14ac:dyDescent="0.35">
      <c r="A1421" s="49">
        <v>45383</v>
      </c>
      <c r="B1421" t="s">
        <v>22</v>
      </c>
      <c r="C1421" t="s">
        <v>25</v>
      </c>
      <c r="D1421">
        <v>7</v>
      </c>
      <c r="E1421">
        <v>241.35</v>
      </c>
      <c r="F1421" t="s">
        <v>30</v>
      </c>
      <c r="G1421" t="s">
        <v>34</v>
      </c>
      <c r="H1421">
        <v>0.1</v>
      </c>
      <c r="I1421" t="s">
        <v>40</v>
      </c>
      <c r="J1421">
        <v>1520.5050000000001</v>
      </c>
      <c r="K1421" t="s">
        <v>44</v>
      </c>
      <c r="L1421" t="s">
        <v>48</v>
      </c>
      <c r="M1421">
        <v>0</v>
      </c>
      <c r="N1421" t="s">
        <v>1467</v>
      </c>
      <c r="O1421" t="s">
        <v>2854</v>
      </c>
      <c r="P1421">
        <v>42.43</v>
      </c>
      <c r="Q1421" s="49">
        <v>45383</v>
      </c>
      <c r="R1421" s="49">
        <v>45392</v>
      </c>
      <c r="S1421" t="s">
        <v>2925</v>
      </c>
    </row>
    <row r="1422" spans="1:19" ht="15" customHeight="1" x14ac:dyDescent="0.35">
      <c r="A1422" s="49">
        <v>45447</v>
      </c>
      <c r="B1422" t="s">
        <v>20</v>
      </c>
      <c r="C1422" t="s">
        <v>28</v>
      </c>
      <c r="D1422">
        <v>11</v>
      </c>
      <c r="E1422">
        <v>160.37</v>
      </c>
      <c r="F1422" t="s">
        <v>30</v>
      </c>
      <c r="G1422" t="s">
        <v>34</v>
      </c>
      <c r="H1422">
        <v>0.05</v>
      </c>
      <c r="I1422" t="s">
        <v>39</v>
      </c>
      <c r="J1422">
        <v>1675.8665000000001</v>
      </c>
      <c r="K1422" t="s">
        <v>46</v>
      </c>
      <c r="M1422">
        <v>0</v>
      </c>
      <c r="N1422" t="s">
        <v>1468</v>
      </c>
      <c r="O1422" t="s">
        <v>2855</v>
      </c>
      <c r="P1422">
        <v>36.049999999999997</v>
      </c>
      <c r="Q1422" s="49">
        <v>45447</v>
      </c>
      <c r="R1422" s="49">
        <v>45457</v>
      </c>
      <c r="S1422" t="s">
        <v>2923</v>
      </c>
    </row>
    <row r="1423" spans="1:19" ht="15" customHeight="1" x14ac:dyDescent="0.35">
      <c r="A1423" s="49">
        <v>45015</v>
      </c>
      <c r="B1423" t="s">
        <v>18</v>
      </c>
      <c r="C1423" t="s">
        <v>28</v>
      </c>
      <c r="D1423">
        <v>1</v>
      </c>
      <c r="E1423">
        <v>419.1</v>
      </c>
      <c r="F1423" t="s">
        <v>30</v>
      </c>
      <c r="G1423" t="s">
        <v>34</v>
      </c>
      <c r="H1423">
        <v>0.1</v>
      </c>
      <c r="I1423" t="s">
        <v>39</v>
      </c>
      <c r="J1423">
        <v>377.19000000000011</v>
      </c>
      <c r="K1423" t="s">
        <v>43</v>
      </c>
      <c r="L1423" t="s">
        <v>48</v>
      </c>
      <c r="M1423">
        <v>1</v>
      </c>
      <c r="N1423" t="s">
        <v>1469</v>
      </c>
      <c r="O1423" t="s">
        <v>2856</v>
      </c>
      <c r="P1423">
        <v>38.81</v>
      </c>
      <c r="Q1423" s="49">
        <v>45015</v>
      </c>
      <c r="R1423" s="49">
        <v>45022</v>
      </c>
      <c r="S1423" t="s">
        <v>2921</v>
      </c>
    </row>
    <row r="1424" spans="1:19" ht="15" customHeight="1" x14ac:dyDescent="0.35">
      <c r="A1424" s="49">
        <v>45742</v>
      </c>
      <c r="B1424" t="s">
        <v>18</v>
      </c>
      <c r="C1424" t="s">
        <v>23</v>
      </c>
      <c r="D1424">
        <v>13</v>
      </c>
      <c r="E1424">
        <v>138.72</v>
      </c>
      <c r="F1424" t="s">
        <v>33</v>
      </c>
      <c r="G1424" t="s">
        <v>34</v>
      </c>
      <c r="H1424">
        <v>0.15</v>
      </c>
      <c r="I1424" t="s">
        <v>39</v>
      </c>
      <c r="J1424">
        <v>1532.856</v>
      </c>
      <c r="K1424" t="s">
        <v>46</v>
      </c>
      <c r="L1424" t="s">
        <v>49</v>
      </c>
      <c r="M1424">
        <v>1</v>
      </c>
      <c r="N1424" t="s">
        <v>1470</v>
      </c>
      <c r="O1424" t="s">
        <v>2857</v>
      </c>
      <c r="P1424">
        <v>17.89</v>
      </c>
      <c r="Q1424" s="49">
        <v>45742</v>
      </c>
      <c r="R1424" s="49">
        <v>45744</v>
      </c>
      <c r="S1424" t="s">
        <v>2921</v>
      </c>
    </row>
    <row r="1425" spans="1:19" ht="15" customHeight="1" x14ac:dyDescent="0.35">
      <c r="A1425" s="49">
        <v>45160</v>
      </c>
      <c r="B1425" t="s">
        <v>22</v>
      </c>
      <c r="C1425" t="s">
        <v>27</v>
      </c>
      <c r="D1425">
        <v>8</v>
      </c>
      <c r="E1425">
        <v>461.04</v>
      </c>
      <c r="F1425" t="s">
        <v>30</v>
      </c>
      <c r="G1425" t="s">
        <v>35</v>
      </c>
      <c r="H1425">
        <v>0</v>
      </c>
      <c r="I1425" t="s">
        <v>37</v>
      </c>
      <c r="J1425">
        <v>3688.32</v>
      </c>
      <c r="K1425" t="s">
        <v>42</v>
      </c>
      <c r="L1425" t="s">
        <v>47</v>
      </c>
      <c r="M1425">
        <v>0</v>
      </c>
      <c r="N1425" t="s">
        <v>1471</v>
      </c>
      <c r="O1425" t="s">
        <v>2858</v>
      </c>
      <c r="P1425">
        <v>13.62</v>
      </c>
      <c r="Q1425" s="49">
        <v>45160</v>
      </c>
      <c r="R1425" s="49">
        <v>45162</v>
      </c>
      <c r="S1425" t="s">
        <v>2925</v>
      </c>
    </row>
    <row r="1426" spans="1:19" ht="15" customHeight="1" x14ac:dyDescent="0.35">
      <c r="A1426" s="49">
        <v>45398</v>
      </c>
      <c r="B1426" t="s">
        <v>19</v>
      </c>
      <c r="C1426" t="s">
        <v>24</v>
      </c>
      <c r="D1426">
        <v>6</v>
      </c>
      <c r="E1426">
        <v>524.19000000000005</v>
      </c>
      <c r="F1426" t="s">
        <v>33</v>
      </c>
      <c r="G1426" t="s">
        <v>35</v>
      </c>
      <c r="H1426">
        <v>0.15</v>
      </c>
      <c r="I1426" t="s">
        <v>38</v>
      </c>
      <c r="J1426">
        <v>2673.3690000000001</v>
      </c>
      <c r="K1426" t="s">
        <v>46</v>
      </c>
      <c r="L1426" t="s">
        <v>49</v>
      </c>
      <c r="M1426">
        <v>0</v>
      </c>
      <c r="N1426" t="s">
        <v>1472</v>
      </c>
      <c r="O1426" t="s">
        <v>2127</v>
      </c>
      <c r="P1426">
        <v>31.04</v>
      </c>
      <c r="Q1426" s="49">
        <v>45398</v>
      </c>
      <c r="R1426" s="49">
        <v>45402</v>
      </c>
      <c r="S1426" t="s">
        <v>2922</v>
      </c>
    </row>
    <row r="1427" spans="1:19" ht="15" customHeight="1" x14ac:dyDescent="0.35">
      <c r="A1427" s="49">
        <v>45788</v>
      </c>
      <c r="B1427" t="s">
        <v>21</v>
      </c>
      <c r="C1427" t="s">
        <v>26</v>
      </c>
      <c r="D1427">
        <v>16</v>
      </c>
      <c r="E1427">
        <v>305.20999999999998</v>
      </c>
      <c r="F1427" t="s">
        <v>31</v>
      </c>
      <c r="G1427" t="s">
        <v>34</v>
      </c>
      <c r="H1427">
        <v>0.1</v>
      </c>
      <c r="I1427" t="s">
        <v>37</v>
      </c>
      <c r="J1427">
        <v>4395.0239999999994</v>
      </c>
      <c r="K1427" t="s">
        <v>45</v>
      </c>
      <c r="L1427" t="s">
        <v>48</v>
      </c>
      <c r="M1427">
        <v>0</v>
      </c>
      <c r="N1427" t="s">
        <v>1473</v>
      </c>
      <c r="O1427" t="s">
        <v>1909</v>
      </c>
      <c r="P1427">
        <v>33.369999999999997</v>
      </c>
      <c r="Q1427" s="49">
        <v>45788</v>
      </c>
      <c r="R1427" s="49">
        <v>45796</v>
      </c>
      <c r="S1427" t="s">
        <v>2924</v>
      </c>
    </row>
    <row r="1428" spans="1:19" ht="15" customHeight="1" x14ac:dyDescent="0.35">
      <c r="A1428" s="49">
        <v>45271</v>
      </c>
      <c r="B1428" t="s">
        <v>20</v>
      </c>
      <c r="C1428" t="s">
        <v>29</v>
      </c>
      <c r="D1428">
        <v>16</v>
      </c>
      <c r="E1428">
        <v>438.71</v>
      </c>
      <c r="F1428" t="s">
        <v>32</v>
      </c>
      <c r="G1428" t="s">
        <v>35</v>
      </c>
      <c r="H1428">
        <v>0</v>
      </c>
      <c r="I1428" t="s">
        <v>37</v>
      </c>
      <c r="J1428">
        <v>7019.36</v>
      </c>
      <c r="K1428" t="s">
        <v>42</v>
      </c>
      <c r="M1428">
        <v>0</v>
      </c>
      <c r="N1428" t="s">
        <v>1474</v>
      </c>
      <c r="O1428" t="s">
        <v>2859</v>
      </c>
      <c r="P1428">
        <v>6.53</v>
      </c>
      <c r="Q1428" s="49">
        <v>45271</v>
      </c>
      <c r="R1428" s="49">
        <v>45281</v>
      </c>
      <c r="S1428" t="s">
        <v>2923</v>
      </c>
    </row>
    <row r="1429" spans="1:19" ht="15" customHeight="1" x14ac:dyDescent="0.35">
      <c r="A1429" s="49">
        <v>44942</v>
      </c>
      <c r="B1429" t="s">
        <v>20</v>
      </c>
      <c r="C1429" t="s">
        <v>29</v>
      </c>
      <c r="D1429">
        <v>10</v>
      </c>
      <c r="E1429">
        <v>193.96</v>
      </c>
      <c r="F1429" t="s">
        <v>33</v>
      </c>
      <c r="G1429" t="s">
        <v>34</v>
      </c>
      <c r="H1429">
        <v>0.1</v>
      </c>
      <c r="I1429" t="s">
        <v>37</v>
      </c>
      <c r="J1429">
        <v>1745.64</v>
      </c>
      <c r="K1429" t="s">
        <v>43</v>
      </c>
      <c r="M1429">
        <v>0</v>
      </c>
      <c r="N1429" t="s">
        <v>1475</v>
      </c>
      <c r="O1429" t="s">
        <v>2860</v>
      </c>
      <c r="P1429">
        <v>41.3</v>
      </c>
      <c r="Q1429" s="49">
        <v>44942</v>
      </c>
      <c r="R1429" s="49">
        <v>44947</v>
      </c>
      <c r="S1429" t="s">
        <v>2923</v>
      </c>
    </row>
    <row r="1430" spans="1:19" ht="15" customHeight="1" x14ac:dyDescent="0.35">
      <c r="A1430" s="49">
        <v>45056</v>
      </c>
      <c r="B1430" t="s">
        <v>18</v>
      </c>
      <c r="C1430" t="s">
        <v>24</v>
      </c>
      <c r="D1430">
        <v>18</v>
      </c>
      <c r="E1430">
        <v>580.41999999999996</v>
      </c>
      <c r="F1430" t="s">
        <v>31</v>
      </c>
      <c r="G1430" t="s">
        <v>34</v>
      </c>
      <c r="H1430">
        <v>0.05</v>
      </c>
      <c r="I1430" t="s">
        <v>41</v>
      </c>
      <c r="J1430">
        <v>9925.1819999999989</v>
      </c>
      <c r="K1430" t="s">
        <v>42</v>
      </c>
      <c r="L1430" t="s">
        <v>48</v>
      </c>
      <c r="M1430">
        <v>0</v>
      </c>
      <c r="N1430" t="s">
        <v>1476</v>
      </c>
      <c r="O1430" t="s">
        <v>2861</v>
      </c>
      <c r="P1430">
        <v>37.81</v>
      </c>
      <c r="Q1430" s="49">
        <v>45056</v>
      </c>
      <c r="R1430" s="49">
        <v>45063</v>
      </c>
      <c r="S1430" t="s">
        <v>2921</v>
      </c>
    </row>
    <row r="1431" spans="1:19" ht="15" customHeight="1" x14ac:dyDescent="0.35">
      <c r="A1431" s="49">
        <v>45465</v>
      </c>
      <c r="B1431" t="s">
        <v>21</v>
      </c>
      <c r="C1431" t="s">
        <v>27</v>
      </c>
      <c r="D1431">
        <v>18</v>
      </c>
      <c r="E1431">
        <v>91.55</v>
      </c>
      <c r="F1431" t="s">
        <v>32</v>
      </c>
      <c r="G1431" t="s">
        <v>35</v>
      </c>
      <c r="H1431">
        <v>0.1</v>
      </c>
      <c r="I1431" t="s">
        <v>37</v>
      </c>
      <c r="J1431">
        <v>1483.11</v>
      </c>
      <c r="K1431" t="s">
        <v>45</v>
      </c>
      <c r="L1431" t="s">
        <v>47</v>
      </c>
      <c r="M1431">
        <v>0</v>
      </c>
      <c r="N1431" t="s">
        <v>1477</v>
      </c>
      <c r="O1431" t="s">
        <v>2862</v>
      </c>
      <c r="P1431">
        <v>32.54</v>
      </c>
      <c r="Q1431" s="49">
        <v>45465</v>
      </c>
      <c r="R1431" s="49">
        <v>45472</v>
      </c>
      <c r="S1431" t="s">
        <v>2924</v>
      </c>
    </row>
    <row r="1432" spans="1:19" ht="15" customHeight="1" x14ac:dyDescent="0.35">
      <c r="A1432" s="49">
        <v>45745</v>
      </c>
      <c r="B1432" t="s">
        <v>22</v>
      </c>
      <c r="C1432" t="s">
        <v>28</v>
      </c>
      <c r="D1432">
        <v>13</v>
      </c>
      <c r="E1432">
        <v>113.78</v>
      </c>
      <c r="F1432" t="s">
        <v>32</v>
      </c>
      <c r="G1432" t="s">
        <v>34</v>
      </c>
      <c r="H1432">
        <v>0.1</v>
      </c>
      <c r="I1432" t="s">
        <v>36</v>
      </c>
      <c r="J1432">
        <v>1331.2260000000001</v>
      </c>
      <c r="K1432" t="s">
        <v>42</v>
      </c>
      <c r="L1432" t="s">
        <v>47</v>
      </c>
      <c r="M1432">
        <v>0</v>
      </c>
      <c r="N1432" t="s">
        <v>1478</v>
      </c>
      <c r="O1432" t="s">
        <v>2863</v>
      </c>
      <c r="P1432">
        <v>28.07</v>
      </c>
      <c r="Q1432" s="49">
        <v>45745</v>
      </c>
      <c r="R1432" s="49">
        <v>45754</v>
      </c>
      <c r="S1432" t="s">
        <v>2925</v>
      </c>
    </row>
    <row r="1433" spans="1:19" ht="15" customHeight="1" x14ac:dyDescent="0.35">
      <c r="A1433" s="49">
        <v>45034</v>
      </c>
      <c r="B1433" t="s">
        <v>20</v>
      </c>
      <c r="C1433" t="s">
        <v>28</v>
      </c>
      <c r="D1433">
        <v>16</v>
      </c>
      <c r="E1433">
        <v>477.91</v>
      </c>
      <c r="F1433" t="s">
        <v>31</v>
      </c>
      <c r="G1433" t="s">
        <v>34</v>
      </c>
      <c r="H1433">
        <v>0</v>
      </c>
      <c r="I1433" t="s">
        <v>39</v>
      </c>
      <c r="J1433">
        <v>7646.56</v>
      </c>
      <c r="K1433" t="s">
        <v>44</v>
      </c>
      <c r="L1433" t="s">
        <v>49</v>
      </c>
      <c r="M1433">
        <v>0</v>
      </c>
      <c r="N1433" t="s">
        <v>1479</v>
      </c>
      <c r="O1433" t="s">
        <v>2864</v>
      </c>
      <c r="P1433">
        <v>21.89</v>
      </c>
      <c r="Q1433" s="49">
        <v>45034</v>
      </c>
      <c r="R1433" s="49">
        <v>45039</v>
      </c>
      <c r="S1433" t="s">
        <v>2923</v>
      </c>
    </row>
    <row r="1434" spans="1:19" ht="15" customHeight="1" x14ac:dyDescent="0.35">
      <c r="A1434" s="49">
        <v>44964</v>
      </c>
      <c r="B1434" t="s">
        <v>21</v>
      </c>
      <c r="C1434" t="s">
        <v>23</v>
      </c>
      <c r="D1434">
        <v>14</v>
      </c>
      <c r="E1434">
        <v>306.39</v>
      </c>
      <c r="F1434" t="s">
        <v>31</v>
      </c>
      <c r="G1434" t="s">
        <v>35</v>
      </c>
      <c r="H1434">
        <v>0.1</v>
      </c>
      <c r="I1434" t="s">
        <v>36</v>
      </c>
      <c r="J1434">
        <v>3860.5140000000001</v>
      </c>
      <c r="K1434" t="s">
        <v>46</v>
      </c>
      <c r="L1434" t="s">
        <v>49</v>
      </c>
      <c r="M1434">
        <v>0</v>
      </c>
      <c r="N1434" t="s">
        <v>1480</v>
      </c>
      <c r="O1434" t="s">
        <v>2865</v>
      </c>
      <c r="P1434">
        <v>38.729999999999997</v>
      </c>
      <c r="Q1434" s="49">
        <v>44964</v>
      </c>
      <c r="R1434" s="49">
        <v>44966</v>
      </c>
      <c r="S1434" t="s">
        <v>2924</v>
      </c>
    </row>
    <row r="1435" spans="1:19" ht="15" customHeight="1" x14ac:dyDescent="0.35">
      <c r="A1435" s="49">
        <v>45679</v>
      </c>
      <c r="B1435" t="s">
        <v>18</v>
      </c>
      <c r="C1435" t="s">
        <v>28</v>
      </c>
      <c r="D1435">
        <v>17</v>
      </c>
      <c r="E1435">
        <v>8.33</v>
      </c>
      <c r="F1435" t="s">
        <v>31</v>
      </c>
      <c r="G1435" t="s">
        <v>35</v>
      </c>
      <c r="H1435">
        <v>0.05</v>
      </c>
      <c r="I1435" t="s">
        <v>36</v>
      </c>
      <c r="J1435">
        <v>134.52950000000001</v>
      </c>
      <c r="K1435" t="s">
        <v>46</v>
      </c>
      <c r="M1435">
        <v>0</v>
      </c>
      <c r="N1435" t="s">
        <v>1481</v>
      </c>
      <c r="O1435" t="s">
        <v>2866</v>
      </c>
      <c r="P1435">
        <v>43.29</v>
      </c>
      <c r="Q1435" s="49">
        <v>45679</v>
      </c>
      <c r="R1435" s="49">
        <v>45682</v>
      </c>
      <c r="S1435" t="s">
        <v>2921</v>
      </c>
    </row>
    <row r="1436" spans="1:19" ht="15" customHeight="1" x14ac:dyDescent="0.35">
      <c r="A1436" s="49">
        <v>45111</v>
      </c>
      <c r="B1436" t="s">
        <v>18</v>
      </c>
      <c r="C1436" t="s">
        <v>24</v>
      </c>
      <c r="D1436">
        <v>6</v>
      </c>
      <c r="E1436">
        <v>346.86</v>
      </c>
      <c r="F1436" t="s">
        <v>32</v>
      </c>
      <c r="G1436" t="s">
        <v>35</v>
      </c>
      <c r="H1436">
        <v>0.05</v>
      </c>
      <c r="I1436" t="s">
        <v>36</v>
      </c>
      <c r="J1436">
        <v>1977.1020000000001</v>
      </c>
      <c r="K1436" t="s">
        <v>43</v>
      </c>
      <c r="L1436" t="s">
        <v>47</v>
      </c>
      <c r="M1436">
        <v>0</v>
      </c>
      <c r="N1436" t="s">
        <v>1482</v>
      </c>
      <c r="O1436" t="s">
        <v>2867</v>
      </c>
      <c r="P1436">
        <v>29.18</v>
      </c>
      <c r="Q1436" s="49">
        <v>45111</v>
      </c>
      <c r="R1436" s="49">
        <v>45119</v>
      </c>
      <c r="S1436" t="s">
        <v>2921</v>
      </c>
    </row>
    <row r="1437" spans="1:19" ht="15" customHeight="1" x14ac:dyDescent="0.35">
      <c r="A1437" s="49">
        <v>45138</v>
      </c>
      <c r="B1437" t="s">
        <v>21</v>
      </c>
      <c r="C1437" t="s">
        <v>25</v>
      </c>
      <c r="D1437">
        <v>14</v>
      </c>
      <c r="E1437">
        <v>223.26</v>
      </c>
      <c r="F1437" t="s">
        <v>30</v>
      </c>
      <c r="G1437" t="s">
        <v>34</v>
      </c>
      <c r="H1437">
        <v>0.1</v>
      </c>
      <c r="I1437" t="s">
        <v>37</v>
      </c>
      <c r="J1437">
        <v>2813.076</v>
      </c>
      <c r="K1437" t="s">
        <v>44</v>
      </c>
      <c r="L1437" t="s">
        <v>49</v>
      </c>
      <c r="M1437">
        <v>0</v>
      </c>
      <c r="N1437" t="s">
        <v>1483</v>
      </c>
      <c r="O1437" t="s">
        <v>2868</v>
      </c>
      <c r="P1437">
        <v>12.88</v>
      </c>
      <c r="Q1437" s="49">
        <v>45138</v>
      </c>
      <c r="R1437" s="49">
        <v>45141</v>
      </c>
      <c r="S1437" t="s">
        <v>2924</v>
      </c>
    </row>
    <row r="1438" spans="1:19" ht="15" customHeight="1" x14ac:dyDescent="0.35">
      <c r="A1438" s="49">
        <v>45036</v>
      </c>
      <c r="B1438" t="s">
        <v>20</v>
      </c>
      <c r="C1438" t="s">
        <v>25</v>
      </c>
      <c r="D1438">
        <v>6</v>
      </c>
      <c r="E1438">
        <v>529.1</v>
      </c>
      <c r="F1438" t="s">
        <v>33</v>
      </c>
      <c r="G1438" t="s">
        <v>34</v>
      </c>
      <c r="H1438">
        <v>0</v>
      </c>
      <c r="I1438" t="s">
        <v>36</v>
      </c>
      <c r="J1438">
        <v>3174.6</v>
      </c>
      <c r="K1438" t="s">
        <v>45</v>
      </c>
      <c r="L1438" t="s">
        <v>49</v>
      </c>
      <c r="M1438">
        <v>0</v>
      </c>
      <c r="N1438" t="s">
        <v>1484</v>
      </c>
      <c r="O1438" t="s">
        <v>2869</v>
      </c>
      <c r="P1438">
        <v>5.13</v>
      </c>
      <c r="Q1438" s="49">
        <v>45036</v>
      </c>
      <c r="R1438" s="49">
        <v>45043</v>
      </c>
      <c r="S1438" t="s">
        <v>2923</v>
      </c>
    </row>
    <row r="1439" spans="1:19" ht="15" customHeight="1" x14ac:dyDescent="0.35">
      <c r="A1439" s="49">
        <v>45573</v>
      </c>
      <c r="B1439" t="s">
        <v>21</v>
      </c>
      <c r="C1439" t="s">
        <v>28</v>
      </c>
      <c r="D1439">
        <v>11</v>
      </c>
      <c r="E1439">
        <v>97.34</v>
      </c>
      <c r="F1439" t="s">
        <v>33</v>
      </c>
      <c r="G1439" t="s">
        <v>34</v>
      </c>
      <c r="H1439">
        <v>0.1</v>
      </c>
      <c r="I1439" t="s">
        <v>39</v>
      </c>
      <c r="J1439">
        <v>963.66600000000005</v>
      </c>
      <c r="K1439" t="s">
        <v>45</v>
      </c>
      <c r="L1439" t="s">
        <v>48</v>
      </c>
      <c r="M1439">
        <v>0</v>
      </c>
      <c r="N1439" t="s">
        <v>1485</v>
      </c>
      <c r="O1439" t="s">
        <v>2870</v>
      </c>
      <c r="P1439">
        <v>10.61</v>
      </c>
      <c r="Q1439" s="49">
        <v>45573</v>
      </c>
      <c r="R1439" s="49">
        <v>45576</v>
      </c>
      <c r="S1439" t="s">
        <v>2924</v>
      </c>
    </row>
    <row r="1440" spans="1:19" ht="15" customHeight="1" x14ac:dyDescent="0.35">
      <c r="A1440" s="49">
        <v>45316</v>
      </c>
      <c r="B1440" t="s">
        <v>18</v>
      </c>
      <c r="C1440" t="s">
        <v>26</v>
      </c>
      <c r="D1440">
        <v>11</v>
      </c>
      <c r="E1440">
        <v>422.89</v>
      </c>
      <c r="F1440" t="s">
        <v>30</v>
      </c>
      <c r="G1440" t="s">
        <v>35</v>
      </c>
      <c r="H1440">
        <v>0.1</v>
      </c>
      <c r="I1440" t="s">
        <v>38</v>
      </c>
      <c r="J1440">
        <v>4186.6109999999999</v>
      </c>
      <c r="K1440" t="s">
        <v>44</v>
      </c>
      <c r="L1440" t="s">
        <v>48</v>
      </c>
      <c r="M1440">
        <v>0</v>
      </c>
      <c r="N1440" t="s">
        <v>1486</v>
      </c>
      <c r="O1440" t="s">
        <v>2871</v>
      </c>
      <c r="P1440">
        <v>45.89</v>
      </c>
      <c r="Q1440" s="49">
        <v>45316</v>
      </c>
      <c r="R1440" s="49">
        <v>45318</v>
      </c>
      <c r="S1440" t="s">
        <v>2921</v>
      </c>
    </row>
    <row r="1441" spans="1:19" ht="15" customHeight="1" x14ac:dyDescent="0.35">
      <c r="A1441" s="49">
        <v>45642</v>
      </c>
      <c r="B1441" t="s">
        <v>19</v>
      </c>
      <c r="C1441" t="s">
        <v>27</v>
      </c>
      <c r="D1441">
        <v>4</v>
      </c>
      <c r="E1441">
        <v>557.16999999999996</v>
      </c>
      <c r="F1441" t="s">
        <v>32</v>
      </c>
      <c r="G1441" t="s">
        <v>34</v>
      </c>
      <c r="H1441">
        <v>0.05</v>
      </c>
      <c r="I1441" t="s">
        <v>38</v>
      </c>
      <c r="J1441">
        <v>2117.2460000000001</v>
      </c>
      <c r="K1441" t="s">
        <v>44</v>
      </c>
      <c r="M1441">
        <v>0</v>
      </c>
      <c r="N1441" t="s">
        <v>1487</v>
      </c>
      <c r="O1441" t="s">
        <v>2872</v>
      </c>
      <c r="P1441">
        <v>32.159999999999997</v>
      </c>
      <c r="Q1441" s="49">
        <v>45642</v>
      </c>
      <c r="R1441" s="49">
        <v>45651</v>
      </c>
      <c r="S1441" t="s">
        <v>2922</v>
      </c>
    </row>
    <row r="1442" spans="1:19" ht="15" customHeight="1" x14ac:dyDescent="0.35">
      <c r="A1442" s="49">
        <v>45589</v>
      </c>
      <c r="B1442" t="s">
        <v>21</v>
      </c>
      <c r="C1442" t="s">
        <v>29</v>
      </c>
      <c r="D1442">
        <v>9</v>
      </c>
      <c r="E1442">
        <v>459.65</v>
      </c>
      <c r="F1442" t="s">
        <v>30</v>
      </c>
      <c r="G1442" t="s">
        <v>35</v>
      </c>
      <c r="H1442">
        <v>0.1</v>
      </c>
      <c r="I1442" t="s">
        <v>41</v>
      </c>
      <c r="J1442">
        <v>3723.165</v>
      </c>
      <c r="K1442" t="s">
        <v>43</v>
      </c>
      <c r="L1442" t="s">
        <v>49</v>
      </c>
      <c r="M1442">
        <v>1</v>
      </c>
      <c r="N1442" t="s">
        <v>1488</v>
      </c>
      <c r="O1442" t="s">
        <v>1560</v>
      </c>
      <c r="P1442">
        <v>22.24</v>
      </c>
      <c r="Q1442" s="49">
        <v>45589</v>
      </c>
      <c r="R1442" s="49">
        <v>45597</v>
      </c>
      <c r="S1442" t="s">
        <v>2924</v>
      </c>
    </row>
    <row r="1443" spans="1:19" ht="15" customHeight="1" x14ac:dyDescent="0.35">
      <c r="A1443" s="49">
        <v>45246</v>
      </c>
      <c r="B1443" t="s">
        <v>22</v>
      </c>
      <c r="C1443" t="s">
        <v>27</v>
      </c>
      <c r="D1443">
        <v>8</v>
      </c>
      <c r="E1443">
        <v>493.35</v>
      </c>
      <c r="F1443" t="s">
        <v>31</v>
      </c>
      <c r="G1443" t="s">
        <v>35</v>
      </c>
      <c r="H1443">
        <v>0.1</v>
      </c>
      <c r="I1443" t="s">
        <v>37</v>
      </c>
      <c r="J1443">
        <v>3552.12</v>
      </c>
      <c r="K1443" t="s">
        <v>46</v>
      </c>
      <c r="L1443" t="s">
        <v>47</v>
      </c>
      <c r="M1443">
        <v>1</v>
      </c>
      <c r="N1443" t="s">
        <v>1489</v>
      </c>
      <c r="O1443" t="s">
        <v>2873</v>
      </c>
      <c r="P1443">
        <v>12.86</v>
      </c>
      <c r="Q1443" s="49">
        <v>45246</v>
      </c>
      <c r="R1443" s="49">
        <v>45250</v>
      </c>
      <c r="S1443" t="s">
        <v>2925</v>
      </c>
    </row>
    <row r="1444" spans="1:19" ht="15" customHeight="1" x14ac:dyDescent="0.35">
      <c r="A1444" s="49">
        <v>45382</v>
      </c>
      <c r="B1444" t="s">
        <v>19</v>
      </c>
      <c r="C1444" t="s">
        <v>23</v>
      </c>
      <c r="D1444">
        <v>13</v>
      </c>
      <c r="E1444">
        <v>428.59</v>
      </c>
      <c r="F1444" t="s">
        <v>33</v>
      </c>
      <c r="G1444" t="s">
        <v>35</v>
      </c>
      <c r="H1444">
        <v>0</v>
      </c>
      <c r="I1444" t="s">
        <v>41</v>
      </c>
      <c r="J1444">
        <v>5571.67</v>
      </c>
      <c r="K1444" t="s">
        <v>46</v>
      </c>
      <c r="L1444" t="s">
        <v>47</v>
      </c>
      <c r="M1444">
        <v>0</v>
      </c>
      <c r="N1444" t="s">
        <v>1490</v>
      </c>
      <c r="O1444" t="s">
        <v>2874</v>
      </c>
      <c r="P1444">
        <v>23.89</v>
      </c>
      <c r="Q1444" s="49">
        <v>45382</v>
      </c>
      <c r="R1444" s="49">
        <v>45390</v>
      </c>
      <c r="S1444" t="s">
        <v>2922</v>
      </c>
    </row>
    <row r="1445" spans="1:19" ht="15" customHeight="1" x14ac:dyDescent="0.35">
      <c r="A1445" s="49">
        <v>44970</v>
      </c>
      <c r="B1445" t="s">
        <v>18</v>
      </c>
      <c r="C1445" t="s">
        <v>23</v>
      </c>
      <c r="D1445">
        <v>7</v>
      </c>
      <c r="E1445">
        <v>242.11</v>
      </c>
      <c r="F1445" t="s">
        <v>32</v>
      </c>
      <c r="G1445" t="s">
        <v>34</v>
      </c>
      <c r="H1445">
        <v>0.05</v>
      </c>
      <c r="I1445" t="s">
        <v>36</v>
      </c>
      <c r="J1445">
        <v>1610.0315000000001</v>
      </c>
      <c r="K1445" t="s">
        <v>45</v>
      </c>
      <c r="L1445" t="s">
        <v>49</v>
      </c>
      <c r="M1445">
        <v>0</v>
      </c>
      <c r="N1445" t="s">
        <v>1491</v>
      </c>
      <c r="O1445" t="s">
        <v>2374</v>
      </c>
      <c r="P1445">
        <v>47.19</v>
      </c>
      <c r="Q1445" s="49">
        <v>44970</v>
      </c>
      <c r="R1445" s="49">
        <v>44975</v>
      </c>
      <c r="S1445" t="s">
        <v>2921</v>
      </c>
    </row>
    <row r="1446" spans="1:19" ht="15" customHeight="1" x14ac:dyDescent="0.35">
      <c r="A1446" s="49">
        <v>45189</v>
      </c>
      <c r="B1446" t="s">
        <v>19</v>
      </c>
      <c r="C1446" t="s">
        <v>28</v>
      </c>
      <c r="D1446">
        <v>17</v>
      </c>
      <c r="E1446">
        <v>477.38</v>
      </c>
      <c r="F1446" t="s">
        <v>32</v>
      </c>
      <c r="G1446" t="s">
        <v>35</v>
      </c>
      <c r="H1446">
        <v>0.05</v>
      </c>
      <c r="I1446" t="s">
        <v>37</v>
      </c>
      <c r="J1446">
        <v>7709.6869999999999</v>
      </c>
      <c r="K1446" t="s">
        <v>43</v>
      </c>
      <c r="L1446" t="s">
        <v>47</v>
      </c>
      <c r="M1446">
        <v>0</v>
      </c>
      <c r="N1446" t="s">
        <v>1492</v>
      </c>
      <c r="O1446" t="s">
        <v>2875</v>
      </c>
      <c r="P1446">
        <v>35.28</v>
      </c>
      <c r="Q1446" s="49">
        <v>45189</v>
      </c>
      <c r="R1446" s="49">
        <v>45196</v>
      </c>
      <c r="S1446" t="s">
        <v>2922</v>
      </c>
    </row>
    <row r="1447" spans="1:19" ht="15" customHeight="1" x14ac:dyDescent="0.35">
      <c r="A1447" s="49">
        <v>45104</v>
      </c>
      <c r="B1447" t="s">
        <v>19</v>
      </c>
      <c r="C1447" t="s">
        <v>26</v>
      </c>
      <c r="D1447">
        <v>3</v>
      </c>
      <c r="E1447">
        <v>261.60000000000002</v>
      </c>
      <c r="F1447" t="s">
        <v>33</v>
      </c>
      <c r="G1447" t="s">
        <v>35</v>
      </c>
      <c r="H1447">
        <v>0.05</v>
      </c>
      <c r="I1447" t="s">
        <v>40</v>
      </c>
      <c r="J1447">
        <v>745.56000000000006</v>
      </c>
      <c r="K1447" t="s">
        <v>46</v>
      </c>
      <c r="L1447" t="s">
        <v>49</v>
      </c>
      <c r="M1447">
        <v>0</v>
      </c>
      <c r="N1447" t="s">
        <v>1493</v>
      </c>
      <c r="O1447" t="s">
        <v>2876</v>
      </c>
      <c r="P1447">
        <v>42.11</v>
      </c>
      <c r="Q1447" s="49">
        <v>45104</v>
      </c>
      <c r="R1447" s="49">
        <v>45114</v>
      </c>
      <c r="S1447" t="s">
        <v>2922</v>
      </c>
    </row>
    <row r="1448" spans="1:19" ht="15" customHeight="1" x14ac:dyDescent="0.35">
      <c r="A1448" s="49">
        <v>45749</v>
      </c>
      <c r="B1448" t="s">
        <v>21</v>
      </c>
      <c r="C1448" t="s">
        <v>23</v>
      </c>
      <c r="D1448">
        <v>6</v>
      </c>
      <c r="E1448">
        <v>416.2</v>
      </c>
      <c r="F1448" t="s">
        <v>31</v>
      </c>
      <c r="G1448" t="s">
        <v>34</v>
      </c>
      <c r="H1448">
        <v>0.05</v>
      </c>
      <c r="I1448" t="s">
        <v>37</v>
      </c>
      <c r="J1448">
        <v>2372.34</v>
      </c>
      <c r="K1448" t="s">
        <v>46</v>
      </c>
      <c r="L1448" t="s">
        <v>49</v>
      </c>
      <c r="M1448">
        <v>1</v>
      </c>
      <c r="N1448" t="s">
        <v>1494</v>
      </c>
      <c r="O1448" t="s">
        <v>2877</v>
      </c>
      <c r="P1448">
        <v>44.14</v>
      </c>
      <c r="Q1448" s="49">
        <v>45749</v>
      </c>
      <c r="R1448" s="49">
        <v>45753</v>
      </c>
      <c r="S1448" t="s">
        <v>2924</v>
      </c>
    </row>
    <row r="1449" spans="1:19" ht="15" customHeight="1" x14ac:dyDescent="0.35">
      <c r="A1449" s="49">
        <v>45763</v>
      </c>
      <c r="B1449" t="s">
        <v>20</v>
      </c>
      <c r="C1449" t="s">
        <v>29</v>
      </c>
      <c r="D1449">
        <v>15</v>
      </c>
      <c r="E1449">
        <v>99.66</v>
      </c>
      <c r="F1449" t="s">
        <v>31</v>
      </c>
      <c r="G1449" t="s">
        <v>34</v>
      </c>
      <c r="H1449">
        <v>0</v>
      </c>
      <c r="I1449" t="s">
        <v>36</v>
      </c>
      <c r="J1449">
        <v>1494.9</v>
      </c>
      <c r="K1449" t="s">
        <v>46</v>
      </c>
      <c r="L1449" t="s">
        <v>47</v>
      </c>
      <c r="M1449">
        <v>0</v>
      </c>
      <c r="N1449" t="s">
        <v>1495</v>
      </c>
      <c r="O1449" t="s">
        <v>2878</v>
      </c>
      <c r="P1449">
        <v>27.55</v>
      </c>
      <c r="Q1449" s="49">
        <v>45763</v>
      </c>
      <c r="R1449" s="49">
        <v>45773</v>
      </c>
      <c r="S1449" t="s">
        <v>2923</v>
      </c>
    </row>
    <row r="1450" spans="1:19" ht="15" customHeight="1" x14ac:dyDescent="0.35">
      <c r="A1450" s="49">
        <v>45482</v>
      </c>
      <c r="B1450" t="s">
        <v>21</v>
      </c>
      <c r="C1450" t="s">
        <v>23</v>
      </c>
      <c r="D1450">
        <v>16</v>
      </c>
      <c r="E1450">
        <v>55.56</v>
      </c>
      <c r="F1450" t="s">
        <v>33</v>
      </c>
      <c r="G1450" t="s">
        <v>34</v>
      </c>
      <c r="H1450">
        <v>0.15</v>
      </c>
      <c r="I1450" t="s">
        <v>38</v>
      </c>
      <c r="J1450">
        <v>755.61599999999999</v>
      </c>
      <c r="K1450" t="s">
        <v>46</v>
      </c>
      <c r="M1450">
        <v>1</v>
      </c>
      <c r="N1450" t="s">
        <v>1496</v>
      </c>
      <c r="O1450" t="s">
        <v>2879</v>
      </c>
      <c r="P1450">
        <v>17.809999999999999</v>
      </c>
      <c r="Q1450" s="49">
        <v>45482</v>
      </c>
      <c r="R1450" s="49">
        <v>45490</v>
      </c>
      <c r="S1450" t="s">
        <v>2924</v>
      </c>
    </row>
    <row r="1451" spans="1:19" ht="15" customHeight="1" x14ac:dyDescent="0.35">
      <c r="A1451" s="49">
        <v>45831</v>
      </c>
      <c r="B1451" t="s">
        <v>18</v>
      </c>
      <c r="C1451" t="s">
        <v>24</v>
      </c>
      <c r="D1451">
        <v>20</v>
      </c>
      <c r="E1451">
        <v>243.47</v>
      </c>
      <c r="F1451" t="s">
        <v>31</v>
      </c>
      <c r="G1451" t="s">
        <v>34</v>
      </c>
      <c r="H1451">
        <v>0.05</v>
      </c>
      <c r="I1451" t="s">
        <v>37</v>
      </c>
      <c r="J1451">
        <v>4625.9299999999994</v>
      </c>
      <c r="K1451" t="s">
        <v>43</v>
      </c>
      <c r="L1451" t="s">
        <v>47</v>
      </c>
      <c r="M1451">
        <v>1</v>
      </c>
      <c r="N1451" t="s">
        <v>1497</v>
      </c>
      <c r="O1451" t="s">
        <v>2746</v>
      </c>
      <c r="P1451">
        <v>32.28</v>
      </c>
      <c r="Q1451" s="49">
        <v>45831</v>
      </c>
      <c r="R1451" s="49">
        <v>45841</v>
      </c>
      <c r="S1451" t="s">
        <v>2921</v>
      </c>
    </row>
    <row r="1452" spans="1:19" ht="15" customHeight="1" x14ac:dyDescent="0.35">
      <c r="A1452" s="49">
        <v>45452</v>
      </c>
      <c r="B1452" t="s">
        <v>18</v>
      </c>
      <c r="C1452" t="s">
        <v>28</v>
      </c>
      <c r="D1452">
        <v>11</v>
      </c>
      <c r="E1452">
        <v>185.59</v>
      </c>
      <c r="F1452" t="s">
        <v>30</v>
      </c>
      <c r="G1452" t="s">
        <v>35</v>
      </c>
      <c r="H1452">
        <v>0.1</v>
      </c>
      <c r="I1452" t="s">
        <v>39</v>
      </c>
      <c r="J1452">
        <v>1837.3409999999999</v>
      </c>
      <c r="K1452" t="s">
        <v>43</v>
      </c>
      <c r="M1452">
        <v>0</v>
      </c>
      <c r="N1452" t="s">
        <v>1498</v>
      </c>
      <c r="O1452" t="s">
        <v>2326</v>
      </c>
      <c r="P1452">
        <v>45.19</v>
      </c>
      <c r="Q1452" s="49">
        <v>45452</v>
      </c>
      <c r="R1452" s="49">
        <v>45461</v>
      </c>
      <c r="S1452" t="s">
        <v>2921</v>
      </c>
    </row>
    <row r="1453" spans="1:19" ht="15" customHeight="1" x14ac:dyDescent="0.35">
      <c r="A1453" s="49">
        <v>45261</v>
      </c>
      <c r="B1453" t="s">
        <v>21</v>
      </c>
      <c r="C1453" t="s">
        <v>25</v>
      </c>
      <c r="D1453">
        <v>11</v>
      </c>
      <c r="E1453">
        <v>347.38</v>
      </c>
      <c r="F1453" t="s">
        <v>32</v>
      </c>
      <c r="G1453" t="s">
        <v>34</v>
      </c>
      <c r="H1453">
        <v>0.05</v>
      </c>
      <c r="I1453" t="s">
        <v>36</v>
      </c>
      <c r="J1453">
        <v>3630.1210000000001</v>
      </c>
      <c r="K1453" t="s">
        <v>44</v>
      </c>
      <c r="L1453" t="s">
        <v>47</v>
      </c>
      <c r="M1453">
        <v>0</v>
      </c>
      <c r="N1453" t="s">
        <v>1499</v>
      </c>
      <c r="O1453" t="s">
        <v>2880</v>
      </c>
      <c r="P1453">
        <v>24.8</v>
      </c>
      <c r="Q1453" s="49">
        <v>45261</v>
      </c>
      <c r="R1453" s="49">
        <v>45263</v>
      </c>
      <c r="S1453" t="s">
        <v>2924</v>
      </c>
    </row>
    <row r="1454" spans="1:19" ht="15" customHeight="1" x14ac:dyDescent="0.35">
      <c r="A1454" s="49">
        <v>45497</v>
      </c>
      <c r="B1454" t="s">
        <v>22</v>
      </c>
      <c r="C1454" t="s">
        <v>28</v>
      </c>
      <c r="D1454">
        <v>15</v>
      </c>
      <c r="E1454">
        <v>318.02999999999997</v>
      </c>
      <c r="F1454" t="s">
        <v>33</v>
      </c>
      <c r="G1454" t="s">
        <v>35</v>
      </c>
      <c r="H1454">
        <v>0.05</v>
      </c>
      <c r="I1454" t="s">
        <v>40</v>
      </c>
      <c r="J1454">
        <v>4531.9274999999998</v>
      </c>
      <c r="K1454" t="s">
        <v>43</v>
      </c>
      <c r="L1454" t="s">
        <v>49</v>
      </c>
      <c r="M1454">
        <v>1</v>
      </c>
      <c r="N1454" t="s">
        <v>1500</v>
      </c>
      <c r="O1454" t="s">
        <v>2881</v>
      </c>
      <c r="P1454">
        <v>24.38</v>
      </c>
      <c r="Q1454" s="49">
        <v>45497</v>
      </c>
      <c r="R1454" s="49">
        <v>45503</v>
      </c>
      <c r="S1454" t="s">
        <v>2925</v>
      </c>
    </row>
    <row r="1455" spans="1:19" ht="15" customHeight="1" x14ac:dyDescent="0.35">
      <c r="A1455" s="49">
        <v>45028</v>
      </c>
      <c r="B1455" t="s">
        <v>22</v>
      </c>
      <c r="C1455" t="s">
        <v>26</v>
      </c>
      <c r="D1455">
        <v>15</v>
      </c>
      <c r="E1455">
        <v>242.35</v>
      </c>
      <c r="F1455" t="s">
        <v>33</v>
      </c>
      <c r="G1455" t="s">
        <v>34</v>
      </c>
      <c r="H1455">
        <v>0.15</v>
      </c>
      <c r="I1455" t="s">
        <v>40</v>
      </c>
      <c r="J1455">
        <v>3089.9625000000001</v>
      </c>
      <c r="K1455" t="s">
        <v>46</v>
      </c>
      <c r="L1455" t="s">
        <v>49</v>
      </c>
      <c r="M1455">
        <v>1</v>
      </c>
      <c r="N1455" t="s">
        <v>1501</v>
      </c>
      <c r="O1455" t="s">
        <v>2507</v>
      </c>
      <c r="P1455">
        <v>14.92</v>
      </c>
      <c r="Q1455" s="49">
        <v>45028</v>
      </c>
      <c r="R1455" s="49">
        <v>45035</v>
      </c>
      <c r="S1455" t="s">
        <v>2925</v>
      </c>
    </row>
    <row r="1456" spans="1:19" ht="15" customHeight="1" x14ac:dyDescent="0.35">
      <c r="A1456" s="49">
        <v>45643</v>
      </c>
      <c r="B1456" t="s">
        <v>20</v>
      </c>
      <c r="C1456" t="s">
        <v>25</v>
      </c>
      <c r="D1456">
        <v>3</v>
      </c>
      <c r="E1456">
        <v>82.09</v>
      </c>
      <c r="F1456" t="s">
        <v>30</v>
      </c>
      <c r="G1456" t="s">
        <v>35</v>
      </c>
      <c r="H1456">
        <v>0.15</v>
      </c>
      <c r="I1456" t="s">
        <v>36</v>
      </c>
      <c r="J1456">
        <v>209.3295</v>
      </c>
      <c r="K1456" t="s">
        <v>43</v>
      </c>
      <c r="L1456" t="s">
        <v>49</v>
      </c>
      <c r="M1456">
        <v>1</v>
      </c>
      <c r="N1456" t="s">
        <v>1502</v>
      </c>
      <c r="O1456" t="s">
        <v>2882</v>
      </c>
      <c r="P1456">
        <v>12.63</v>
      </c>
      <c r="Q1456" s="49">
        <v>45643</v>
      </c>
      <c r="R1456" s="49">
        <v>45652</v>
      </c>
      <c r="S1456" t="s">
        <v>2923</v>
      </c>
    </row>
    <row r="1457" spans="1:19" ht="15" customHeight="1" x14ac:dyDescent="0.35">
      <c r="A1457" s="49">
        <v>45512</v>
      </c>
      <c r="B1457" t="s">
        <v>19</v>
      </c>
      <c r="C1457" t="s">
        <v>27</v>
      </c>
      <c r="D1457">
        <v>10</v>
      </c>
      <c r="E1457">
        <v>285.73</v>
      </c>
      <c r="F1457" t="s">
        <v>33</v>
      </c>
      <c r="G1457" t="s">
        <v>34</v>
      </c>
      <c r="H1457">
        <v>0.15</v>
      </c>
      <c r="I1457" t="s">
        <v>36</v>
      </c>
      <c r="J1457">
        <v>2428.7049999999999</v>
      </c>
      <c r="K1457" t="s">
        <v>46</v>
      </c>
      <c r="L1457" t="s">
        <v>49</v>
      </c>
      <c r="M1457">
        <v>1</v>
      </c>
      <c r="N1457" t="s">
        <v>1503</v>
      </c>
      <c r="O1457" t="s">
        <v>2883</v>
      </c>
      <c r="P1457">
        <v>26.68</v>
      </c>
      <c r="Q1457" s="49">
        <v>45512</v>
      </c>
      <c r="R1457" s="49">
        <v>45518</v>
      </c>
      <c r="S1457" t="s">
        <v>2922</v>
      </c>
    </row>
    <row r="1458" spans="1:19" ht="15" customHeight="1" x14ac:dyDescent="0.35">
      <c r="A1458" s="49">
        <v>45550</v>
      </c>
      <c r="B1458" t="s">
        <v>18</v>
      </c>
      <c r="C1458" t="s">
        <v>23</v>
      </c>
      <c r="D1458">
        <v>17</v>
      </c>
      <c r="E1458">
        <v>341.52</v>
      </c>
      <c r="F1458" t="s">
        <v>32</v>
      </c>
      <c r="G1458" t="s">
        <v>34</v>
      </c>
      <c r="H1458">
        <v>0.1</v>
      </c>
      <c r="I1458" t="s">
        <v>36</v>
      </c>
      <c r="J1458">
        <v>5225.2560000000003</v>
      </c>
      <c r="K1458" t="s">
        <v>44</v>
      </c>
      <c r="L1458" t="s">
        <v>47</v>
      </c>
      <c r="M1458">
        <v>0</v>
      </c>
      <c r="N1458" t="s">
        <v>1504</v>
      </c>
      <c r="O1458" t="s">
        <v>2718</v>
      </c>
      <c r="P1458">
        <v>16.670000000000002</v>
      </c>
      <c r="Q1458" s="49">
        <v>45550</v>
      </c>
      <c r="R1458" s="49">
        <v>45557</v>
      </c>
      <c r="S1458" t="s">
        <v>2921</v>
      </c>
    </row>
    <row r="1459" spans="1:19" ht="15" customHeight="1" x14ac:dyDescent="0.35">
      <c r="A1459" s="49">
        <v>45207</v>
      </c>
      <c r="B1459" t="s">
        <v>19</v>
      </c>
      <c r="C1459" t="s">
        <v>28</v>
      </c>
      <c r="D1459">
        <v>14</v>
      </c>
      <c r="E1459">
        <v>216.4</v>
      </c>
      <c r="F1459" t="s">
        <v>33</v>
      </c>
      <c r="G1459" t="s">
        <v>34</v>
      </c>
      <c r="H1459">
        <v>0.1</v>
      </c>
      <c r="I1459" t="s">
        <v>40</v>
      </c>
      <c r="J1459">
        <v>2726.64</v>
      </c>
      <c r="K1459" t="s">
        <v>45</v>
      </c>
      <c r="L1459" t="s">
        <v>49</v>
      </c>
      <c r="M1459">
        <v>0</v>
      </c>
      <c r="N1459" t="s">
        <v>1505</v>
      </c>
      <c r="O1459" t="s">
        <v>2816</v>
      </c>
      <c r="P1459">
        <v>40.74</v>
      </c>
      <c r="Q1459" s="49">
        <v>45207</v>
      </c>
      <c r="R1459" s="49">
        <v>45209</v>
      </c>
      <c r="S1459" t="s">
        <v>2922</v>
      </c>
    </row>
    <row r="1460" spans="1:19" ht="15" customHeight="1" x14ac:dyDescent="0.35">
      <c r="A1460" s="49">
        <v>45800</v>
      </c>
      <c r="B1460" t="s">
        <v>19</v>
      </c>
      <c r="C1460" t="s">
        <v>24</v>
      </c>
      <c r="D1460">
        <v>16</v>
      </c>
      <c r="E1460">
        <v>231.76</v>
      </c>
      <c r="F1460" t="s">
        <v>30</v>
      </c>
      <c r="G1460" t="s">
        <v>35</v>
      </c>
      <c r="H1460">
        <v>0.15</v>
      </c>
      <c r="I1460" t="s">
        <v>41</v>
      </c>
      <c r="J1460">
        <v>3151.9360000000001</v>
      </c>
      <c r="K1460" t="s">
        <v>42</v>
      </c>
      <c r="L1460" t="s">
        <v>49</v>
      </c>
      <c r="M1460">
        <v>1</v>
      </c>
      <c r="N1460" t="s">
        <v>1506</v>
      </c>
      <c r="O1460" t="s">
        <v>2884</v>
      </c>
      <c r="P1460">
        <v>9.42</v>
      </c>
      <c r="Q1460" s="49">
        <v>45800</v>
      </c>
      <c r="R1460" s="49">
        <v>45804</v>
      </c>
      <c r="S1460" t="s">
        <v>2922</v>
      </c>
    </row>
    <row r="1461" spans="1:19" ht="15" customHeight="1" x14ac:dyDescent="0.35">
      <c r="A1461" s="49">
        <v>44928</v>
      </c>
      <c r="B1461" t="s">
        <v>19</v>
      </c>
      <c r="C1461" t="s">
        <v>23</v>
      </c>
      <c r="D1461">
        <v>7</v>
      </c>
      <c r="E1461">
        <v>61.47</v>
      </c>
      <c r="F1461" t="s">
        <v>32</v>
      </c>
      <c r="G1461" t="s">
        <v>35</v>
      </c>
      <c r="H1461">
        <v>0.15</v>
      </c>
      <c r="I1461" t="s">
        <v>36</v>
      </c>
      <c r="J1461">
        <v>365.74650000000003</v>
      </c>
      <c r="K1461" t="s">
        <v>42</v>
      </c>
      <c r="L1461" t="s">
        <v>47</v>
      </c>
      <c r="M1461">
        <v>0</v>
      </c>
      <c r="N1461" t="s">
        <v>1507</v>
      </c>
      <c r="O1461" t="s">
        <v>2885</v>
      </c>
      <c r="P1461">
        <v>14.44</v>
      </c>
      <c r="Q1461" s="49">
        <v>44928</v>
      </c>
      <c r="R1461" s="49">
        <v>44938</v>
      </c>
      <c r="S1461" t="s">
        <v>2922</v>
      </c>
    </row>
    <row r="1462" spans="1:19" ht="15" customHeight="1" x14ac:dyDescent="0.35">
      <c r="A1462" s="49">
        <v>45218</v>
      </c>
      <c r="B1462" t="s">
        <v>20</v>
      </c>
      <c r="C1462" t="s">
        <v>25</v>
      </c>
      <c r="D1462">
        <v>15</v>
      </c>
      <c r="E1462">
        <v>434.44</v>
      </c>
      <c r="F1462" t="s">
        <v>30</v>
      </c>
      <c r="G1462" t="s">
        <v>34</v>
      </c>
      <c r="H1462">
        <v>0</v>
      </c>
      <c r="I1462" t="s">
        <v>41</v>
      </c>
      <c r="J1462">
        <v>6516.6</v>
      </c>
      <c r="K1462" t="s">
        <v>45</v>
      </c>
      <c r="M1462">
        <v>1</v>
      </c>
      <c r="N1462" t="s">
        <v>1508</v>
      </c>
      <c r="O1462" t="s">
        <v>2886</v>
      </c>
      <c r="P1462">
        <v>33.86</v>
      </c>
      <c r="Q1462" s="49">
        <v>45218</v>
      </c>
      <c r="R1462" s="49">
        <v>45227</v>
      </c>
      <c r="S1462" t="s">
        <v>2923</v>
      </c>
    </row>
    <row r="1463" spans="1:19" ht="15" customHeight="1" x14ac:dyDescent="0.35">
      <c r="A1463" s="49">
        <v>45772</v>
      </c>
      <c r="B1463" t="s">
        <v>22</v>
      </c>
      <c r="C1463" t="s">
        <v>26</v>
      </c>
      <c r="D1463">
        <v>16</v>
      </c>
      <c r="E1463">
        <v>484.01</v>
      </c>
      <c r="F1463" t="s">
        <v>31</v>
      </c>
      <c r="G1463" t="s">
        <v>34</v>
      </c>
      <c r="H1463">
        <v>0</v>
      </c>
      <c r="I1463" t="s">
        <v>37</v>
      </c>
      <c r="J1463">
        <v>7744.16</v>
      </c>
      <c r="K1463" t="s">
        <v>42</v>
      </c>
      <c r="L1463" t="s">
        <v>48</v>
      </c>
      <c r="M1463">
        <v>1</v>
      </c>
      <c r="N1463" t="s">
        <v>1509</v>
      </c>
      <c r="O1463" t="s">
        <v>2887</v>
      </c>
      <c r="P1463">
        <v>9.65</v>
      </c>
      <c r="Q1463" s="49">
        <v>45772</v>
      </c>
      <c r="R1463" s="49">
        <v>45778</v>
      </c>
      <c r="S1463" t="s">
        <v>2925</v>
      </c>
    </row>
    <row r="1464" spans="1:19" ht="15" customHeight="1" x14ac:dyDescent="0.35">
      <c r="A1464" s="49">
        <v>45382</v>
      </c>
      <c r="B1464" t="s">
        <v>21</v>
      </c>
      <c r="C1464" t="s">
        <v>25</v>
      </c>
      <c r="D1464">
        <v>2</v>
      </c>
      <c r="E1464">
        <v>55.08</v>
      </c>
      <c r="F1464" t="s">
        <v>32</v>
      </c>
      <c r="G1464" t="s">
        <v>34</v>
      </c>
      <c r="H1464">
        <v>0</v>
      </c>
      <c r="I1464" t="s">
        <v>38</v>
      </c>
      <c r="J1464">
        <v>110.16</v>
      </c>
      <c r="K1464" t="s">
        <v>44</v>
      </c>
      <c r="L1464" t="s">
        <v>47</v>
      </c>
      <c r="M1464">
        <v>0</v>
      </c>
      <c r="N1464" t="s">
        <v>1510</v>
      </c>
      <c r="O1464" t="s">
        <v>2888</v>
      </c>
      <c r="P1464">
        <v>9.85</v>
      </c>
      <c r="Q1464" s="49">
        <v>45382</v>
      </c>
      <c r="R1464" s="49">
        <v>45386</v>
      </c>
      <c r="S1464" t="s">
        <v>2924</v>
      </c>
    </row>
    <row r="1465" spans="1:19" ht="15" customHeight="1" x14ac:dyDescent="0.35">
      <c r="A1465" s="49">
        <v>45688</v>
      </c>
      <c r="B1465" t="s">
        <v>20</v>
      </c>
      <c r="C1465" t="s">
        <v>29</v>
      </c>
      <c r="D1465">
        <v>13</v>
      </c>
      <c r="E1465">
        <v>223.44</v>
      </c>
      <c r="F1465" t="s">
        <v>30</v>
      </c>
      <c r="G1465" t="s">
        <v>35</v>
      </c>
      <c r="H1465">
        <v>0.15</v>
      </c>
      <c r="I1465" t="s">
        <v>39</v>
      </c>
      <c r="J1465">
        <v>2469.0120000000002</v>
      </c>
      <c r="K1465" t="s">
        <v>44</v>
      </c>
      <c r="M1465">
        <v>1</v>
      </c>
      <c r="N1465" t="s">
        <v>1511</v>
      </c>
      <c r="O1465" t="s">
        <v>2889</v>
      </c>
      <c r="P1465">
        <v>38.46</v>
      </c>
      <c r="Q1465" s="49">
        <v>45688</v>
      </c>
      <c r="R1465" s="49">
        <v>45695</v>
      </c>
      <c r="S1465" t="s">
        <v>2923</v>
      </c>
    </row>
    <row r="1466" spans="1:19" ht="15" customHeight="1" x14ac:dyDescent="0.35">
      <c r="A1466" s="49">
        <v>45743</v>
      </c>
      <c r="B1466" t="s">
        <v>18</v>
      </c>
      <c r="C1466" t="s">
        <v>24</v>
      </c>
      <c r="D1466">
        <v>11</v>
      </c>
      <c r="E1466">
        <v>548.08000000000004</v>
      </c>
      <c r="F1466" t="s">
        <v>33</v>
      </c>
      <c r="G1466" t="s">
        <v>34</v>
      </c>
      <c r="H1466">
        <v>0.05</v>
      </c>
      <c r="I1466" t="s">
        <v>36</v>
      </c>
      <c r="J1466">
        <v>5727.4359999999997</v>
      </c>
      <c r="K1466" t="s">
        <v>46</v>
      </c>
      <c r="M1466">
        <v>0</v>
      </c>
      <c r="N1466" t="s">
        <v>1512</v>
      </c>
      <c r="O1466" t="s">
        <v>2890</v>
      </c>
      <c r="P1466">
        <v>25.82</v>
      </c>
      <c r="Q1466" s="49">
        <v>45743</v>
      </c>
      <c r="R1466" s="49">
        <v>45753</v>
      </c>
      <c r="S1466" t="s">
        <v>2921</v>
      </c>
    </row>
    <row r="1467" spans="1:19" ht="15" customHeight="1" x14ac:dyDescent="0.35">
      <c r="A1467" s="49">
        <v>45676</v>
      </c>
      <c r="B1467" t="s">
        <v>21</v>
      </c>
      <c r="C1467" t="s">
        <v>25</v>
      </c>
      <c r="D1467">
        <v>11</v>
      </c>
      <c r="E1467">
        <v>133.63999999999999</v>
      </c>
      <c r="F1467" t="s">
        <v>33</v>
      </c>
      <c r="G1467" t="s">
        <v>34</v>
      </c>
      <c r="H1467">
        <v>0</v>
      </c>
      <c r="I1467" t="s">
        <v>40</v>
      </c>
      <c r="J1467">
        <v>1470.04</v>
      </c>
      <c r="K1467" t="s">
        <v>45</v>
      </c>
      <c r="M1467">
        <v>1</v>
      </c>
      <c r="N1467" t="s">
        <v>1513</v>
      </c>
      <c r="O1467" t="s">
        <v>2563</v>
      </c>
      <c r="P1467">
        <v>30.18</v>
      </c>
      <c r="Q1467" s="49">
        <v>45676</v>
      </c>
      <c r="R1467" s="49">
        <v>45681</v>
      </c>
      <c r="S1467" t="s">
        <v>2924</v>
      </c>
    </row>
    <row r="1468" spans="1:19" ht="15" customHeight="1" x14ac:dyDescent="0.35">
      <c r="A1468" s="49">
        <v>45428</v>
      </c>
      <c r="B1468" t="s">
        <v>20</v>
      </c>
      <c r="C1468" t="s">
        <v>26</v>
      </c>
      <c r="D1468">
        <v>19</v>
      </c>
      <c r="E1468">
        <v>368.85</v>
      </c>
      <c r="F1468" t="s">
        <v>32</v>
      </c>
      <c r="G1468" t="s">
        <v>35</v>
      </c>
      <c r="H1468">
        <v>0.1</v>
      </c>
      <c r="I1468" t="s">
        <v>41</v>
      </c>
      <c r="J1468">
        <v>6307.3350000000009</v>
      </c>
      <c r="K1468" t="s">
        <v>43</v>
      </c>
      <c r="L1468" t="s">
        <v>47</v>
      </c>
      <c r="M1468">
        <v>0</v>
      </c>
      <c r="N1468" t="s">
        <v>1514</v>
      </c>
      <c r="O1468" t="s">
        <v>2891</v>
      </c>
      <c r="P1468">
        <v>35.369999999999997</v>
      </c>
      <c r="Q1468" s="49">
        <v>45428</v>
      </c>
      <c r="R1468" s="49">
        <v>45433</v>
      </c>
      <c r="S1468" t="s">
        <v>2923</v>
      </c>
    </row>
    <row r="1469" spans="1:19" ht="15" customHeight="1" x14ac:dyDescent="0.35">
      <c r="A1469" s="49">
        <v>45173</v>
      </c>
      <c r="B1469" t="s">
        <v>21</v>
      </c>
      <c r="C1469" t="s">
        <v>26</v>
      </c>
      <c r="D1469">
        <v>14</v>
      </c>
      <c r="E1469">
        <v>115.98</v>
      </c>
      <c r="F1469" t="s">
        <v>31</v>
      </c>
      <c r="G1469" t="s">
        <v>34</v>
      </c>
      <c r="H1469">
        <v>0</v>
      </c>
      <c r="I1469" t="s">
        <v>41</v>
      </c>
      <c r="J1469">
        <v>1623.72</v>
      </c>
      <c r="K1469" t="s">
        <v>45</v>
      </c>
      <c r="M1469">
        <v>0</v>
      </c>
      <c r="N1469" t="s">
        <v>1515</v>
      </c>
      <c r="O1469" t="s">
        <v>2892</v>
      </c>
      <c r="P1469">
        <v>31.85</v>
      </c>
      <c r="Q1469" s="49">
        <v>45173</v>
      </c>
      <c r="R1469" s="49">
        <v>45175</v>
      </c>
      <c r="S1469" t="s">
        <v>2924</v>
      </c>
    </row>
    <row r="1470" spans="1:19" ht="15" customHeight="1" x14ac:dyDescent="0.35">
      <c r="A1470" s="49">
        <v>45277</v>
      </c>
      <c r="B1470" t="s">
        <v>19</v>
      </c>
      <c r="C1470" t="s">
        <v>27</v>
      </c>
      <c r="D1470">
        <v>9</v>
      </c>
      <c r="E1470">
        <v>55.04</v>
      </c>
      <c r="F1470" t="s">
        <v>30</v>
      </c>
      <c r="G1470" t="s">
        <v>35</v>
      </c>
      <c r="H1470">
        <v>0.15</v>
      </c>
      <c r="I1470" t="s">
        <v>37</v>
      </c>
      <c r="J1470">
        <v>421.05599999999998</v>
      </c>
      <c r="K1470" t="s">
        <v>42</v>
      </c>
      <c r="M1470">
        <v>0</v>
      </c>
      <c r="N1470" t="s">
        <v>1516</v>
      </c>
      <c r="O1470" t="s">
        <v>2893</v>
      </c>
      <c r="P1470">
        <v>31.09</v>
      </c>
      <c r="Q1470" s="49">
        <v>45277</v>
      </c>
      <c r="R1470" s="49">
        <v>45283</v>
      </c>
      <c r="S1470" t="s">
        <v>2922</v>
      </c>
    </row>
    <row r="1471" spans="1:19" ht="15" customHeight="1" x14ac:dyDescent="0.35">
      <c r="A1471" s="49">
        <v>45306</v>
      </c>
      <c r="B1471" t="s">
        <v>21</v>
      </c>
      <c r="C1471" t="s">
        <v>27</v>
      </c>
      <c r="D1471">
        <v>4</v>
      </c>
      <c r="E1471">
        <v>159.54</v>
      </c>
      <c r="F1471" t="s">
        <v>31</v>
      </c>
      <c r="G1471" t="s">
        <v>34</v>
      </c>
      <c r="H1471">
        <v>0.05</v>
      </c>
      <c r="I1471" t="s">
        <v>37</v>
      </c>
      <c r="J1471">
        <v>606.25199999999995</v>
      </c>
      <c r="K1471" t="s">
        <v>44</v>
      </c>
      <c r="L1471" t="s">
        <v>47</v>
      </c>
      <c r="M1471">
        <v>0</v>
      </c>
      <c r="N1471" t="s">
        <v>1517</v>
      </c>
      <c r="O1471" t="s">
        <v>2894</v>
      </c>
      <c r="P1471">
        <v>32.36</v>
      </c>
      <c r="Q1471" s="49">
        <v>45306</v>
      </c>
      <c r="R1471" s="49">
        <v>45312</v>
      </c>
      <c r="S1471" t="s">
        <v>2924</v>
      </c>
    </row>
    <row r="1472" spans="1:19" ht="15" customHeight="1" x14ac:dyDescent="0.35">
      <c r="A1472" s="49">
        <v>45645</v>
      </c>
      <c r="B1472" t="s">
        <v>21</v>
      </c>
      <c r="C1472" t="s">
        <v>23</v>
      </c>
      <c r="D1472">
        <v>15</v>
      </c>
      <c r="E1472">
        <v>150.15</v>
      </c>
      <c r="F1472" t="s">
        <v>32</v>
      </c>
      <c r="G1472" t="s">
        <v>35</v>
      </c>
      <c r="H1472">
        <v>0</v>
      </c>
      <c r="I1472" t="s">
        <v>38</v>
      </c>
      <c r="J1472">
        <v>2252.25</v>
      </c>
      <c r="K1472" t="s">
        <v>42</v>
      </c>
      <c r="L1472" t="s">
        <v>49</v>
      </c>
      <c r="M1472">
        <v>0</v>
      </c>
      <c r="N1472" t="s">
        <v>1518</v>
      </c>
      <c r="O1472" t="s">
        <v>2895</v>
      </c>
      <c r="P1472">
        <v>35.94</v>
      </c>
      <c r="Q1472" s="49">
        <v>45645</v>
      </c>
      <c r="R1472" s="49">
        <v>45655</v>
      </c>
      <c r="S1472" t="s">
        <v>2924</v>
      </c>
    </row>
    <row r="1473" spans="1:19" ht="15" customHeight="1" x14ac:dyDescent="0.35">
      <c r="A1473" s="49">
        <v>45276</v>
      </c>
      <c r="B1473" t="s">
        <v>20</v>
      </c>
      <c r="C1473" t="s">
        <v>26</v>
      </c>
      <c r="D1473">
        <v>9</v>
      </c>
      <c r="E1473">
        <v>57.93</v>
      </c>
      <c r="F1473" t="s">
        <v>32</v>
      </c>
      <c r="G1473" t="s">
        <v>34</v>
      </c>
      <c r="H1473">
        <v>0</v>
      </c>
      <c r="I1473" t="s">
        <v>41</v>
      </c>
      <c r="J1473">
        <v>521.37</v>
      </c>
      <c r="K1473" t="s">
        <v>43</v>
      </c>
      <c r="L1473" t="s">
        <v>47</v>
      </c>
      <c r="M1473">
        <v>1</v>
      </c>
      <c r="N1473" t="s">
        <v>1519</v>
      </c>
      <c r="O1473" t="s">
        <v>1901</v>
      </c>
      <c r="P1473">
        <v>28.73</v>
      </c>
      <c r="Q1473" s="49">
        <v>45276</v>
      </c>
      <c r="R1473" s="49">
        <v>45278</v>
      </c>
      <c r="S1473" t="s">
        <v>2923</v>
      </c>
    </row>
    <row r="1474" spans="1:19" ht="15" customHeight="1" x14ac:dyDescent="0.35">
      <c r="A1474" s="49">
        <v>45791</v>
      </c>
      <c r="B1474" t="s">
        <v>21</v>
      </c>
      <c r="C1474" t="s">
        <v>23</v>
      </c>
      <c r="D1474">
        <v>4</v>
      </c>
      <c r="E1474">
        <v>438.58</v>
      </c>
      <c r="F1474" t="s">
        <v>33</v>
      </c>
      <c r="G1474" t="s">
        <v>35</v>
      </c>
      <c r="H1474">
        <v>0.05</v>
      </c>
      <c r="I1474" t="s">
        <v>37</v>
      </c>
      <c r="J1474">
        <v>1666.604</v>
      </c>
      <c r="K1474" t="s">
        <v>42</v>
      </c>
      <c r="L1474" t="s">
        <v>49</v>
      </c>
      <c r="M1474">
        <v>0</v>
      </c>
      <c r="N1474" t="s">
        <v>1520</v>
      </c>
      <c r="O1474" t="s">
        <v>2896</v>
      </c>
      <c r="P1474">
        <v>5.0999999999999996</v>
      </c>
      <c r="Q1474" s="49">
        <v>45791</v>
      </c>
      <c r="R1474" s="49">
        <v>45795</v>
      </c>
      <c r="S1474" t="s">
        <v>2924</v>
      </c>
    </row>
    <row r="1475" spans="1:19" ht="15" customHeight="1" x14ac:dyDescent="0.35">
      <c r="A1475" s="49">
        <v>45107</v>
      </c>
      <c r="B1475" t="s">
        <v>19</v>
      </c>
      <c r="C1475" t="s">
        <v>27</v>
      </c>
      <c r="D1475">
        <v>6</v>
      </c>
      <c r="E1475">
        <v>536.24</v>
      </c>
      <c r="F1475" t="s">
        <v>33</v>
      </c>
      <c r="G1475" t="s">
        <v>35</v>
      </c>
      <c r="H1475">
        <v>0</v>
      </c>
      <c r="I1475" t="s">
        <v>40</v>
      </c>
      <c r="J1475">
        <v>3217.44</v>
      </c>
      <c r="K1475" t="s">
        <v>46</v>
      </c>
      <c r="L1475" t="s">
        <v>49</v>
      </c>
      <c r="M1475">
        <v>0</v>
      </c>
      <c r="N1475" t="s">
        <v>1521</v>
      </c>
      <c r="O1475" t="s">
        <v>2252</v>
      </c>
      <c r="P1475">
        <v>35.32</v>
      </c>
      <c r="Q1475" s="49">
        <v>45107</v>
      </c>
      <c r="R1475" s="49">
        <v>45109</v>
      </c>
      <c r="S1475" t="s">
        <v>2922</v>
      </c>
    </row>
    <row r="1476" spans="1:19" ht="15" customHeight="1" x14ac:dyDescent="0.35">
      <c r="A1476" s="49">
        <v>45838</v>
      </c>
      <c r="B1476" t="s">
        <v>19</v>
      </c>
      <c r="C1476" t="s">
        <v>24</v>
      </c>
      <c r="D1476">
        <v>20</v>
      </c>
      <c r="E1476">
        <v>444.77</v>
      </c>
      <c r="F1476" t="s">
        <v>30</v>
      </c>
      <c r="G1476" t="s">
        <v>34</v>
      </c>
      <c r="H1476">
        <v>0.1</v>
      </c>
      <c r="I1476" t="s">
        <v>40</v>
      </c>
      <c r="J1476">
        <v>8005.86</v>
      </c>
      <c r="K1476" t="s">
        <v>42</v>
      </c>
      <c r="M1476">
        <v>1</v>
      </c>
      <c r="N1476" t="s">
        <v>1522</v>
      </c>
      <c r="O1476" t="s">
        <v>2897</v>
      </c>
      <c r="P1476">
        <v>20.05</v>
      </c>
      <c r="Q1476" s="49">
        <v>45838</v>
      </c>
      <c r="R1476" s="49">
        <v>45845</v>
      </c>
      <c r="S1476" t="s">
        <v>2922</v>
      </c>
    </row>
    <row r="1477" spans="1:19" ht="15" customHeight="1" x14ac:dyDescent="0.35">
      <c r="A1477" s="49">
        <v>45730</v>
      </c>
      <c r="B1477" t="s">
        <v>21</v>
      </c>
      <c r="C1477" t="s">
        <v>29</v>
      </c>
      <c r="D1477">
        <v>10</v>
      </c>
      <c r="E1477">
        <v>212.1</v>
      </c>
      <c r="F1477" t="s">
        <v>30</v>
      </c>
      <c r="G1477" t="s">
        <v>35</v>
      </c>
      <c r="H1477">
        <v>0.15</v>
      </c>
      <c r="I1477" t="s">
        <v>36</v>
      </c>
      <c r="J1477">
        <v>1802.85</v>
      </c>
      <c r="K1477" t="s">
        <v>43</v>
      </c>
      <c r="L1477" t="s">
        <v>49</v>
      </c>
      <c r="M1477">
        <v>0</v>
      </c>
      <c r="N1477" t="s">
        <v>1523</v>
      </c>
      <c r="O1477" t="s">
        <v>2898</v>
      </c>
      <c r="P1477">
        <v>47.93</v>
      </c>
      <c r="Q1477" s="49">
        <v>45730</v>
      </c>
      <c r="R1477" s="49">
        <v>45738</v>
      </c>
      <c r="S1477" t="s">
        <v>2924</v>
      </c>
    </row>
    <row r="1478" spans="1:19" ht="15" customHeight="1" x14ac:dyDescent="0.35">
      <c r="A1478" s="49">
        <v>45034</v>
      </c>
      <c r="B1478" t="s">
        <v>19</v>
      </c>
      <c r="C1478" t="s">
        <v>24</v>
      </c>
      <c r="D1478">
        <v>9</v>
      </c>
      <c r="E1478">
        <v>509.44</v>
      </c>
      <c r="F1478" t="s">
        <v>30</v>
      </c>
      <c r="G1478" t="s">
        <v>35</v>
      </c>
      <c r="H1478">
        <v>0.15</v>
      </c>
      <c r="I1478" t="s">
        <v>36</v>
      </c>
      <c r="J1478">
        <v>3897.2159999999999</v>
      </c>
      <c r="K1478" t="s">
        <v>44</v>
      </c>
      <c r="L1478" t="s">
        <v>48</v>
      </c>
      <c r="M1478">
        <v>0</v>
      </c>
      <c r="N1478" t="s">
        <v>1524</v>
      </c>
      <c r="O1478" t="s">
        <v>2899</v>
      </c>
      <c r="P1478">
        <v>13</v>
      </c>
      <c r="Q1478" s="49">
        <v>45034</v>
      </c>
      <c r="R1478" s="49">
        <v>45043</v>
      </c>
      <c r="S1478" t="s">
        <v>2922</v>
      </c>
    </row>
    <row r="1479" spans="1:19" ht="15" customHeight="1" x14ac:dyDescent="0.35">
      <c r="A1479" s="49">
        <v>45546</v>
      </c>
      <c r="B1479" t="s">
        <v>22</v>
      </c>
      <c r="C1479" t="s">
        <v>27</v>
      </c>
      <c r="D1479">
        <v>8</v>
      </c>
      <c r="E1479">
        <v>236.17</v>
      </c>
      <c r="F1479" t="s">
        <v>32</v>
      </c>
      <c r="G1479" t="s">
        <v>34</v>
      </c>
      <c r="H1479">
        <v>0.15</v>
      </c>
      <c r="I1479" t="s">
        <v>38</v>
      </c>
      <c r="J1479">
        <v>1605.9559999999999</v>
      </c>
      <c r="K1479" t="s">
        <v>46</v>
      </c>
      <c r="L1479" t="s">
        <v>49</v>
      </c>
      <c r="M1479">
        <v>0</v>
      </c>
      <c r="N1479" t="s">
        <v>1525</v>
      </c>
      <c r="O1479" t="s">
        <v>2900</v>
      </c>
      <c r="P1479">
        <v>22.88</v>
      </c>
      <c r="Q1479" s="49">
        <v>45546</v>
      </c>
      <c r="R1479" s="49">
        <v>45554</v>
      </c>
      <c r="S1479" t="s">
        <v>2925</v>
      </c>
    </row>
    <row r="1480" spans="1:19" ht="15" customHeight="1" x14ac:dyDescent="0.35">
      <c r="A1480" s="49">
        <v>45251</v>
      </c>
      <c r="B1480" t="s">
        <v>21</v>
      </c>
      <c r="C1480" t="s">
        <v>29</v>
      </c>
      <c r="D1480">
        <v>1</v>
      </c>
      <c r="E1480">
        <v>147.4</v>
      </c>
      <c r="F1480" t="s">
        <v>33</v>
      </c>
      <c r="G1480" t="s">
        <v>35</v>
      </c>
      <c r="H1480">
        <v>0</v>
      </c>
      <c r="I1480" t="s">
        <v>39</v>
      </c>
      <c r="J1480">
        <v>147.4</v>
      </c>
      <c r="K1480" t="s">
        <v>46</v>
      </c>
      <c r="L1480" t="s">
        <v>48</v>
      </c>
      <c r="M1480">
        <v>1</v>
      </c>
      <c r="N1480" t="s">
        <v>1526</v>
      </c>
      <c r="O1480" t="s">
        <v>2222</v>
      </c>
      <c r="P1480">
        <v>40.47</v>
      </c>
      <c r="Q1480" s="49">
        <v>45251</v>
      </c>
      <c r="R1480" s="49">
        <v>45258</v>
      </c>
      <c r="S1480" t="s">
        <v>2924</v>
      </c>
    </row>
    <row r="1481" spans="1:19" ht="15" customHeight="1" x14ac:dyDescent="0.35">
      <c r="A1481" s="49">
        <v>45351</v>
      </c>
      <c r="B1481" t="s">
        <v>22</v>
      </c>
      <c r="C1481" t="s">
        <v>28</v>
      </c>
      <c r="D1481">
        <v>8</v>
      </c>
      <c r="E1481">
        <v>279.74</v>
      </c>
      <c r="F1481" t="s">
        <v>30</v>
      </c>
      <c r="G1481" t="s">
        <v>35</v>
      </c>
      <c r="H1481">
        <v>0.05</v>
      </c>
      <c r="I1481" t="s">
        <v>37</v>
      </c>
      <c r="J1481">
        <v>2126.0239999999999</v>
      </c>
      <c r="K1481" t="s">
        <v>43</v>
      </c>
      <c r="L1481" t="s">
        <v>47</v>
      </c>
      <c r="M1481">
        <v>0</v>
      </c>
      <c r="N1481" t="s">
        <v>1527</v>
      </c>
      <c r="O1481" t="s">
        <v>2133</v>
      </c>
      <c r="P1481">
        <v>33.1</v>
      </c>
      <c r="Q1481" s="49">
        <v>45351</v>
      </c>
      <c r="R1481" s="49">
        <v>45358</v>
      </c>
      <c r="S1481" t="s">
        <v>2925</v>
      </c>
    </row>
    <row r="1482" spans="1:19" ht="15" customHeight="1" x14ac:dyDescent="0.35">
      <c r="A1482" s="49">
        <v>45057</v>
      </c>
      <c r="B1482" t="s">
        <v>22</v>
      </c>
      <c r="C1482" t="s">
        <v>23</v>
      </c>
      <c r="D1482">
        <v>3</v>
      </c>
      <c r="E1482">
        <v>304.61</v>
      </c>
      <c r="F1482" t="s">
        <v>30</v>
      </c>
      <c r="G1482" t="s">
        <v>34</v>
      </c>
      <c r="H1482">
        <v>0.05</v>
      </c>
      <c r="I1482" t="s">
        <v>41</v>
      </c>
      <c r="J1482">
        <v>868.13850000000002</v>
      </c>
      <c r="K1482" t="s">
        <v>46</v>
      </c>
      <c r="L1482" t="s">
        <v>48</v>
      </c>
      <c r="M1482">
        <v>0</v>
      </c>
      <c r="N1482" t="s">
        <v>1528</v>
      </c>
      <c r="O1482" t="s">
        <v>2901</v>
      </c>
      <c r="P1482">
        <v>47.14</v>
      </c>
      <c r="Q1482" s="49">
        <v>45057</v>
      </c>
      <c r="R1482" s="49">
        <v>45061</v>
      </c>
      <c r="S1482" t="s">
        <v>2925</v>
      </c>
    </row>
    <row r="1483" spans="1:19" ht="15" customHeight="1" x14ac:dyDescent="0.35">
      <c r="A1483" s="49">
        <v>45546</v>
      </c>
      <c r="B1483" t="s">
        <v>19</v>
      </c>
      <c r="C1483" t="s">
        <v>28</v>
      </c>
      <c r="D1483">
        <v>9</v>
      </c>
      <c r="E1483">
        <v>238.32</v>
      </c>
      <c r="F1483" t="s">
        <v>32</v>
      </c>
      <c r="G1483" t="s">
        <v>35</v>
      </c>
      <c r="H1483">
        <v>0</v>
      </c>
      <c r="I1483" t="s">
        <v>40</v>
      </c>
      <c r="J1483">
        <v>2144.88</v>
      </c>
      <c r="K1483" t="s">
        <v>46</v>
      </c>
      <c r="L1483" t="s">
        <v>49</v>
      </c>
      <c r="M1483">
        <v>1</v>
      </c>
      <c r="N1483" t="s">
        <v>1529</v>
      </c>
      <c r="O1483" t="s">
        <v>2841</v>
      </c>
      <c r="P1483">
        <v>8.5</v>
      </c>
      <c r="Q1483" s="49">
        <v>45546</v>
      </c>
      <c r="R1483" s="49">
        <v>45555</v>
      </c>
      <c r="S1483" t="s">
        <v>2922</v>
      </c>
    </row>
    <row r="1484" spans="1:19" ht="15" customHeight="1" x14ac:dyDescent="0.35">
      <c r="A1484" s="49">
        <v>45520</v>
      </c>
      <c r="B1484" t="s">
        <v>22</v>
      </c>
      <c r="C1484" t="s">
        <v>29</v>
      </c>
      <c r="D1484">
        <v>16</v>
      </c>
      <c r="E1484">
        <v>483.37</v>
      </c>
      <c r="F1484" t="s">
        <v>30</v>
      </c>
      <c r="G1484" t="s">
        <v>35</v>
      </c>
      <c r="H1484">
        <v>0.1</v>
      </c>
      <c r="I1484" t="s">
        <v>37</v>
      </c>
      <c r="J1484">
        <v>6960.5280000000002</v>
      </c>
      <c r="K1484" t="s">
        <v>45</v>
      </c>
      <c r="M1484">
        <v>0</v>
      </c>
      <c r="N1484" t="s">
        <v>1530</v>
      </c>
      <c r="O1484" t="s">
        <v>2902</v>
      </c>
      <c r="P1484">
        <v>42.52</v>
      </c>
      <c r="Q1484" s="49">
        <v>45520</v>
      </c>
      <c r="R1484" s="49">
        <v>45526</v>
      </c>
      <c r="S1484" t="s">
        <v>2925</v>
      </c>
    </row>
    <row r="1485" spans="1:19" ht="15" customHeight="1" x14ac:dyDescent="0.35">
      <c r="A1485" s="49">
        <v>45807</v>
      </c>
      <c r="B1485" t="s">
        <v>20</v>
      </c>
      <c r="C1485" t="s">
        <v>27</v>
      </c>
      <c r="D1485">
        <v>6</v>
      </c>
      <c r="E1485">
        <v>159.53</v>
      </c>
      <c r="F1485" t="s">
        <v>31</v>
      </c>
      <c r="G1485" t="s">
        <v>35</v>
      </c>
      <c r="H1485">
        <v>0.05</v>
      </c>
      <c r="I1485" t="s">
        <v>41</v>
      </c>
      <c r="J1485">
        <v>909.32100000000003</v>
      </c>
      <c r="K1485" t="s">
        <v>43</v>
      </c>
      <c r="M1485">
        <v>0</v>
      </c>
      <c r="N1485" t="s">
        <v>1531</v>
      </c>
      <c r="O1485" t="s">
        <v>2903</v>
      </c>
      <c r="P1485">
        <v>48.6</v>
      </c>
      <c r="Q1485" s="49">
        <v>45807</v>
      </c>
      <c r="R1485" s="49">
        <v>45815</v>
      </c>
      <c r="S1485" t="s">
        <v>2923</v>
      </c>
    </row>
    <row r="1486" spans="1:19" ht="15" customHeight="1" x14ac:dyDescent="0.35">
      <c r="A1486" s="49">
        <v>45160</v>
      </c>
      <c r="B1486" t="s">
        <v>18</v>
      </c>
      <c r="C1486" t="s">
        <v>25</v>
      </c>
      <c r="D1486">
        <v>19</v>
      </c>
      <c r="E1486">
        <v>280.60000000000002</v>
      </c>
      <c r="F1486" t="s">
        <v>31</v>
      </c>
      <c r="G1486" t="s">
        <v>34</v>
      </c>
      <c r="H1486">
        <v>0.1</v>
      </c>
      <c r="I1486" t="s">
        <v>38</v>
      </c>
      <c r="J1486">
        <v>4798.26</v>
      </c>
      <c r="K1486" t="s">
        <v>43</v>
      </c>
      <c r="L1486" t="s">
        <v>47</v>
      </c>
      <c r="M1486">
        <v>0</v>
      </c>
      <c r="N1486" t="s">
        <v>1532</v>
      </c>
      <c r="O1486" t="s">
        <v>2904</v>
      </c>
      <c r="P1486">
        <v>35.94</v>
      </c>
      <c r="Q1486" s="49">
        <v>45160</v>
      </c>
      <c r="R1486" s="49">
        <v>45166</v>
      </c>
      <c r="S1486" t="s">
        <v>2921</v>
      </c>
    </row>
    <row r="1487" spans="1:19" ht="15" customHeight="1" x14ac:dyDescent="0.35">
      <c r="A1487" s="49">
        <v>45314</v>
      </c>
      <c r="B1487" t="s">
        <v>18</v>
      </c>
      <c r="C1487" t="s">
        <v>28</v>
      </c>
      <c r="D1487">
        <v>2</v>
      </c>
      <c r="E1487">
        <v>389.98</v>
      </c>
      <c r="F1487" t="s">
        <v>33</v>
      </c>
      <c r="G1487" t="s">
        <v>34</v>
      </c>
      <c r="H1487">
        <v>0.05</v>
      </c>
      <c r="I1487" t="s">
        <v>39</v>
      </c>
      <c r="J1487">
        <v>740.96199999999999</v>
      </c>
      <c r="K1487" t="s">
        <v>45</v>
      </c>
      <c r="L1487" t="s">
        <v>48</v>
      </c>
      <c r="M1487">
        <v>1</v>
      </c>
      <c r="N1487" t="s">
        <v>1533</v>
      </c>
      <c r="O1487" t="s">
        <v>2905</v>
      </c>
      <c r="P1487">
        <v>24.55</v>
      </c>
      <c r="Q1487" s="49">
        <v>45314</v>
      </c>
      <c r="R1487" s="49">
        <v>45316</v>
      </c>
      <c r="S1487" t="s">
        <v>2921</v>
      </c>
    </row>
    <row r="1488" spans="1:19" ht="15" customHeight="1" x14ac:dyDescent="0.35">
      <c r="A1488" s="49">
        <v>45001</v>
      </c>
      <c r="B1488" t="s">
        <v>20</v>
      </c>
      <c r="C1488" t="s">
        <v>27</v>
      </c>
      <c r="D1488">
        <v>17</v>
      </c>
      <c r="E1488">
        <v>485.3</v>
      </c>
      <c r="F1488" t="s">
        <v>33</v>
      </c>
      <c r="G1488" t="s">
        <v>35</v>
      </c>
      <c r="H1488">
        <v>0.15</v>
      </c>
      <c r="I1488" t="s">
        <v>40</v>
      </c>
      <c r="J1488">
        <v>7012.585</v>
      </c>
      <c r="K1488" t="s">
        <v>46</v>
      </c>
      <c r="L1488" t="s">
        <v>49</v>
      </c>
      <c r="M1488">
        <v>0</v>
      </c>
      <c r="N1488" t="s">
        <v>1534</v>
      </c>
      <c r="O1488" t="s">
        <v>2906</v>
      </c>
      <c r="P1488">
        <v>37.94</v>
      </c>
      <c r="Q1488" s="49">
        <v>45001</v>
      </c>
      <c r="R1488" s="49">
        <v>45008</v>
      </c>
      <c r="S1488" t="s">
        <v>2923</v>
      </c>
    </row>
    <row r="1489" spans="1:19" ht="15" customHeight="1" x14ac:dyDescent="0.35">
      <c r="A1489" s="49">
        <v>45793</v>
      </c>
      <c r="B1489" t="s">
        <v>19</v>
      </c>
      <c r="C1489" t="s">
        <v>23</v>
      </c>
      <c r="D1489">
        <v>4</v>
      </c>
      <c r="E1489">
        <v>472.24</v>
      </c>
      <c r="F1489" t="s">
        <v>33</v>
      </c>
      <c r="G1489" t="s">
        <v>35</v>
      </c>
      <c r="H1489">
        <v>0</v>
      </c>
      <c r="I1489" t="s">
        <v>37</v>
      </c>
      <c r="J1489">
        <v>1888.96</v>
      </c>
      <c r="K1489" t="s">
        <v>43</v>
      </c>
      <c r="L1489" t="s">
        <v>47</v>
      </c>
      <c r="M1489">
        <v>1</v>
      </c>
      <c r="N1489" t="s">
        <v>1535</v>
      </c>
      <c r="O1489" t="s">
        <v>2907</v>
      </c>
      <c r="P1489">
        <v>6.78</v>
      </c>
      <c r="Q1489" s="49">
        <v>45793</v>
      </c>
      <c r="R1489" s="49">
        <v>45798</v>
      </c>
      <c r="S1489" t="s">
        <v>2922</v>
      </c>
    </row>
    <row r="1490" spans="1:19" ht="15" customHeight="1" x14ac:dyDescent="0.35">
      <c r="A1490" s="49">
        <v>45069</v>
      </c>
      <c r="B1490" t="s">
        <v>18</v>
      </c>
      <c r="C1490" t="s">
        <v>27</v>
      </c>
      <c r="D1490">
        <v>8</v>
      </c>
      <c r="E1490">
        <v>143.53</v>
      </c>
      <c r="F1490" t="s">
        <v>33</v>
      </c>
      <c r="G1490" t="s">
        <v>34</v>
      </c>
      <c r="H1490">
        <v>0</v>
      </c>
      <c r="I1490" t="s">
        <v>37</v>
      </c>
      <c r="J1490">
        <v>1148.24</v>
      </c>
      <c r="K1490" t="s">
        <v>46</v>
      </c>
      <c r="L1490" t="s">
        <v>49</v>
      </c>
      <c r="M1490">
        <v>0</v>
      </c>
      <c r="N1490" t="s">
        <v>1536</v>
      </c>
      <c r="O1490" t="s">
        <v>2908</v>
      </c>
      <c r="P1490">
        <v>9.1</v>
      </c>
      <c r="Q1490" s="49">
        <v>45069</v>
      </c>
      <c r="R1490" s="49">
        <v>45075</v>
      </c>
      <c r="S1490" t="s">
        <v>2921</v>
      </c>
    </row>
    <row r="1491" spans="1:19" ht="15" customHeight="1" x14ac:dyDescent="0.35">
      <c r="A1491" s="49">
        <v>45459</v>
      </c>
      <c r="B1491" t="s">
        <v>20</v>
      </c>
      <c r="C1491" t="s">
        <v>26</v>
      </c>
      <c r="D1491">
        <v>5</v>
      </c>
      <c r="E1491">
        <v>159.91999999999999</v>
      </c>
      <c r="F1491" t="s">
        <v>30</v>
      </c>
      <c r="G1491" t="s">
        <v>34</v>
      </c>
      <c r="H1491">
        <v>0</v>
      </c>
      <c r="I1491" t="s">
        <v>39</v>
      </c>
      <c r="J1491">
        <v>799.59999999999991</v>
      </c>
      <c r="K1491" t="s">
        <v>46</v>
      </c>
      <c r="L1491" t="s">
        <v>48</v>
      </c>
      <c r="M1491">
        <v>0</v>
      </c>
      <c r="N1491" t="s">
        <v>1537</v>
      </c>
      <c r="O1491" t="s">
        <v>2909</v>
      </c>
      <c r="P1491">
        <v>10.86</v>
      </c>
      <c r="Q1491" s="49">
        <v>45459</v>
      </c>
      <c r="R1491" s="49">
        <v>45466</v>
      </c>
      <c r="S1491" t="s">
        <v>2923</v>
      </c>
    </row>
    <row r="1492" spans="1:19" ht="15" customHeight="1" x14ac:dyDescent="0.35">
      <c r="A1492" s="49">
        <v>45685</v>
      </c>
      <c r="B1492" t="s">
        <v>21</v>
      </c>
      <c r="C1492" t="s">
        <v>27</v>
      </c>
      <c r="D1492">
        <v>13</v>
      </c>
      <c r="E1492">
        <v>447.34</v>
      </c>
      <c r="F1492" t="s">
        <v>31</v>
      </c>
      <c r="G1492" t="s">
        <v>34</v>
      </c>
      <c r="H1492">
        <v>0.05</v>
      </c>
      <c r="I1492" t="s">
        <v>38</v>
      </c>
      <c r="J1492">
        <v>5524.6489999999994</v>
      </c>
      <c r="K1492" t="s">
        <v>46</v>
      </c>
      <c r="L1492" t="s">
        <v>48</v>
      </c>
      <c r="M1492">
        <v>0</v>
      </c>
      <c r="N1492" t="s">
        <v>1538</v>
      </c>
      <c r="O1492" t="s">
        <v>2910</v>
      </c>
      <c r="P1492">
        <v>38.93</v>
      </c>
      <c r="Q1492" s="49">
        <v>45685</v>
      </c>
      <c r="R1492" s="49">
        <v>45692</v>
      </c>
      <c r="S1492" t="s">
        <v>2924</v>
      </c>
    </row>
    <row r="1493" spans="1:19" ht="15" customHeight="1" x14ac:dyDescent="0.35">
      <c r="A1493" s="49">
        <v>45623</v>
      </c>
      <c r="B1493" t="s">
        <v>19</v>
      </c>
      <c r="C1493" t="s">
        <v>24</v>
      </c>
      <c r="D1493">
        <v>13</v>
      </c>
      <c r="E1493">
        <v>196.8</v>
      </c>
      <c r="F1493" t="s">
        <v>30</v>
      </c>
      <c r="G1493" t="s">
        <v>35</v>
      </c>
      <c r="H1493">
        <v>0.1</v>
      </c>
      <c r="I1493" t="s">
        <v>40</v>
      </c>
      <c r="J1493">
        <v>2302.56</v>
      </c>
      <c r="K1493" t="s">
        <v>46</v>
      </c>
      <c r="M1493">
        <v>0</v>
      </c>
      <c r="N1493" t="s">
        <v>1539</v>
      </c>
      <c r="O1493" t="s">
        <v>2911</v>
      </c>
      <c r="P1493">
        <v>10.119999999999999</v>
      </c>
      <c r="Q1493" s="49">
        <v>45623</v>
      </c>
      <c r="R1493" s="49">
        <v>45633</v>
      </c>
      <c r="S1493" t="s">
        <v>2922</v>
      </c>
    </row>
    <row r="1494" spans="1:19" ht="15" customHeight="1" x14ac:dyDescent="0.35">
      <c r="A1494" s="49">
        <v>45208</v>
      </c>
      <c r="B1494" t="s">
        <v>21</v>
      </c>
      <c r="C1494" t="s">
        <v>26</v>
      </c>
      <c r="D1494">
        <v>3</v>
      </c>
      <c r="E1494">
        <v>485.81</v>
      </c>
      <c r="F1494" t="s">
        <v>31</v>
      </c>
      <c r="G1494" t="s">
        <v>34</v>
      </c>
      <c r="H1494">
        <v>0.1</v>
      </c>
      <c r="I1494" t="s">
        <v>36</v>
      </c>
      <c r="J1494">
        <v>1311.6869999999999</v>
      </c>
      <c r="K1494" t="s">
        <v>45</v>
      </c>
      <c r="L1494" t="s">
        <v>48</v>
      </c>
      <c r="M1494">
        <v>0</v>
      </c>
      <c r="N1494" t="s">
        <v>1540</v>
      </c>
      <c r="O1494" t="s">
        <v>2912</v>
      </c>
      <c r="P1494">
        <v>19.46</v>
      </c>
      <c r="Q1494" s="49">
        <v>45208</v>
      </c>
      <c r="R1494" s="49">
        <v>45210</v>
      </c>
      <c r="S1494" t="s">
        <v>2924</v>
      </c>
    </row>
    <row r="1495" spans="1:19" ht="15" customHeight="1" x14ac:dyDescent="0.35">
      <c r="A1495" s="49">
        <v>45494</v>
      </c>
      <c r="B1495" t="s">
        <v>22</v>
      </c>
      <c r="C1495" t="s">
        <v>24</v>
      </c>
      <c r="D1495">
        <v>16</v>
      </c>
      <c r="E1495">
        <v>183.62</v>
      </c>
      <c r="F1495" t="s">
        <v>31</v>
      </c>
      <c r="G1495" t="s">
        <v>34</v>
      </c>
      <c r="H1495">
        <v>0.05</v>
      </c>
      <c r="I1495" t="s">
        <v>41</v>
      </c>
      <c r="J1495">
        <v>2791.0239999999999</v>
      </c>
      <c r="K1495" t="s">
        <v>43</v>
      </c>
      <c r="L1495" t="s">
        <v>49</v>
      </c>
      <c r="M1495">
        <v>0</v>
      </c>
      <c r="N1495" t="s">
        <v>1541</v>
      </c>
      <c r="O1495" t="s">
        <v>2913</v>
      </c>
      <c r="P1495">
        <v>6.56</v>
      </c>
      <c r="Q1495" s="49">
        <v>45494</v>
      </c>
      <c r="R1495" s="49">
        <v>45504</v>
      </c>
      <c r="S1495" t="s">
        <v>2925</v>
      </c>
    </row>
    <row r="1496" spans="1:19" ht="15" customHeight="1" x14ac:dyDescent="0.35">
      <c r="A1496" s="49">
        <v>45476</v>
      </c>
      <c r="B1496" t="s">
        <v>18</v>
      </c>
      <c r="C1496" t="s">
        <v>27</v>
      </c>
      <c r="D1496">
        <v>2</v>
      </c>
      <c r="E1496">
        <v>373.07</v>
      </c>
      <c r="F1496" t="s">
        <v>31</v>
      </c>
      <c r="G1496" t="s">
        <v>35</v>
      </c>
      <c r="H1496">
        <v>0.05</v>
      </c>
      <c r="I1496" t="s">
        <v>40</v>
      </c>
      <c r="J1496">
        <v>708.83299999999997</v>
      </c>
      <c r="K1496" t="s">
        <v>44</v>
      </c>
      <c r="L1496" t="s">
        <v>47</v>
      </c>
      <c r="M1496">
        <v>0</v>
      </c>
      <c r="N1496" t="s">
        <v>1542</v>
      </c>
      <c r="O1496" t="s">
        <v>2914</v>
      </c>
      <c r="P1496">
        <v>26.9</v>
      </c>
      <c r="Q1496" s="49">
        <v>45476</v>
      </c>
      <c r="R1496" s="49">
        <v>45480</v>
      </c>
      <c r="S1496" t="s">
        <v>2921</v>
      </c>
    </row>
    <row r="1497" spans="1:19" ht="15" customHeight="1" x14ac:dyDescent="0.35">
      <c r="A1497" s="49">
        <v>45559</v>
      </c>
      <c r="B1497" t="s">
        <v>22</v>
      </c>
      <c r="C1497" t="s">
        <v>27</v>
      </c>
      <c r="D1497">
        <v>17</v>
      </c>
      <c r="E1497">
        <v>527.67999999999995</v>
      </c>
      <c r="F1497" t="s">
        <v>30</v>
      </c>
      <c r="G1497" t="s">
        <v>34</v>
      </c>
      <c r="H1497">
        <v>0</v>
      </c>
      <c r="I1497" t="s">
        <v>40</v>
      </c>
      <c r="J1497">
        <v>8970.56</v>
      </c>
      <c r="K1497" t="s">
        <v>43</v>
      </c>
      <c r="L1497" t="s">
        <v>47</v>
      </c>
      <c r="M1497">
        <v>0</v>
      </c>
      <c r="N1497" t="s">
        <v>1543</v>
      </c>
      <c r="O1497" t="s">
        <v>2915</v>
      </c>
      <c r="P1497">
        <v>29.19</v>
      </c>
      <c r="Q1497" s="49">
        <v>45559</v>
      </c>
      <c r="R1497" s="49">
        <v>45567</v>
      </c>
      <c r="S1497" t="s">
        <v>2925</v>
      </c>
    </row>
    <row r="1498" spans="1:19" ht="15" customHeight="1" x14ac:dyDescent="0.35">
      <c r="A1498" s="49">
        <v>45671</v>
      </c>
      <c r="B1498" t="s">
        <v>18</v>
      </c>
      <c r="C1498" t="s">
        <v>28</v>
      </c>
      <c r="D1498">
        <v>5</v>
      </c>
      <c r="E1498">
        <v>201.29</v>
      </c>
      <c r="F1498" t="s">
        <v>33</v>
      </c>
      <c r="G1498" t="s">
        <v>34</v>
      </c>
      <c r="H1498">
        <v>0</v>
      </c>
      <c r="I1498" t="s">
        <v>39</v>
      </c>
      <c r="J1498">
        <v>1006.45</v>
      </c>
      <c r="K1498" t="s">
        <v>42</v>
      </c>
      <c r="L1498" t="s">
        <v>47</v>
      </c>
      <c r="M1498">
        <v>0</v>
      </c>
      <c r="N1498" t="s">
        <v>1544</v>
      </c>
      <c r="O1498" t="s">
        <v>2916</v>
      </c>
      <c r="P1498">
        <v>49.13</v>
      </c>
      <c r="Q1498" s="49">
        <v>45671</v>
      </c>
      <c r="R1498" s="49">
        <v>45678</v>
      </c>
      <c r="S1498" t="s">
        <v>2921</v>
      </c>
    </row>
    <row r="1499" spans="1:19" ht="15" customHeight="1" x14ac:dyDescent="0.35">
      <c r="A1499" s="49">
        <v>45705</v>
      </c>
      <c r="B1499" t="s">
        <v>22</v>
      </c>
      <c r="C1499" t="s">
        <v>25</v>
      </c>
      <c r="D1499">
        <v>13</v>
      </c>
      <c r="E1499">
        <v>134.56</v>
      </c>
      <c r="F1499" t="s">
        <v>33</v>
      </c>
      <c r="G1499" t="s">
        <v>35</v>
      </c>
      <c r="H1499">
        <v>0.05</v>
      </c>
      <c r="I1499" t="s">
        <v>39</v>
      </c>
      <c r="J1499">
        <v>1661.816</v>
      </c>
      <c r="K1499" t="s">
        <v>44</v>
      </c>
      <c r="L1499" t="s">
        <v>49</v>
      </c>
      <c r="M1499">
        <v>0</v>
      </c>
      <c r="N1499" t="s">
        <v>1545</v>
      </c>
      <c r="O1499" t="s">
        <v>2917</v>
      </c>
      <c r="P1499">
        <v>35.630000000000003</v>
      </c>
      <c r="Q1499" s="49">
        <v>45705</v>
      </c>
      <c r="R1499" s="49">
        <v>45710</v>
      </c>
      <c r="S1499" t="s">
        <v>2925</v>
      </c>
    </row>
    <row r="1500" spans="1:19" ht="15" customHeight="1" x14ac:dyDescent="0.35">
      <c r="A1500" s="49">
        <v>45302</v>
      </c>
      <c r="B1500" t="s">
        <v>19</v>
      </c>
      <c r="C1500" t="s">
        <v>26</v>
      </c>
      <c r="D1500">
        <v>18</v>
      </c>
      <c r="E1500">
        <v>209.75</v>
      </c>
      <c r="F1500" t="s">
        <v>32</v>
      </c>
      <c r="G1500" t="s">
        <v>34</v>
      </c>
      <c r="H1500">
        <v>0.15</v>
      </c>
      <c r="I1500" t="s">
        <v>38</v>
      </c>
      <c r="J1500">
        <v>3209.1750000000002</v>
      </c>
      <c r="K1500" t="s">
        <v>45</v>
      </c>
      <c r="L1500" t="s">
        <v>47</v>
      </c>
      <c r="M1500">
        <v>0</v>
      </c>
      <c r="N1500" t="s">
        <v>1546</v>
      </c>
      <c r="O1500" t="s">
        <v>2918</v>
      </c>
      <c r="P1500">
        <v>45.93</v>
      </c>
      <c r="Q1500" s="49">
        <v>45302</v>
      </c>
      <c r="R1500" s="49">
        <v>45308</v>
      </c>
      <c r="S1500" t="s">
        <v>2922</v>
      </c>
    </row>
    <row r="1501" spans="1:19" ht="15" customHeight="1" x14ac:dyDescent="0.35">
      <c r="A1501" s="49">
        <v>45500</v>
      </c>
      <c r="B1501" t="s">
        <v>18</v>
      </c>
      <c r="C1501" t="s">
        <v>25</v>
      </c>
      <c r="D1501">
        <v>1</v>
      </c>
      <c r="E1501">
        <v>272.5</v>
      </c>
      <c r="F1501" t="s">
        <v>31</v>
      </c>
      <c r="G1501" t="s">
        <v>34</v>
      </c>
      <c r="H1501">
        <v>0</v>
      </c>
      <c r="I1501" t="s">
        <v>36</v>
      </c>
      <c r="J1501">
        <v>272.5</v>
      </c>
      <c r="K1501" t="s">
        <v>43</v>
      </c>
      <c r="L1501" t="s">
        <v>49</v>
      </c>
      <c r="M1501">
        <v>0</v>
      </c>
      <c r="N1501" t="s">
        <v>1547</v>
      </c>
      <c r="O1501" t="s">
        <v>2919</v>
      </c>
      <c r="P1501">
        <v>35.56</v>
      </c>
      <c r="Q1501" s="49">
        <v>45500</v>
      </c>
      <c r="R1501" s="49">
        <v>45507</v>
      </c>
      <c r="S1501" t="s">
        <v>2921</v>
      </c>
    </row>
    <row r="1502" spans="1:19" x14ac:dyDescent="0.35">
      <c r="A1502" s="49">
        <v>45629</v>
      </c>
      <c r="B1502" t="s">
        <v>21</v>
      </c>
      <c r="C1502" t="s">
        <v>27</v>
      </c>
      <c r="D1502">
        <v>14</v>
      </c>
      <c r="E1502">
        <v>262.67</v>
      </c>
      <c r="F1502" t="s">
        <v>31</v>
      </c>
      <c r="G1502" t="s">
        <v>35</v>
      </c>
      <c r="H1502">
        <v>0.05</v>
      </c>
      <c r="I1502" t="s">
        <v>39</v>
      </c>
      <c r="J1502">
        <v>3493.511</v>
      </c>
      <c r="K1502" t="s">
        <v>43</v>
      </c>
      <c r="L1502" t="s">
        <v>48</v>
      </c>
      <c r="M1502">
        <v>0</v>
      </c>
      <c r="N1502" t="s">
        <v>1548</v>
      </c>
      <c r="O1502" t="s">
        <v>2920</v>
      </c>
      <c r="P1502">
        <v>24.53</v>
      </c>
      <c r="Q1502" s="49">
        <v>45629</v>
      </c>
      <c r="R1502" s="49">
        <v>45636</v>
      </c>
      <c r="S1502" t="s">
        <v>2924</v>
      </c>
    </row>
    <row r="1503" spans="1:19" x14ac:dyDescent="0.35">
      <c r="A1503" s="49">
        <v>45786</v>
      </c>
      <c r="B1503" t="s">
        <v>22</v>
      </c>
      <c r="C1503" t="s">
        <v>26</v>
      </c>
      <c r="D1503">
        <v>13</v>
      </c>
      <c r="E1503">
        <v>221.39</v>
      </c>
      <c r="F1503" t="s">
        <v>33</v>
      </c>
      <c r="G1503" t="s">
        <v>34</v>
      </c>
      <c r="H1503">
        <v>0</v>
      </c>
      <c r="I1503" t="s">
        <v>38</v>
      </c>
      <c r="J1503">
        <v>2878.07</v>
      </c>
      <c r="K1503" t="s">
        <v>45</v>
      </c>
      <c r="L1503" t="s">
        <v>47</v>
      </c>
      <c r="M1503">
        <v>1</v>
      </c>
      <c r="N1503" t="s">
        <v>1549</v>
      </c>
      <c r="O1503" t="s">
        <v>2206</v>
      </c>
      <c r="P1503">
        <v>21.05</v>
      </c>
      <c r="Q1503" s="49">
        <v>45786</v>
      </c>
      <c r="R1503" s="49">
        <v>45790</v>
      </c>
      <c r="S1503" t="s">
        <v>2925</v>
      </c>
    </row>
  </sheetData>
  <mergeCells count="1">
    <mergeCell ref="A1:S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65571-3CC8-40A1-8B09-5E53DE746C88}">
  <sheetPr>
    <tabColor rgb="FFC0392B"/>
  </sheetPr>
  <dimension ref="A3:AC1503"/>
  <sheetViews>
    <sheetView showGridLines="0" tabSelected="1" workbookViewId="0"/>
  </sheetViews>
  <sheetFormatPr defaultRowHeight="14.5" x14ac:dyDescent="0.35"/>
  <cols>
    <col min="1" max="1" width="10.08984375" bestFit="1" customWidth="1"/>
    <col min="2" max="2" width="11.6328125" bestFit="1" customWidth="1"/>
    <col min="3" max="3" width="12.6328125" bestFit="1" customWidth="1"/>
    <col min="4" max="4" width="13.26953125" bestFit="1" customWidth="1"/>
    <col min="5" max="5" width="13.81640625" bestFit="1" customWidth="1"/>
    <col min="6" max="6" width="18.36328125" bestFit="1" customWidth="1"/>
    <col min="7" max="7" width="18.90625" bestFit="1" customWidth="1"/>
    <col min="8" max="8" width="13.7265625" bestFit="1" customWidth="1"/>
    <col min="9" max="9" width="16.7265625" bestFit="1" customWidth="1"/>
    <col min="10" max="10" width="14.6328125" bestFit="1" customWidth="1"/>
    <col min="11" max="11" width="20.54296875" bestFit="1" customWidth="1"/>
    <col min="12" max="12" width="15.08984375" bestFit="1" customWidth="1"/>
    <col min="13" max="13" width="13.81640625" bestFit="1" customWidth="1"/>
    <col min="14" max="14" width="12.54296875" bestFit="1" customWidth="1"/>
    <col min="15" max="15" width="20.08984375" bestFit="1" customWidth="1"/>
    <col min="16" max="16" width="17.81640625" bestFit="1" customWidth="1"/>
    <col min="17" max="17" width="17.26953125" bestFit="1" customWidth="1"/>
    <col min="18" max="18" width="19.54296875" bestFit="1" customWidth="1"/>
    <col min="19" max="19" width="9.453125" bestFit="1" customWidth="1"/>
    <col min="20" max="20" width="16.6328125" bestFit="1" customWidth="1"/>
    <col min="21" max="21" width="17.7265625" bestFit="1" customWidth="1"/>
    <col min="22" max="22" width="12.36328125" bestFit="1" customWidth="1"/>
    <col min="23" max="23" width="17.54296875" bestFit="1" customWidth="1"/>
    <col min="24" max="25" width="18.453125" bestFit="1" customWidth="1"/>
    <col min="26" max="26" width="18.08984375" bestFit="1" customWidth="1"/>
    <col min="29" max="29" width="8.08984375" bestFit="1" customWidth="1"/>
  </cols>
  <sheetData>
    <row r="3" spans="1:29" ht="22" customHeight="1" x14ac:dyDescent="0.35">
      <c r="A3" s="5" t="s">
        <v>0</v>
      </c>
      <c r="B3" s="5" t="s">
        <v>1</v>
      </c>
      <c r="C3" s="5" t="s">
        <v>2</v>
      </c>
      <c r="D3" s="5" t="s">
        <v>3</v>
      </c>
      <c r="E3" s="5" t="s">
        <v>4</v>
      </c>
      <c r="F3" s="5" t="s">
        <v>5</v>
      </c>
      <c r="G3" s="5" t="s">
        <v>6</v>
      </c>
      <c r="H3" s="5" t="s">
        <v>7</v>
      </c>
      <c r="I3" s="5" t="s">
        <v>8</v>
      </c>
      <c r="J3" s="5" t="s">
        <v>9</v>
      </c>
      <c r="K3" s="5" t="s">
        <v>10</v>
      </c>
      <c r="L3" s="5" t="s">
        <v>11</v>
      </c>
      <c r="M3" s="5" t="s">
        <v>12</v>
      </c>
      <c r="N3" s="5" t="s">
        <v>13</v>
      </c>
      <c r="O3" s="5" t="s">
        <v>14</v>
      </c>
      <c r="P3" s="5" t="s">
        <v>15</v>
      </c>
      <c r="Q3" s="5" t="s">
        <v>16</v>
      </c>
      <c r="R3" s="5" t="s">
        <v>17</v>
      </c>
      <c r="S3" s="5" t="s">
        <v>2929</v>
      </c>
      <c r="T3" s="5" t="s">
        <v>2930</v>
      </c>
      <c r="U3" s="5" t="s">
        <v>2931</v>
      </c>
      <c r="V3" s="5" t="s">
        <v>2932</v>
      </c>
      <c r="W3" s="5" t="s">
        <v>2933</v>
      </c>
      <c r="X3" s="5" t="s">
        <v>2934</v>
      </c>
      <c r="Y3" s="5" t="s">
        <v>2935</v>
      </c>
      <c r="Z3" s="5" t="s">
        <v>2936</v>
      </c>
      <c r="AB3" s="13"/>
      <c r="AC3" s="13"/>
    </row>
    <row r="4" spans="1:29" x14ac:dyDescent="0.35">
      <c r="A4" s="8">
        <v>44980</v>
      </c>
      <c r="B4" s="6" t="s">
        <v>18</v>
      </c>
      <c r="C4" s="6" t="s">
        <v>23</v>
      </c>
      <c r="D4" s="12">
        <v>14</v>
      </c>
      <c r="E4" s="10">
        <v>163.6</v>
      </c>
      <c r="F4" s="6" t="s">
        <v>30</v>
      </c>
      <c r="G4" s="6" t="s">
        <v>34</v>
      </c>
      <c r="H4" s="7">
        <v>0</v>
      </c>
      <c r="I4" s="6" t="s">
        <v>36</v>
      </c>
      <c r="J4" s="10">
        <v>2290.4</v>
      </c>
      <c r="K4" s="6" t="s">
        <v>42</v>
      </c>
      <c r="L4" s="6" t="s">
        <v>47</v>
      </c>
      <c r="M4" s="12">
        <v>0</v>
      </c>
      <c r="N4" s="9" t="s">
        <v>50</v>
      </c>
      <c r="O4" s="6" t="s">
        <v>1550</v>
      </c>
      <c r="P4" s="11">
        <v>43.34</v>
      </c>
      <c r="Q4" s="16">
        <v>44984</v>
      </c>
      <c r="R4" s="6" t="s">
        <v>2921</v>
      </c>
      <c r="S4" s="9">
        <f t="shared" ref="S4:S67" si="0">YEAR(A4)</f>
        <v>2023</v>
      </c>
      <c r="T4" s="12">
        <f t="shared" ref="T4:T67" si="1">MONTH(A4)</f>
        <v>2</v>
      </c>
      <c r="U4" s="6" t="str">
        <f t="shared" ref="U4:U67" si="2">TEXT(A4,"MMMM")</f>
        <v>Februari</v>
      </c>
      <c r="V4" s="9" t="str">
        <f>CHOOSE(ROUNDUP(MONTH(A4)/3,0),"Q1","Q2","Q3","Q4")</f>
        <v>Q1</v>
      </c>
      <c r="W4" s="10">
        <f t="shared" ref="W4:W67" si="3">J4-P4</f>
        <v>2247.06</v>
      </c>
      <c r="X4" s="12">
        <f t="shared" ref="X4:X67" si="4">Q4-A4</f>
        <v>4</v>
      </c>
      <c r="Y4" s="9" t="str">
        <f t="shared" ref="Y4:Y67" si="5">IF(M4=1,"Returned","Completed")</f>
        <v>Completed</v>
      </c>
      <c r="Z4" s="6" t="str">
        <f t="shared" ref="Z4:Z67" si="6">_xlfn.IFS(H4=0,"No Discount",H4=0.05,"Low",H4=0.1,"Medium",H4=0.15,"High")</f>
        <v>No Discount</v>
      </c>
      <c r="AB4" s="14"/>
      <c r="AC4" s="3"/>
    </row>
    <row r="5" spans="1:29" x14ac:dyDescent="0.35">
      <c r="A5" s="8">
        <v>45645</v>
      </c>
      <c r="B5" s="6" t="s">
        <v>19</v>
      </c>
      <c r="C5" s="6" t="s">
        <v>24</v>
      </c>
      <c r="D5" s="12">
        <v>1</v>
      </c>
      <c r="E5" s="10">
        <v>544.01</v>
      </c>
      <c r="F5" s="6" t="s">
        <v>31</v>
      </c>
      <c r="G5" s="6" t="s">
        <v>35</v>
      </c>
      <c r="H5" s="7">
        <v>0</v>
      </c>
      <c r="I5" s="6" t="s">
        <v>37</v>
      </c>
      <c r="J5" s="10">
        <v>544.01</v>
      </c>
      <c r="K5" s="6" t="s">
        <v>43</v>
      </c>
      <c r="L5" s="6" t="s">
        <v>48</v>
      </c>
      <c r="M5" s="12">
        <v>0</v>
      </c>
      <c r="N5" s="9" t="s">
        <v>51</v>
      </c>
      <c r="O5" s="6" t="s">
        <v>1551</v>
      </c>
      <c r="P5" s="11">
        <v>5.3</v>
      </c>
      <c r="Q5" s="16">
        <v>45654</v>
      </c>
      <c r="R5" s="6" t="s">
        <v>2922</v>
      </c>
      <c r="S5" s="9">
        <f>YEAR(A5)</f>
        <v>2024</v>
      </c>
      <c r="T5" s="12">
        <f t="shared" si="1"/>
        <v>12</v>
      </c>
      <c r="U5" s="6" t="str">
        <f t="shared" si="2"/>
        <v>Desember</v>
      </c>
      <c r="V5" s="9" t="str">
        <f t="shared" ref="V5:V67" si="7">CHOOSE(ROUNDUP(MONTH(A5)/3,0),"Q1","Q2","Q3","Q4")</f>
        <v>Q4</v>
      </c>
      <c r="W5" s="10">
        <f t="shared" si="3"/>
        <v>538.71</v>
      </c>
      <c r="X5" s="12">
        <f t="shared" si="4"/>
        <v>9</v>
      </c>
      <c r="Y5" s="9" t="str">
        <f t="shared" si="5"/>
        <v>Completed</v>
      </c>
      <c r="Z5" s="6" t="str">
        <f t="shared" si="6"/>
        <v>No Discount</v>
      </c>
      <c r="AB5" s="15"/>
      <c r="AC5" s="14"/>
    </row>
    <row r="6" spans="1:29" x14ac:dyDescent="0.35">
      <c r="A6" s="8">
        <v>45056</v>
      </c>
      <c r="B6" s="6" t="s">
        <v>20</v>
      </c>
      <c r="C6" s="6" t="s">
        <v>25</v>
      </c>
      <c r="D6" s="12">
        <v>14</v>
      </c>
      <c r="E6" s="10">
        <v>346.18</v>
      </c>
      <c r="F6" s="6" t="s">
        <v>30</v>
      </c>
      <c r="G6" s="6" t="s">
        <v>34</v>
      </c>
      <c r="H6" s="7">
        <v>0.1</v>
      </c>
      <c r="I6" s="6" t="s">
        <v>37</v>
      </c>
      <c r="J6" s="10">
        <v>4361.8680000000004</v>
      </c>
      <c r="K6" s="6" t="s">
        <v>42</v>
      </c>
      <c r="L6" s="6" t="s">
        <v>49</v>
      </c>
      <c r="M6" s="12">
        <v>0</v>
      </c>
      <c r="N6" s="9" t="s">
        <v>52</v>
      </c>
      <c r="O6" s="6" t="s">
        <v>1552</v>
      </c>
      <c r="P6" s="11">
        <v>20.46</v>
      </c>
      <c r="Q6" s="16">
        <v>45065</v>
      </c>
      <c r="R6" s="6" t="s">
        <v>2923</v>
      </c>
      <c r="S6" s="9">
        <f t="shared" si="0"/>
        <v>2023</v>
      </c>
      <c r="T6" s="12">
        <f t="shared" si="1"/>
        <v>5</v>
      </c>
      <c r="U6" s="6" t="str">
        <f t="shared" si="2"/>
        <v>Mei</v>
      </c>
      <c r="V6" s="9" t="str">
        <f t="shared" si="7"/>
        <v>Q2</v>
      </c>
      <c r="W6" s="10">
        <f t="shared" si="3"/>
        <v>4341.4080000000004</v>
      </c>
      <c r="X6" s="12">
        <f t="shared" si="4"/>
        <v>9</v>
      </c>
      <c r="Y6" s="9" t="str">
        <f t="shared" si="5"/>
        <v>Completed</v>
      </c>
      <c r="Z6" s="6" t="str">
        <f t="shared" si="6"/>
        <v>Medium</v>
      </c>
      <c r="AB6" s="15"/>
      <c r="AC6" s="14"/>
    </row>
    <row r="7" spans="1:29" x14ac:dyDescent="0.35">
      <c r="A7" s="8">
        <v>45714</v>
      </c>
      <c r="B7" s="6" t="s">
        <v>21</v>
      </c>
      <c r="C7" s="6" t="s">
        <v>26</v>
      </c>
      <c r="D7" s="12">
        <v>18</v>
      </c>
      <c r="E7" s="10">
        <v>384.82</v>
      </c>
      <c r="F7" s="6" t="s">
        <v>31</v>
      </c>
      <c r="G7" s="6" t="s">
        <v>34</v>
      </c>
      <c r="H7" s="7">
        <v>0.15</v>
      </c>
      <c r="I7" s="6" t="s">
        <v>38</v>
      </c>
      <c r="J7" s="10">
        <v>5887.7460000000001</v>
      </c>
      <c r="K7" s="6" t="s">
        <v>43</v>
      </c>
      <c r="L7" s="6" t="s">
        <v>47</v>
      </c>
      <c r="M7" s="12">
        <v>0</v>
      </c>
      <c r="N7" s="9" t="s">
        <v>53</v>
      </c>
      <c r="O7" s="6" t="s">
        <v>1553</v>
      </c>
      <c r="P7" s="11">
        <v>27.95</v>
      </c>
      <c r="Q7" s="16">
        <v>45718</v>
      </c>
      <c r="R7" s="6" t="s">
        <v>2924</v>
      </c>
      <c r="S7" s="9">
        <f t="shared" si="0"/>
        <v>2025</v>
      </c>
      <c r="T7" s="12">
        <f t="shared" si="1"/>
        <v>2</v>
      </c>
      <c r="U7" s="6" t="str">
        <f t="shared" si="2"/>
        <v>Februari</v>
      </c>
      <c r="V7" s="9" t="str">
        <f t="shared" si="7"/>
        <v>Q1</v>
      </c>
      <c r="W7" s="10">
        <f t="shared" si="3"/>
        <v>5859.7960000000003</v>
      </c>
      <c r="X7" s="12">
        <f t="shared" si="4"/>
        <v>4</v>
      </c>
      <c r="Y7" s="9" t="str">
        <f t="shared" si="5"/>
        <v>Completed</v>
      </c>
      <c r="Z7" s="6" t="str">
        <f t="shared" si="6"/>
        <v>High</v>
      </c>
      <c r="AB7" s="15"/>
      <c r="AC7" s="14"/>
    </row>
    <row r="8" spans="1:29" x14ac:dyDescent="0.35">
      <c r="A8" s="8">
        <v>45101</v>
      </c>
      <c r="B8" s="6" t="s">
        <v>18</v>
      </c>
      <c r="C8" s="6" t="s">
        <v>25</v>
      </c>
      <c r="D8" s="12">
        <v>18</v>
      </c>
      <c r="E8" s="10">
        <v>237.76</v>
      </c>
      <c r="F8" s="6" t="s">
        <v>32</v>
      </c>
      <c r="G8" s="6" t="s">
        <v>35</v>
      </c>
      <c r="H8" s="7">
        <v>0</v>
      </c>
      <c r="I8" s="6" t="s">
        <v>39</v>
      </c>
      <c r="J8" s="10">
        <v>4279.68</v>
      </c>
      <c r="K8" s="6" t="s">
        <v>42</v>
      </c>
      <c r="L8" s="6" t="s">
        <v>48</v>
      </c>
      <c r="M8" s="12">
        <v>0</v>
      </c>
      <c r="N8" s="9" t="s">
        <v>54</v>
      </c>
      <c r="O8" s="6" t="s">
        <v>1554</v>
      </c>
      <c r="P8" s="11">
        <v>5.73</v>
      </c>
      <c r="Q8" s="16">
        <v>45104</v>
      </c>
      <c r="R8" s="6" t="s">
        <v>2921</v>
      </c>
      <c r="S8" s="9">
        <f t="shared" si="0"/>
        <v>2023</v>
      </c>
      <c r="T8" s="12">
        <f t="shared" si="1"/>
        <v>6</v>
      </c>
      <c r="U8" s="6" t="str">
        <f t="shared" si="2"/>
        <v>Juni</v>
      </c>
      <c r="V8" s="9" t="str">
        <f t="shared" si="7"/>
        <v>Q2</v>
      </c>
      <c r="W8" s="10">
        <f t="shared" si="3"/>
        <v>4273.9500000000007</v>
      </c>
      <c r="X8" s="12">
        <f t="shared" si="4"/>
        <v>3</v>
      </c>
      <c r="Y8" s="9" t="str">
        <f t="shared" si="5"/>
        <v>Completed</v>
      </c>
      <c r="Z8" s="6" t="str">
        <f t="shared" si="6"/>
        <v>No Discount</v>
      </c>
    </row>
    <row r="9" spans="1:29" x14ac:dyDescent="0.35">
      <c r="A9" s="8">
        <v>45342</v>
      </c>
      <c r="B9" s="6" t="s">
        <v>21</v>
      </c>
      <c r="C9" s="6" t="s">
        <v>27</v>
      </c>
      <c r="D9" s="12">
        <v>2</v>
      </c>
      <c r="E9" s="10">
        <v>385.09</v>
      </c>
      <c r="F9" s="6" t="s">
        <v>33</v>
      </c>
      <c r="G9" s="6" t="s">
        <v>34</v>
      </c>
      <c r="H9" s="7">
        <v>0.15</v>
      </c>
      <c r="I9" s="6" t="s">
        <v>40</v>
      </c>
      <c r="J9" s="10">
        <v>654.65299999999991</v>
      </c>
      <c r="K9" s="6" t="s">
        <v>44</v>
      </c>
      <c r="L9" s="6" t="s">
        <v>2928</v>
      </c>
      <c r="M9" s="12">
        <v>0</v>
      </c>
      <c r="N9" s="9" t="s">
        <v>55</v>
      </c>
      <c r="O9" s="6" t="s">
        <v>1555</v>
      </c>
      <c r="P9" s="11">
        <v>11.92</v>
      </c>
      <c r="Q9" s="16">
        <v>45352</v>
      </c>
      <c r="R9" s="6" t="s">
        <v>2924</v>
      </c>
      <c r="S9" s="9">
        <f t="shared" si="0"/>
        <v>2024</v>
      </c>
      <c r="T9" s="12">
        <f t="shared" si="1"/>
        <v>2</v>
      </c>
      <c r="U9" s="6" t="str">
        <f t="shared" si="2"/>
        <v>Februari</v>
      </c>
      <c r="V9" s="9" t="str">
        <f t="shared" si="7"/>
        <v>Q1</v>
      </c>
      <c r="W9" s="10">
        <f t="shared" si="3"/>
        <v>642.73299999999995</v>
      </c>
      <c r="X9" s="12">
        <f t="shared" si="4"/>
        <v>10</v>
      </c>
      <c r="Y9" s="9" t="str">
        <f t="shared" si="5"/>
        <v>Completed</v>
      </c>
      <c r="Z9" s="6" t="str">
        <f t="shared" si="6"/>
        <v>High</v>
      </c>
    </row>
    <row r="10" spans="1:29" x14ac:dyDescent="0.35">
      <c r="A10" s="8">
        <v>44937</v>
      </c>
      <c r="B10" s="6" t="s">
        <v>19</v>
      </c>
      <c r="C10" s="6" t="s">
        <v>26</v>
      </c>
      <c r="D10" s="12">
        <v>7</v>
      </c>
      <c r="E10" s="10">
        <v>17.5</v>
      </c>
      <c r="F10" s="6" t="s">
        <v>32</v>
      </c>
      <c r="G10" s="6" t="s">
        <v>35</v>
      </c>
      <c r="H10" s="7">
        <v>0.1</v>
      </c>
      <c r="I10" s="6" t="s">
        <v>37</v>
      </c>
      <c r="J10" s="10">
        <v>110.25</v>
      </c>
      <c r="K10" s="6" t="s">
        <v>45</v>
      </c>
      <c r="L10" s="6" t="s">
        <v>49</v>
      </c>
      <c r="M10" s="12">
        <v>0</v>
      </c>
      <c r="N10" s="9" t="s">
        <v>56</v>
      </c>
      <c r="O10" s="6" t="s">
        <v>1556</v>
      </c>
      <c r="P10" s="11">
        <v>5.0199999999999996</v>
      </c>
      <c r="Q10" s="16">
        <v>44940</v>
      </c>
      <c r="R10" s="6" t="s">
        <v>2922</v>
      </c>
      <c r="S10" s="9">
        <f t="shared" si="0"/>
        <v>2023</v>
      </c>
      <c r="T10" s="12">
        <f t="shared" si="1"/>
        <v>1</v>
      </c>
      <c r="U10" s="6" t="str">
        <f t="shared" si="2"/>
        <v>Januari</v>
      </c>
      <c r="V10" s="9" t="str">
        <f t="shared" si="7"/>
        <v>Q1</v>
      </c>
      <c r="W10" s="10">
        <f t="shared" si="3"/>
        <v>105.23</v>
      </c>
      <c r="X10" s="12">
        <f t="shared" si="4"/>
        <v>3</v>
      </c>
      <c r="Y10" s="9" t="str">
        <f t="shared" si="5"/>
        <v>Completed</v>
      </c>
      <c r="Z10" s="6" t="str">
        <f t="shared" si="6"/>
        <v>Medium</v>
      </c>
    </row>
    <row r="11" spans="1:29" x14ac:dyDescent="0.35">
      <c r="A11" s="8">
        <v>44935</v>
      </c>
      <c r="B11" s="6" t="s">
        <v>21</v>
      </c>
      <c r="C11" s="6" t="s">
        <v>26</v>
      </c>
      <c r="D11" s="12">
        <v>3</v>
      </c>
      <c r="E11" s="10">
        <v>330.22</v>
      </c>
      <c r="F11" s="6" t="s">
        <v>32</v>
      </c>
      <c r="G11" s="6" t="s">
        <v>34</v>
      </c>
      <c r="H11" s="7">
        <v>0.15</v>
      </c>
      <c r="I11" s="6" t="s">
        <v>39</v>
      </c>
      <c r="J11" s="10">
        <v>842.06100000000004</v>
      </c>
      <c r="K11" s="6" t="s">
        <v>46</v>
      </c>
      <c r="L11" s="6" t="s">
        <v>2928</v>
      </c>
      <c r="M11" s="12">
        <v>0</v>
      </c>
      <c r="N11" s="9" t="s">
        <v>57</v>
      </c>
      <c r="O11" s="6" t="s">
        <v>1557</v>
      </c>
      <c r="P11" s="11">
        <v>48.01</v>
      </c>
      <c r="Q11" s="16">
        <v>44937</v>
      </c>
      <c r="R11" s="6" t="s">
        <v>2924</v>
      </c>
      <c r="S11" s="9">
        <f t="shared" si="0"/>
        <v>2023</v>
      </c>
      <c r="T11" s="12">
        <f t="shared" si="1"/>
        <v>1</v>
      </c>
      <c r="U11" s="6" t="str">
        <f t="shared" si="2"/>
        <v>Januari</v>
      </c>
      <c r="V11" s="9" t="str">
        <f t="shared" si="7"/>
        <v>Q1</v>
      </c>
      <c r="W11" s="10">
        <f t="shared" si="3"/>
        <v>794.05100000000004</v>
      </c>
      <c r="X11" s="12">
        <f t="shared" si="4"/>
        <v>2</v>
      </c>
      <c r="Y11" s="9" t="str">
        <f t="shared" si="5"/>
        <v>Completed</v>
      </c>
      <c r="Z11" s="6" t="str">
        <f t="shared" si="6"/>
        <v>High</v>
      </c>
    </row>
    <row r="12" spans="1:29" x14ac:dyDescent="0.35">
      <c r="A12" s="8">
        <v>45581</v>
      </c>
      <c r="B12" s="6" t="s">
        <v>19</v>
      </c>
      <c r="C12" s="6" t="s">
        <v>26</v>
      </c>
      <c r="D12" s="12">
        <v>3</v>
      </c>
      <c r="E12" s="10">
        <v>432.04</v>
      </c>
      <c r="F12" s="6" t="s">
        <v>33</v>
      </c>
      <c r="G12" s="6" t="s">
        <v>34</v>
      </c>
      <c r="H12" s="7">
        <v>0.05</v>
      </c>
      <c r="I12" s="6" t="s">
        <v>41</v>
      </c>
      <c r="J12" s="10">
        <v>1231.3140000000001</v>
      </c>
      <c r="K12" s="6" t="s">
        <v>45</v>
      </c>
      <c r="L12" s="6" t="s">
        <v>47</v>
      </c>
      <c r="M12" s="12">
        <v>1</v>
      </c>
      <c r="N12" s="9" t="s">
        <v>58</v>
      </c>
      <c r="O12" s="6" t="s">
        <v>1558</v>
      </c>
      <c r="P12" s="11">
        <v>42.11</v>
      </c>
      <c r="Q12" s="16">
        <v>45583</v>
      </c>
      <c r="R12" s="6" t="s">
        <v>2922</v>
      </c>
      <c r="S12" s="9">
        <f t="shared" si="0"/>
        <v>2024</v>
      </c>
      <c r="T12" s="12">
        <f t="shared" si="1"/>
        <v>10</v>
      </c>
      <c r="U12" s="6" t="str">
        <f t="shared" si="2"/>
        <v>Oktober</v>
      </c>
      <c r="V12" s="9" t="str">
        <f t="shared" si="7"/>
        <v>Q4</v>
      </c>
      <c r="W12" s="10">
        <f t="shared" si="3"/>
        <v>1189.2040000000002</v>
      </c>
      <c r="X12" s="12">
        <f t="shared" si="4"/>
        <v>2</v>
      </c>
      <c r="Y12" s="9" t="str">
        <f t="shared" si="5"/>
        <v>Returned</v>
      </c>
      <c r="Z12" s="6" t="str">
        <f t="shared" si="6"/>
        <v>Low</v>
      </c>
    </row>
    <row r="13" spans="1:29" x14ac:dyDescent="0.35">
      <c r="A13" s="8">
        <v>45721</v>
      </c>
      <c r="B13" s="6" t="s">
        <v>22</v>
      </c>
      <c r="C13" s="6" t="s">
        <v>25</v>
      </c>
      <c r="D13" s="12">
        <v>5</v>
      </c>
      <c r="E13" s="10">
        <v>323.27999999999997</v>
      </c>
      <c r="F13" s="6" t="s">
        <v>33</v>
      </c>
      <c r="G13" s="6" t="s">
        <v>35</v>
      </c>
      <c r="H13" s="7">
        <v>0.1</v>
      </c>
      <c r="I13" s="6" t="s">
        <v>38</v>
      </c>
      <c r="J13" s="10">
        <v>1454.76</v>
      </c>
      <c r="K13" s="6" t="s">
        <v>43</v>
      </c>
      <c r="L13" s="6" t="s">
        <v>48</v>
      </c>
      <c r="M13" s="12">
        <v>0</v>
      </c>
      <c r="N13" s="9" t="s">
        <v>59</v>
      </c>
      <c r="O13" s="6" t="s">
        <v>1559</v>
      </c>
      <c r="P13" s="11">
        <v>41.1</v>
      </c>
      <c r="Q13" s="16">
        <v>45729</v>
      </c>
      <c r="R13" s="6" t="s">
        <v>2925</v>
      </c>
      <c r="S13" s="9">
        <f t="shared" si="0"/>
        <v>2025</v>
      </c>
      <c r="T13" s="12">
        <f t="shared" si="1"/>
        <v>3</v>
      </c>
      <c r="U13" s="6" t="str">
        <f t="shared" si="2"/>
        <v>Maret</v>
      </c>
      <c r="V13" s="9" t="str">
        <f t="shared" si="7"/>
        <v>Q1</v>
      </c>
      <c r="W13" s="10">
        <f t="shared" si="3"/>
        <v>1413.66</v>
      </c>
      <c r="X13" s="12">
        <f t="shared" si="4"/>
        <v>8</v>
      </c>
      <c r="Y13" s="9" t="str">
        <f t="shared" si="5"/>
        <v>Completed</v>
      </c>
      <c r="Z13" s="6" t="str">
        <f t="shared" si="6"/>
        <v>Medium</v>
      </c>
    </row>
    <row r="14" spans="1:29" x14ac:dyDescent="0.35">
      <c r="A14" s="8">
        <v>45392</v>
      </c>
      <c r="B14" s="6" t="s">
        <v>20</v>
      </c>
      <c r="C14" s="6" t="s">
        <v>25</v>
      </c>
      <c r="D14" s="12">
        <v>15</v>
      </c>
      <c r="E14" s="10">
        <v>523.29</v>
      </c>
      <c r="F14" s="6" t="s">
        <v>30</v>
      </c>
      <c r="G14" s="6" t="s">
        <v>34</v>
      </c>
      <c r="H14" s="7">
        <v>0.15</v>
      </c>
      <c r="I14" s="6" t="s">
        <v>36</v>
      </c>
      <c r="J14" s="10">
        <v>6671.9474999999993</v>
      </c>
      <c r="K14" s="6" t="s">
        <v>45</v>
      </c>
      <c r="L14" s="6" t="s">
        <v>2928</v>
      </c>
      <c r="M14" s="12">
        <v>0</v>
      </c>
      <c r="N14" s="9" t="s">
        <v>60</v>
      </c>
      <c r="O14" s="6" t="s">
        <v>1560</v>
      </c>
      <c r="P14" s="11">
        <v>12.14</v>
      </c>
      <c r="Q14" s="16">
        <v>45399</v>
      </c>
      <c r="R14" s="6" t="s">
        <v>2923</v>
      </c>
      <c r="S14" s="9">
        <f t="shared" si="0"/>
        <v>2024</v>
      </c>
      <c r="T14" s="12">
        <f t="shared" si="1"/>
        <v>4</v>
      </c>
      <c r="U14" s="6" t="str">
        <f t="shared" si="2"/>
        <v>April</v>
      </c>
      <c r="V14" s="9" t="str">
        <f t="shared" si="7"/>
        <v>Q2</v>
      </c>
      <c r="W14" s="10">
        <f t="shared" si="3"/>
        <v>6659.807499999999</v>
      </c>
      <c r="X14" s="12">
        <f t="shared" si="4"/>
        <v>7</v>
      </c>
      <c r="Y14" s="9" t="str">
        <f t="shared" si="5"/>
        <v>Completed</v>
      </c>
      <c r="Z14" s="6" t="str">
        <f t="shared" si="6"/>
        <v>High</v>
      </c>
    </row>
    <row r="15" spans="1:29" x14ac:dyDescent="0.35">
      <c r="A15" s="8">
        <v>45485</v>
      </c>
      <c r="B15" s="6" t="s">
        <v>18</v>
      </c>
      <c r="C15" s="6" t="s">
        <v>24</v>
      </c>
      <c r="D15" s="12">
        <v>19</v>
      </c>
      <c r="E15" s="10">
        <v>207.35</v>
      </c>
      <c r="F15" s="6" t="s">
        <v>33</v>
      </c>
      <c r="G15" s="6" t="s">
        <v>35</v>
      </c>
      <c r="H15" s="7">
        <v>0.1</v>
      </c>
      <c r="I15" s="6" t="s">
        <v>36</v>
      </c>
      <c r="J15" s="10">
        <v>3545.6849999999999</v>
      </c>
      <c r="K15" s="6" t="s">
        <v>43</v>
      </c>
      <c r="L15" s="6" t="s">
        <v>2928</v>
      </c>
      <c r="M15" s="12">
        <v>1</v>
      </c>
      <c r="N15" s="9" t="s">
        <v>61</v>
      </c>
      <c r="O15" s="6" t="s">
        <v>1561</v>
      </c>
      <c r="P15" s="11">
        <v>44.89</v>
      </c>
      <c r="Q15" s="16">
        <v>45491</v>
      </c>
      <c r="R15" s="6" t="s">
        <v>2921</v>
      </c>
      <c r="S15" s="9">
        <f t="shared" si="0"/>
        <v>2024</v>
      </c>
      <c r="T15" s="12">
        <f t="shared" si="1"/>
        <v>7</v>
      </c>
      <c r="U15" s="6" t="str">
        <f t="shared" si="2"/>
        <v>Juli</v>
      </c>
      <c r="V15" s="9" t="str">
        <f t="shared" si="7"/>
        <v>Q3</v>
      </c>
      <c r="W15" s="10">
        <f t="shared" si="3"/>
        <v>3500.7950000000001</v>
      </c>
      <c r="X15" s="12">
        <f t="shared" si="4"/>
        <v>6</v>
      </c>
      <c r="Y15" s="9" t="str">
        <f t="shared" si="5"/>
        <v>Returned</v>
      </c>
      <c r="Z15" s="6" t="str">
        <f t="shared" si="6"/>
        <v>Medium</v>
      </c>
    </row>
    <row r="16" spans="1:29" x14ac:dyDescent="0.35">
      <c r="A16" s="8">
        <v>45128</v>
      </c>
      <c r="B16" s="6" t="s">
        <v>21</v>
      </c>
      <c r="C16" s="6" t="s">
        <v>24</v>
      </c>
      <c r="D16" s="12">
        <v>1</v>
      </c>
      <c r="E16" s="10">
        <v>120.53</v>
      </c>
      <c r="F16" s="6" t="s">
        <v>30</v>
      </c>
      <c r="G16" s="6" t="s">
        <v>35</v>
      </c>
      <c r="H16" s="7">
        <v>0.05</v>
      </c>
      <c r="I16" s="6" t="s">
        <v>40</v>
      </c>
      <c r="J16" s="10">
        <v>114.5035</v>
      </c>
      <c r="K16" s="6" t="s">
        <v>46</v>
      </c>
      <c r="L16" s="6" t="s">
        <v>49</v>
      </c>
      <c r="M16" s="12">
        <v>0</v>
      </c>
      <c r="N16" s="9" t="s">
        <v>62</v>
      </c>
      <c r="O16" s="6" t="s">
        <v>1562</v>
      </c>
      <c r="P16" s="11">
        <v>20.350000000000001</v>
      </c>
      <c r="Q16" s="16">
        <v>45138</v>
      </c>
      <c r="R16" s="6" t="s">
        <v>2924</v>
      </c>
      <c r="S16" s="9">
        <f t="shared" si="0"/>
        <v>2023</v>
      </c>
      <c r="T16" s="12">
        <f t="shared" si="1"/>
        <v>7</v>
      </c>
      <c r="U16" s="6" t="str">
        <f t="shared" si="2"/>
        <v>Juli</v>
      </c>
      <c r="V16" s="9" t="str">
        <f t="shared" si="7"/>
        <v>Q3</v>
      </c>
      <c r="W16" s="10">
        <f t="shared" si="3"/>
        <v>94.153500000000008</v>
      </c>
      <c r="X16" s="12">
        <f t="shared" si="4"/>
        <v>10</v>
      </c>
      <c r="Y16" s="9" t="str">
        <f t="shared" si="5"/>
        <v>Completed</v>
      </c>
      <c r="Z16" s="6" t="str">
        <f t="shared" si="6"/>
        <v>Low</v>
      </c>
    </row>
    <row r="17" spans="1:26" x14ac:dyDescent="0.35">
      <c r="A17" s="8">
        <v>45675</v>
      </c>
      <c r="B17" s="6" t="s">
        <v>22</v>
      </c>
      <c r="C17" s="6" t="s">
        <v>28</v>
      </c>
      <c r="D17" s="12">
        <v>1</v>
      </c>
      <c r="E17" s="10">
        <v>157.83000000000001</v>
      </c>
      <c r="F17" s="6" t="s">
        <v>31</v>
      </c>
      <c r="G17" s="6" t="s">
        <v>34</v>
      </c>
      <c r="H17" s="7">
        <v>0.15</v>
      </c>
      <c r="I17" s="6" t="s">
        <v>39</v>
      </c>
      <c r="J17" s="10">
        <v>134.15549999999999</v>
      </c>
      <c r="K17" s="6" t="s">
        <v>45</v>
      </c>
      <c r="L17" s="6" t="s">
        <v>2928</v>
      </c>
      <c r="M17" s="12">
        <v>0</v>
      </c>
      <c r="N17" s="9" t="s">
        <v>63</v>
      </c>
      <c r="O17" s="6" t="s">
        <v>1563</v>
      </c>
      <c r="P17" s="11">
        <v>42.82</v>
      </c>
      <c r="Q17" s="16">
        <v>45679</v>
      </c>
      <c r="R17" s="6" t="s">
        <v>2925</v>
      </c>
      <c r="S17" s="9">
        <f t="shared" si="0"/>
        <v>2025</v>
      </c>
      <c r="T17" s="12">
        <f t="shared" si="1"/>
        <v>1</v>
      </c>
      <c r="U17" s="6" t="str">
        <f t="shared" si="2"/>
        <v>Januari</v>
      </c>
      <c r="V17" s="9" t="str">
        <f t="shared" si="7"/>
        <v>Q1</v>
      </c>
      <c r="W17" s="10">
        <f t="shared" si="3"/>
        <v>91.335499999999996</v>
      </c>
      <c r="X17" s="12">
        <f t="shared" si="4"/>
        <v>4</v>
      </c>
      <c r="Y17" s="9" t="str">
        <f t="shared" si="5"/>
        <v>Completed</v>
      </c>
      <c r="Z17" s="6" t="str">
        <f t="shared" si="6"/>
        <v>High</v>
      </c>
    </row>
    <row r="18" spans="1:26" x14ac:dyDescent="0.35">
      <c r="A18" s="8">
        <v>45634</v>
      </c>
      <c r="B18" s="6" t="s">
        <v>20</v>
      </c>
      <c r="C18" s="6" t="s">
        <v>25</v>
      </c>
      <c r="D18" s="12">
        <v>15</v>
      </c>
      <c r="E18" s="10">
        <v>220.3</v>
      </c>
      <c r="F18" s="6" t="s">
        <v>30</v>
      </c>
      <c r="G18" s="6" t="s">
        <v>35</v>
      </c>
      <c r="H18" s="7">
        <v>0.15</v>
      </c>
      <c r="I18" s="6" t="s">
        <v>40</v>
      </c>
      <c r="J18" s="10">
        <v>2808.8249999999998</v>
      </c>
      <c r="K18" s="6" t="s">
        <v>45</v>
      </c>
      <c r="L18" s="6" t="s">
        <v>2928</v>
      </c>
      <c r="M18" s="12">
        <v>0</v>
      </c>
      <c r="N18" s="9" t="s">
        <v>64</v>
      </c>
      <c r="O18" s="6" t="s">
        <v>1564</v>
      </c>
      <c r="P18" s="11">
        <v>39.659999999999997</v>
      </c>
      <c r="Q18" s="16">
        <v>45641</v>
      </c>
      <c r="R18" s="6" t="s">
        <v>2923</v>
      </c>
      <c r="S18" s="9">
        <f t="shared" si="0"/>
        <v>2024</v>
      </c>
      <c r="T18" s="12">
        <f t="shared" si="1"/>
        <v>12</v>
      </c>
      <c r="U18" s="6" t="str">
        <f t="shared" si="2"/>
        <v>Desember</v>
      </c>
      <c r="V18" s="9" t="str">
        <f t="shared" si="7"/>
        <v>Q4</v>
      </c>
      <c r="W18" s="10">
        <f t="shared" si="3"/>
        <v>2769.165</v>
      </c>
      <c r="X18" s="12">
        <f t="shared" si="4"/>
        <v>7</v>
      </c>
      <c r="Y18" s="9" t="str">
        <f t="shared" si="5"/>
        <v>Completed</v>
      </c>
      <c r="Z18" s="6" t="str">
        <f t="shared" si="6"/>
        <v>High</v>
      </c>
    </row>
    <row r="19" spans="1:26" x14ac:dyDescent="0.35">
      <c r="A19" s="8">
        <v>45788</v>
      </c>
      <c r="B19" s="6" t="s">
        <v>22</v>
      </c>
      <c r="C19" s="6" t="s">
        <v>26</v>
      </c>
      <c r="D19" s="12">
        <v>17</v>
      </c>
      <c r="E19" s="10">
        <v>162.96</v>
      </c>
      <c r="F19" s="6" t="s">
        <v>31</v>
      </c>
      <c r="G19" s="6" t="s">
        <v>34</v>
      </c>
      <c r="H19" s="7">
        <v>0.05</v>
      </c>
      <c r="I19" s="6" t="s">
        <v>36</v>
      </c>
      <c r="J19" s="10">
        <v>2631.8040000000001</v>
      </c>
      <c r="K19" s="6" t="s">
        <v>43</v>
      </c>
      <c r="L19" s="6" t="s">
        <v>47</v>
      </c>
      <c r="M19" s="12">
        <v>0</v>
      </c>
      <c r="N19" s="9" t="s">
        <v>65</v>
      </c>
      <c r="O19" s="6" t="s">
        <v>1565</v>
      </c>
      <c r="P19" s="11">
        <v>8.11</v>
      </c>
      <c r="Q19" s="16">
        <v>45794</v>
      </c>
      <c r="R19" s="6" t="s">
        <v>2925</v>
      </c>
      <c r="S19" s="9">
        <f t="shared" si="0"/>
        <v>2025</v>
      </c>
      <c r="T19" s="12">
        <f t="shared" si="1"/>
        <v>5</v>
      </c>
      <c r="U19" s="6" t="str">
        <f t="shared" si="2"/>
        <v>Mei</v>
      </c>
      <c r="V19" s="9" t="str">
        <f t="shared" si="7"/>
        <v>Q2</v>
      </c>
      <c r="W19" s="10">
        <f t="shared" si="3"/>
        <v>2623.694</v>
      </c>
      <c r="X19" s="12">
        <f t="shared" si="4"/>
        <v>6</v>
      </c>
      <c r="Y19" s="9" t="str">
        <f t="shared" si="5"/>
        <v>Completed</v>
      </c>
      <c r="Z19" s="6" t="str">
        <f t="shared" si="6"/>
        <v>Low</v>
      </c>
    </row>
    <row r="20" spans="1:26" x14ac:dyDescent="0.35">
      <c r="A20" s="8">
        <v>44983</v>
      </c>
      <c r="B20" s="6" t="s">
        <v>22</v>
      </c>
      <c r="C20" s="6" t="s">
        <v>23</v>
      </c>
      <c r="D20" s="12">
        <v>19</v>
      </c>
      <c r="E20" s="10">
        <v>236.11</v>
      </c>
      <c r="F20" s="6" t="s">
        <v>33</v>
      </c>
      <c r="G20" s="6" t="s">
        <v>34</v>
      </c>
      <c r="H20" s="7">
        <v>0</v>
      </c>
      <c r="I20" s="6" t="s">
        <v>41</v>
      </c>
      <c r="J20" s="10">
        <v>4486.09</v>
      </c>
      <c r="K20" s="6" t="s">
        <v>42</v>
      </c>
      <c r="L20" s="6" t="s">
        <v>49</v>
      </c>
      <c r="M20" s="12">
        <v>0</v>
      </c>
      <c r="N20" s="9" t="s">
        <v>66</v>
      </c>
      <c r="O20" s="6" t="s">
        <v>1566</v>
      </c>
      <c r="P20" s="11">
        <v>34.11</v>
      </c>
      <c r="Q20" s="16">
        <v>44989</v>
      </c>
      <c r="R20" s="6" t="s">
        <v>2925</v>
      </c>
      <c r="S20" s="9">
        <f t="shared" si="0"/>
        <v>2023</v>
      </c>
      <c r="T20" s="12">
        <f t="shared" si="1"/>
        <v>2</v>
      </c>
      <c r="U20" s="6" t="str">
        <f t="shared" si="2"/>
        <v>Februari</v>
      </c>
      <c r="V20" s="9" t="str">
        <f t="shared" si="7"/>
        <v>Q1</v>
      </c>
      <c r="W20" s="10">
        <f t="shared" si="3"/>
        <v>4451.9800000000005</v>
      </c>
      <c r="X20" s="12">
        <f t="shared" si="4"/>
        <v>6</v>
      </c>
      <c r="Y20" s="9" t="str">
        <f t="shared" si="5"/>
        <v>Completed</v>
      </c>
      <c r="Z20" s="6" t="str">
        <f t="shared" si="6"/>
        <v>No Discount</v>
      </c>
    </row>
    <row r="21" spans="1:26" x14ac:dyDescent="0.35">
      <c r="A21" s="8">
        <v>45440</v>
      </c>
      <c r="B21" s="6" t="s">
        <v>21</v>
      </c>
      <c r="C21" s="6" t="s">
        <v>25</v>
      </c>
      <c r="D21" s="12">
        <v>11</v>
      </c>
      <c r="E21" s="10">
        <v>573.14</v>
      </c>
      <c r="F21" s="6" t="s">
        <v>33</v>
      </c>
      <c r="G21" s="6" t="s">
        <v>35</v>
      </c>
      <c r="H21" s="7">
        <v>0.05</v>
      </c>
      <c r="I21" s="6" t="s">
        <v>40</v>
      </c>
      <c r="J21" s="10">
        <v>5989.3130000000001</v>
      </c>
      <c r="K21" s="6" t="s">
        <v>46</v>
      </c>
      <c r="L21" s="6" t="s">
        <v>48</v>
      </c>
      <c r="M21" s="12">
        <v>0</v>
      </c>
      <c r="N21" s="9" t="s">
        <v>67</v>
      </c>
      <c r="O21" s="6" t="s">
        <v>1567</v>
      </c>
      <c r="P21" s="11">
        <v>34.71</v>
      </c>
      <c r="Q21" s="16">
        <v>45444</v>
      </c>
      <c r="R21" s="6" t="s">
        <v>2924</v>
      </c>
      <c r="S21" s="9">
        <f t="shared" si="0"/>
        <v>2024</v>
      </c>
      <c r="T21" s="12">
        <f t="shared" si="1"/>
        <v>5</v>
      </c>
      <c r="U21" s="6" t="str">
        <f t="shared" si="2"/>
        <v>Mei</v>
      </c>
      <c r="V21" s="9" t="str">
        <f t="shared" si="7"/>
        <v>Q2</v>
      </c>
      <c r="W21" s="10">
        <f t="shared" si="3"/>
        <v>5954.6030000000001</v>
      </c>
      <c r="X21" s="12">
        <f t="shared" si="4"/>
        <v>4</v>
      </c>
      <c r="Y21" s="9" t="str">
        <f t="shared" si="5"/>
        <v>Completed</v>
      </c>
      <c r="Z21" s="6" t="str">
        <f t="shared" si="6"/>
        <v>Low</v>
      </c>
    </row>
    <row r="22" spans="1:26" x14ac:dyDescent="0.35">
      <c r="A22" s="8">
        <v>45260</v>
      </c>
      <c r="B22" s="6" t="s">
        <v>18</v>
      </c>
      <c r="C22" s="6" t="s">
        <v>24</v>
      </c>
      <c r="D22" s="12">
        <v>20</v>
      </c>
      <c r="E22" s="10">
        <v>519.04</v>
      </c>
      <c r="F22" s="6" t="s">
        <v>30</v>
      </c>
      <c r="G22" s="6" t="s">
        <v>35</v>
      </c>
      <c r="H22" s="7">
        <v>0.15</v>
      </c>
      <c r="I22" s="6" t="s">
        <v>39</v>
      </c>
      <c r="J22" s="10">
        <v>8823.6799999999985</v>
      </c>
      <c r="K22" s="6" t="s">
        <v>43</v>
      </c>
      <c r="L22" s="6" t="s">
        <v>47</v>
      </c>
      <c r="M22" s="12">
        <v>0</v>
      </c>
      <c r="N22" s="9" t="s">
        <v>68</v>
      </c>
      <c r="O22" s="6" t="s">
        <v>1568</v>
      </c>
      <c r="P22" s="11">
        <v>19.43</v>
      </c>
      <c r="Q22" s="16">
        <v>45268</v>
      </c>
      <c r="R22" s="6" t="s">
        <v>2921</v>
      </c>
      <c r="S22" s="9">
        <f t="shared" si="0"/>
        <v>2023</v>
      </c>
      <c r="T22" s="12">
        <f t="shared" si="1"/>
        <v>11</v>
      </c>
      <c r="U22" s="6" t="str">
        <f t="shared" si="2"/>
        <v>November</v>
      </c>
      <c r="V22" s="9" t="str">
        <f t="shared" si="7"/>
        <v>Q4</v>
      </c>
      <c r="W22" s="10">
        <f t="shared" si="3"/>
        <v>8804.2499999999982</v>
      </c>
      <c r="X22" s="12">
        <f t="shared" si="4"/>
        <v>8</v>
      </c>
      <c r="Y22" s="9" t="str">
        <f t="shared" si="5"/>
        <v>Completed</v>
      </c>
      <c r="Z22" s="6" t="str">
        <f t="shared" si="6"/>
        <v>High</v>
      </c>
    </row>
    <row r="23" spans="1:26" x14ac:dyDescent="0.35">
      <c r="A23" s="8">
        <v>45099</v>
      </c>
      <c r="B23" s="6" t="s">
        <v>22</v>
      </c>
      <c r="C23" s="6" t="s">
        <v>25</v>
      </c>
      <c r="D23" s="12">
        <v>14</v>
      </c>
      <c r="E23" s="10">
        <v>30.83</v>
      </c>
      <c r="F23" s="6" t="s">
        <v>30</v>
      </c>
      <c r="G23" s="6" t="s">
        <v>35</v>
      </c>
      <c r="H23" s="7">
        <v>0</v>
      </c>
      <c r="I23" s="6" t="s">
        <v>39</v>
      </c>
      <c r="J23" s="10">
        <v>431.62</v>
      </c>
      <c r="K23" s="6" t="s">
        <v>42</v>
      </c>
      <c r="L23" s="6" t="s">
        <v>49</v>
      </c>
      <c r="M23" s="12">
        <v>1</v>
      </c>
      <c r="N23" s="9" t="s">
        <v>69</v>
      </c>
      <c r="O23" s="6" t="s">
        <v>1569</v>
      </c>
      <c r="P23" s="11">
        <v>7.1</v>
      </c>
      <c r="Q23" s="16">
        <v>45109</v>
      </c>
      <c r="R23" s="6" t="s">
        <v>2925</v>
      </c>
      <c r="S23" s="9">
        <f t="shared" si="0"/>
        <v>2023</v>
      </c>
      <c r="T23" s="12">
        <f t="shared" si="1"/>
        <v>6</v>
      </c>
      <c r="U23" s="6" t="str">
        <f t="shared" si="2"/>
        <v>Juni</v>
      </c>
      <c r="V23" s="9" t="str">
        <f t="shared" si="7"/>
        <v>Q2</v>
      </c>
      <c r="W23" s="10">
        <f t="shared" si="3"/>
        <v>424.52</v>
      </c>
      <c r="X23" s="12">
        <f t="shared" si="4"/>
        <v>10</v>
      </c>
      <c r="Y23" s="9" t="str">
        <f t="shared" si="5"/>
        <v>Returned</v>
      </c>
      <c r="Z23" s="6" t="str">
        <f t="shared" si="6"/>
        <v>No Discount</v>
      </c>
    </row>
    <row r="24" spans="1:26" x14ac:dyDescent="0.35">
      <c r="A24" s="8">
        <v>45813</v>
      </c>
      <c r="B24" s="6" t="s">
        <v>22</v>
      </c>
      <c r="C24" s="6" t="s">
        <v>24</v>
      </c>
      <c r="D24" s="12">
        <v>10</v>
      </c>
      <c r="E24" s="10">
        <v>319.05</v>
      </c>
      <c r="F24" s="6" t="s">
        <v>33</v>
      </c>
      <c r="G24" s="6" t="s">
        <v>34</v>
      </c>
      <c r="H24" s="7">
        <v>0</v>
      </c>
      <c r="I24" s="6" t="s">
        <v>40</v>
      </c>
      <c r="J24" s="10">
        <v>3190.5</v>
      </c>
      <c r="K24" s="6" t="s">
        <v>42</v>
      </c>
      <c r="L24" s="6" t="s">
        <v>2928</v>
      </c>
      <c r="M24" s="12">
        <v>0</v>
      </c>
      <c r="N24" s="9" t="s">
        <v>70</v>
      </c>
      <c r="O24" s="6" t="s">
        <v>1570</v>
      </c>
      <c r="P24" s="11">
        <v>28.43</v>
      </c>
      <c r="Q24" s="16">
        <v>45816</v>
      </c>
      <c r="R24" s="6" t="s">
        <v>2925</v>
      </c>
      <c r="S24" s="9">
        <f t="shared" si="0"/>
        <v>2025</v>
      </c>
      <c r="T24" s="12">
        <f t="shared" si="1"/>
        <v>6</v>
      </c>
      <c r="U24" s="6" t="str">
        <f t="shared" si="2"/>
        <v>Juni</v>
      </c>
      <c r="V24" s="9" t="str">
        <f t="shared" si="7"/>
        <v>Q2</v>
      </c>
      <c r="W24" s="10">
        <f t="shared" si="3"/>
        <v>3162.07</v>
      </c>
      <c r="X24" s="12">
        <f t="shared" si="4"/>
        <v>3</v>
      </c>
      <c r="Y24" s="9" t="str">
        <f t="shared" si="5"/>
        <v>Completed</v>
      </c>
      <c r="Z24" s="6" t="str">
        <f t="shared" si="6"/>
        <v>No Discount</v>
      </c>
    </row>
    <row r="25" spans="1:26" x14ac:dyDescent="0.35">
      <c r="A25" s="8">
        <v>44988</v>
      </c>
      <c r="B25" s="6" t="s">
        <v>21</v>
      </c>
      <c r="C25" s="6" t="s">
        <v>26</v>
      </c>
      <c r="D25" s="12">
        <v>14</v>
      </c>
      <c r="E25" s="10">
        <v>312.79000000000002</v>
      </c>
      <c r="F25" s="6" t="s">
        <v>31</v>
      </c>
      <c r="G25" s="6" t="s">
        <v>35</v>
      </c>
      <c r="H25" s="7">
        <v>0.05</v>
      </c>
      <c r="I25" s="6" t="s">
        <v>41</v>
      </c>
      <c r="J25" s="10">
        <v>4160.107</v>
      </c>
      <c r="K25" s="6" t="s">
        <v>42</v>
      </c>
      <c r="L25" s="6" t="s">
        <v>2928</v>
      </c>
      <c r="M25" s="12">
        <v>1</v>
      </c>
      <c r="N25" s="9" t="s">
        <v>71</v>
      </c>
      <c r="O25" s="6" t="s">
        <v>1571</v>
      </c>
      <c r="P25" s="11">
        <v>46.83</v>
      </c>
      <c r="Q25" s="16">
        <v>44993</v>
      </c>
      <c r="R25" s="6" t="s">
        <v>2924</v>
      </c>
      <c r="S25" s="9">
        <f t="shared" si="0"/>
        <v>2023</v>
      </c>
      <c r="T25" s="12">
        <f t="shared" si="1"/>
        <v>3</v>
      </c>
      <c r="U25" s="6" t="str">
        <f t="shared" si="2"/>
        <v>Maret</v>
      </c>
      <c r="V25" s="9" t="str">
        <f t="shared" si="7"/>
        <v>Q1</v>
      </c>
      <c r="W25" s="10">
        <f t="shared" si="3"/>
        <v>4113.277</v>
      </c>
      <c r="X25" s="12">
        <f t="shared" si="4"/>
        <v>5</v>
      </c>
      <c r="Y25" s="9" t="str">
        <f t="shared" si="5"/>
        <v>Returned</v>
      </c>
      <c r="Z25" s="6" t="str">
        <f t="shared" si="6"/>
        <v>Low</v>
      </c>
    </row>
    <row r="26" spans="1:26" x14ac:dyDescent="0.35">
      <c r="A26" s="8">
        <v>45340</v>
      </c>
      <c r="B26" s="6" t="s">
        <v>20</v>
      </c>
      <c r="C26" s="6" t="s">
        <v>23</v>
      </c>
      <c r="D26" s="12">
        <v>14</v>
      </c>
      <c r="E26" s="10">
        <v>395.45</v>
      </c>
      <c r="F26" s="6" t="s">
        <v>32</v>
      </c>
      <c r="G26" s="6" t="s">
        <v>35</v>
      </c>
      <c r="H26" s="7">
        <v>0</v>
      </c>
      <c r="I26" s="6" t="s">
        <v>39</v>
      </c>
      <c r="J26" s="10">
        <v>5536.3</v>
      </c>
      <c r="K26" s="6" t="s">
        <v>46</v>
      </c>
      <c r="L26" s="6" t="s">
        <v>47</v>
      </c>
      <c r="M26" s="12">
        <v>1</v>
      </c>
      <c r="N26" s="9" t="s">
        <v>72</v>
      </c>
      <c r="O26" s="6" t="s">
        <v>1572</v>
      </c>
      <c r="P26" s="11">
        <v>36.450000000000003</v>
      </c>
      <c r="Q26" s="16">
        <v>45344</v>
      </c>
      <c r="R26" s="6" t="s">
        <v>2923</v>
      </c>
      <c r="S26" s="9">
        <f t="shared" si="0"/>
        <v>2024</v>
      </c>
      <c r="T26" s="12">
        <f t="shared" si="1"/>
        <v>2</v>
      </c>
      <c r="U26" s="6" t="str">
        <f t="shared" si="2"/>
        <v>Februari</v>
      </c>
      <c r="V26" s="9" t="str">
        <f t="shared" si="7"/>
        <v>Q1</v>
      </c>
      <c r="W26" s="10">
        <f t="shared" si="3"/>
        <v>5499.85</v>
      </c>
      <c r="X26" s="12">
        <f t="shared" si="4"/>
        <v>4</v>
      </c>
      <c r="Y26" s="9" t="str">
        <f t="shared" si="5"/>
        <v>Returned</v>
      </c>
      <c r="Z26" s="6" t="str">
        <f t="shared" si="6"/>
        <v>No Discount</v>
      </c>
    </row>
    <row r="27" spans="1:26" x14ac:dyDescent="0.35">
      <c r="A27" s="8">
        <v>45144</v>
      </c>
      <c r="B27" s="6" t="s">
        <v>21</v>
      </c>
      <c r="C27" s="6" t="s">
        <v>23</v>
      </c>
      <c r="D27" s="12">
        <v>12</v>
      </c>
      <c r="E27" s="10">
        <v>472.72</v>
      </c>
      <c r="F27" s="6" t="s">
        <v>33</v>
      </c>
      <c r="G27" s="6" t="s">
        <v>35</v>
      </c>
      <c r="H27" s="7">
        <v>0.15</v>
      </c>
      <c r="I27" s="6" t="s">
        <v>40</v>
      </c>
      <c r="J27" s="10">
        <v>4821.7440000000006</v>
      </c>
      <c r="K27" s="6" t="s">
        <v>44</v>
      </c>
      <c r="L27" s="6" t="s">
        <v>2928</v>
      </c>
      <c r="M27" s="12">
        <v>0</v>
      </c>
      <c r="N27" s="9" t="s">
        <v>73</v>
      </c>
      <c r="O27" s="6" t="s">
        <v>1573</v>
      </c>
      <c r="P27" s="11">
        <v>27.97</v>
      </c>
      <c r="Q27" s="16">
        <v>45152</v>
      </c>
      <c r="R27" s="6" t="s">
        <v>2924</v>
      </c>
      <c r="S27" s="9">
        <f t="shared" si="0"/>
        <v>2023</v>
      </c>
      <c r="T27" s="12">
        <f t="shared" si="1"/>
        <v>8</v>
      </c>
      <c r="U27" s="6" t="str">
        <f t="shared" si="2"/>
        <v>Agustus</v>
      </c>
      <c r="V27" s="9" t="str">
        <f t="shared" si="7"/>
        <v>Q3</v>
      </c>
      <c r="W27" s="10">
        <f t="shared" si="3"/>
        <v>4793.7740000000003</v>
      </c>
      <c r="X27" s="12">
        <f t="shared" si="4"/>
        <v>8</v>
      </c>
      <c r="Y27" s="9" t="str">
        <f t="shared" si="5"/>
        <v>Completed</v>
      </c>
      <c r="Z27" s="6" t="str">
        <f t="shared" si="6"/>
        <v>High</v>
      </c>
    </row>
    <row r="28" spans="1:26" x14ac:dyDescent="0.35">
      <c r="A28" s="8">
        <v>45435</v>
      </c>
      <c r="B28" s="6" t="s">
        <v>20</v>
      </c>
      <c r="C28" s="6" t="s">
        <v>25</v>
      </c>
      <c r="D28" s="12">
        <v>5</v>
      </c>
      <c r="E28" s="10">
        <v>288.01</v>
      </c>
      <c r="F28" s="6" t="s">
        <v>31</v>
      </c>
      <c r="G28" s="6" t="s">
        <v>34</v>
      </c>
      <c r="H28" s="7">
        <v>0</v>
      </c>
      <c r="I28" s="6" t="s">
        <v>36</v>
      </c>
      <c r="J28" s="10">
        <v>1440.05</v>
      </c>
      <c r="K28" s="6" t="s">
        <v>44</v>
      </c>
      <c r="L28" s="6" t="s">
        <v>47</v>
      </c>
      <c r="M28" s="12">
        <v>0</v>
      </c>
      <c r="N28" s="9" t="s">
        <v>74</v>
      </c>
      <c r="O28" s="6" t="s">
        <v>1574</v>
      </c>
      <c r="P28" s="11">
        <v>46.69</v>
      </c>
      <c r="Q28" s="16">
        <v>45442</v>
      </c>
      <c r="R28" s="6" t="s">
        <v>2923</v>
      </c>
      <c r="S28" s="9">
        <f t="shared" si="0"/>
        <v>2024</v>
      </c>
      <c r="T28" s="12">
        <f t="shared" si="1"/>
        <v>5</v>
      </c>
      <c r="U28" s="6" t="str">
        <f t="shared" si="2"/>
        <v>Mei</v>
      </c>
      <c r="V28" s="9" t="str">
        <f t="shared" si="7"/>
        <v>Q2</v>
      </c>
      <c r="W28" s="10">
        <f t="shared" si="3"/>
        <v>1393.36</v>
      </c>
      <c r="X28" s="12">
        <f t="shared" si="4"/>
        <v>7</v>
      </c>
      <c r="Y28" s="9" t="str">
        <f t="shared" si="5"/>
        <v>Completed</v>
      </c>
      <c r="Z28" s="6" t="str">
        <f t="shared" si="6"/>
        <v>No Discount</v>
      </c>
    </row>
    <row r="29" spans="1:26" x14ac:dyDescent="0.35">
      <c r="A29" s="8">
        <v>45222</v>
      </c>
      <c r="B29" s="6" t="s">
        <v>18</v>
      </c>
      <c r="C29" s="6" t="s">
        <v>24</v>
      </c>
      <c r="D29" s="12">
        <v>13</v>
      </c>
      <c r="E29" s="10">
        <v>562.29</v>
      </c>
      <c r="F29" s="6" t="s">
        <v>33</v>
      </c>
      <c r="G29" s="6" t="s">
        <v>35</v>
      </c>
      <c r="H29" s="7">
        <v>0</v>
      </c>
      <c r="I29" s="6" t="s">
        <v>40</v>
      </c>
      <c r="J29" s="10">
        <v>7309.77</v>
      </c>
      <c r="K29" s="6" t="s">
        <v>43</v>
      </c>
      <c r="L29" s="6" t="s">
        <v>48</v>
      </c>
      <c r="M29" s="12">
        <v>0</v>
      </c>
      <c r="N29" s="9" t="s">
        <v>75</v>
      </c>
      <c r="O29" s="6" t="s">
        <v>1575</v>
      </c>
      <c r="P29" s="11">
        <v>38.130000000000003</v>
      </c>
      <c r="Q29" s="16">
        <v>45227</v>
      </c>
      <c r="R29" s="6" t="s">
        <v>2921</v>
      </c>
      <c r="S29" s="9">
        <f t="shared" si="0"/>
        <v>2023</v>
      </c>
      <c r="T29" s="12">
        <f t="shared" si="1"/>
        <v>10</v>
      </c>
      <c r="U29" s="6" t="str">
        <f t="shared" si="2"/>
        <v>Oktober</v>
      </c>
      <c r="V29" s="9" t="str">
        <f t="shared" si="7"/>
        <v>Q4</v>
      </c>
      <c r="W29" s="10">
        <f t="shared" si="3"/>
        <v>7271.64</v>
      </c>
      <c r="X29" s="12">
        <f t="shared" si="4"/>
        <v>5</v>
      </c>
      <c r="Y29" s="9" t="str">
        <f t="shared" si="5"/>
        <v>Completed</v>
      </c>
      <c r="Z29" s="6" t="str">
        <f t="shared" si="6"/>
        <v>No Discount</v>
      </c>
    </row>
    <row r="30" spans="1:26" x14ac:dyDescent="0.35">
      <c r="A30" s="8">
        <v>45824</v>
      </c>
      <c r="B30" s="6" t="s">
        <v>22</v>
      </c>
      <c r="C30" s="6" t="s">
        <v>24</v>
      </c>
      <c r="D30" s="12">
        <v>1</v>
      </c>
      <c r="E30" s="10">
        <v>101.73</v>
      </c>
      <c r="F30" s="6" t="s">
        <v>33</v>
      </c>
      <c r="G30" s="6" t="s">
        <v>35</v>
      </c>
      <c r="H30" s="7">
        <v>0</v>
      </c>
      <c r="I30" s="6" t="s">
        <v>38</v>
      </c>
      <c r="J30" s="10">
        <v>101.73</v>
      </c>
      <c r="K30" s="6" t="s">
        <v>45</v>
      </c>
      <c r="L30" s="6" t="s">
        <v>49</v>
      </c>
      <c r="M30" s="12">
        <v>0</v>
      </c>
      <c r="N30" s="9" t="s">
        <v>76</v>
      </c>
      <c r="O30" s="6" t="s">
        <v>1576</v>
      </c>
      <c r="P30" s="11">
        <v>11.59</v>
      </c>
      <c r="Q30" s="16">
        <v>45833</v>
      </c>
      <c r="R30" s="6" t="s">
        <v>2925</v>
      </c>
      <c r="S30" s="9">
        <f t="shared" si="0"/>
        <v>2025</v>
      </c>
      <c r="T30" s="12">
        <f t="shared" si="1"/>
        <v>6</v>
      </c>
      <c r="U30" s="6" t="str">
        <f t="shared" si="2"/>
        <v>Juni</v>
      </c>
      <c r="V30" s="9" t="str">
        <f t="shared" si="7"/>
        <v>Q2</v>
      </c>
      <c r="W30" s="10">
        <f t="shared" si="3"/>
        <v>90.14</v>
      </c>
      <c r="X30" s="12">
        <f t="shared" si="4"/>
        <v>9</v>
      </c>
      <c r="Y30" s="9" t="str">
        <f t="shared" si="5"/>
        <v>Completed</v>
      </c>
      <c r="Z30" s="6" t="str">
        <f t="shared" si="6"/>
        <v>No Discount</v>
      </c>
    </row>
    <row r="31" spans="1:26" x14ac:dyDescent="0.35">
      <c r="A31" s="8">
        <v>44988</v>
      </c>
      <c r="B31" s="6" t="s">
        <v>20</v>
      </c>
      <c r="C31" s="6" t="s">
        <v>24</v>
      </c>
      <c r="D31" s="12">
        <v>4</v>
      </c>
      <c r="E31" s="10">
        <v>279.49</v>
      </c>
      <c r="F31" s="6" t="s">
        <v>30</v>
      </c>
      <c r="G31" s="6" t="s">
        <v>35</v>
      </c>
      <c r="H31" s="7">
        <v>0</v>
      </c>
      <c r="I31" s="6" t="s">
        <v>40</v>
      </c>
      <c r="J31" s="10">
        <v>1117.96</v>
      </c>
      <c r="K31" s="6" t="s">
        <v>44</v>
      </c>
      <c r="L31" s="6" t="s">
        <v>47</v>
      </c>
      <c r="M31" s="12">
        <v>0</v>
      </c>
      <c r="N31" s="9" t="s">
        <v>77</v>
      </c>
      <c r="O31" s="6" t="s">
        <v>1577</v>
      </c>
      <c r="P31" s="11">
        <v>24.78</v>
      </c>
      <c r="Q31" s="16">
        <v>44993</v>
      </c>
      <c r="R31" s="6" t="s">
        <v>2923</v>
      </c>
      <c r="S31" s="9">
        <f t="shared" si="0"/>
        <v>2023</v>
      </c>
      <c r="T31" s="12">
        <f t="shared" si="1"/>
        <v>3</v>
      </c>
      <c r="U31" s="6" t="str">
        <f t="shared" si="2"/>
        <v>Maret</v>
      </c>
      <c r="V31" s="9" t="str">
        <f t="shared" si="7"/>
        <v>Q1</v>
      </c>
      <c r="W31" s="10">
        <f t="shared" si="3"/>
        <v>1093.18</v>
      </c>
      <c r="X31" s="12">
        <f t="shared" si="4"/>
        <v>5</v>
      </c>
      <c r="Y31" s="9" t="str">
        <f t="shared" si="5"/>
        <v>Completed</v>
      </c>
      <c r="Z31" s="6" t="str">
        <f t="shared" si="6"/>
        <v>No Discount</v>
      </c>
    </row>
    <row r="32" spans="1:26" x14ac:dyDescent="0.35">
      <c r="A32" s="8">
        <v>45614</v>
      </c>
      <c r="B32" s="6" t="s">
        <v>19</v>
      </c>
      <c r="C32" s="6" t="s">
        <v>23</v>
      </c>
      <c r="D32" s="12">
        <v>1</v>
      </c>
      <c r="E32" s="10">
        <v>178.55</v>
      </c>
      <c r="F32" s="6" t="s">
        <v>31</v>
      </c>
      <c r="G32" s="6" t="s">
        <v>35</v>
      </c>
      <c r="H32" s="7">
        <v>0.15</v>
      </c>
      <c r="I32" s="6" t="s">
        <v>39</v>
      </c>
      <c r="J32" s="10">
        <v>151.76750000000001</v>
      </c>
      <c r="K32" s="6" t="s">
        <v>45</v>
      </c>
      <c r="L32" s="6" t="s">
        <v>48</v>
      </c>
      <c r="M32" s="12">
        <v>1</v>
      </c>
      <c r="N32" s="9" t="s">
        <v>78</v>
      </c>
      <c r="O32" s="6" t="s">
        <v>1578</v>
      </c>
      <c r="P32" s="11">
        <v>7.61</v>
      </c>
      <c r="Q32" s="16">
        <v>45617</v>
      </c>
      <c r="R32" s="6" t="s">
        <v>2922</v>
      </c>
      <c r="S32" s="9">
        <f t="shared" si="0"/>
        <v>2024</v>
      </c>
      <c r="T32" s="12">
        <f t="shared" si="1"/>
        <v>11</v>
      </c>
      <c r="U32" s="6" t="str">
        <f t="shared" si="2"/>
        <v>November</v>
      </c>
      <c r="V32" s="9" t="str">
        <f t="shared" si="7"/>
        <v>Q4</v>
      </c>
      <c r="W32" s="10">
        <f t="shared" si="3"/>
        <v>144.1575</v>
      </c>
      <c r="X32" s="12">
        <f t="shared" si="4"/>
        <v>3</v>
      </c>
      <c r="Y32" s="9" t="str">
        <f t="shared" si="5"/>
        <v>Returned</v>
      </c>
      <c r="Z32" s="6" t="str">
        <f t="shared" si="6"/>
        <v>High</v>
      </c>
    </row>
    <row r="33" spans="1:26" x14ac:dyDescent="0.35">
      <c r="A33" s="8">
        <v>45055</v>
      </c>
      <c r="B33" s="6" t="s">
        <v>21</v>
      </c>
      <c r="C33" s="6" t="s">
        <v>28</v>
      </c>
      <c r="D33" s="12">
        <v>1</v>
      </c>
      <c r="E33" s="10">
        <v>472.07</v>
      </c>
      <c r="F33" s="6" t="s">
        <v>31</v>
      </c>
      <c r="G33" s="6" t="s">
        <v>34</v>
      </c>
      <c r="H33" s="7">
        <v>0.1</v>
      </c>
      <c r="I33" s="6" t="s">
        <v>39</v>
      </c>
      <c r="J33" s="10">
        <v>424.863</v>
      </c>
      <c r="K33" s="6" t="s">
        <v>42</v>
      </c>
      <c r="L33" s="6" t="s">
        <v>47</v>
      </c>
      <c r="M33" s="12">
        <v>0</v>
      </c>
      <c r="N33" s="9" t="s">
        <v>79</v>
      </c>
      <c r="O33" s="6" t="s">
        <v>1579</v>
      </c>
      <c r="P33" s="11">
        <v>33.17</v>
      </c>
      <c r="Q33" s="16">
        <v>45063</v>
      </c>
      <c r="R33" s="6" t="s">
        <v>2924</v>
      </c>
      <c r="S33" s="9">
        <f t="shared" si="0"/>
        <v>2023</v>
      </c>
      <c r="T33" s="12">
        <f t="shared" si="1"/>
        <v>5</v>
      </c>
      <c r="U33" s="6" t="str">
        <f t="shared" si="2"/>
        <v>Mei</v>
      </c>
      <c r="V33" s="9" t="str">
        <f t="shared" si="7"/>
        <v>Q2</v>
      </c>
      <c r="W33" s="10">
        <f t="shared" si="3"/>
        <v>391.69299999999998</v>
      </c>
      <c r="X33" s="12">
        <f t="shared" si="4"/>
        <v>8</v>
      </c>
      <c r="Y33" s="9" t="str">
        <f t="shared" si="5"/>
        <v>Completed</v>
      </c>
      <c r="Z33" s="6" t="str">
        <f t="shared" si="6"/>
        <v>Medium</v>
      </c>
    </row>
    <row r="34" spans="1:26" x14ac:dyDescent="0.35">
      <c r="A34" s="8">
        <v>45633</v>
      </c>
      <c r="B34" s="6" t="s">
        <v>20</v>
      </c>
      <c r="C34" s="6" t="s">
        <v>28</v>
      </c>
      <c r="D34" s="12">
        <v>12</v>
      </c>
      <c r="E34" s="10">
        <v>306.29000000000002</v>
      </c>
      <c r="F34" s="6" t="s">
        <v>33</v>
      </c>
      <c r="G34" s="6" t="s">
        <v>35</v>
      </c>
      <c r="H34" s="7">
        <v>0</v>
      </c>
      <c r="I34" s="6" t="s">
        <v>38</v>
      </c>
      <c r="J34" s="10">
        <v>3675.48</v>
      </c>
      <c r="K34" s="6" t="s">
        <v>45</v>
      </c>
      <c r="L34" s="6" t="s">
        <v>48</v>
      </c>
      <c r="M34" s="12">
        <v>0</v>
      </c>
      <c r="N34" s="9" t="s">
        <v>80</v>
      </c>
      <c r="O34" s="6" t="s">
        <v>1580</v>
      </c>
      <c r="P34" s="11">
        <v>37.380000000000003</v>
      </c>
      <c r="Q34" s="16">
        <v>45640</v>
      </c>
      <c r="R34" s="6" t="s">
        <v>2923</v>
      </c>
      <c r="S34" s="9">
        <f t="shared" si="0"/>
        <v>2024</v>
      </c>
      <c r="T34" s="12">
        <f t="shared" si="1"/>
        <v>12</v>
      </c>
      <c r="U34" s="6" t="str">
        <f t="shared" si="2"/>
        <v>Desember</v>
      </c>
      <c r="V34" s="9" t="str">
        <f t="shared" si="7"/>
        <v>Q4</v>
      </c>
      <c r="W34" s="10">
        <f t="shared" si="3"/>
        <v>3638.1</v>
      </c>
      <c r="X34" s="12">
        <f t="shared" si="4"/>
        <v>7</v>
      </c>
      <c r="Y34" s="9" t="str">
        <f t="shared" si="5"/>
        <v>Completed</v>
      </c>
      <c r="Z34" s="6" t="str">
        <f t="shared" si="6"/>
        <v>No Discount</v>
      </c>
    </row>
    <row r="35" spans="1:26" x14ac:dyDescent="0.35">
      <c r="A35" s="8">
        <v>45335</v>
      </c>
      <c r="B35" s="6" t="s">
        <v>20</v>
      </c>
      <c r="C35" s="6" t="s">
        <v>24</v>
      </c>
      <c r="D35" s="12">
        <v>7</v>
      </c>
      <c r="E35" s="10">
        <v>434.77</v>
      </c>
      <c r="F35" s="6" t="s">
        <v>32</v>
      </c>
      <c r="G35" s="6" t="s">
        <v>35</v>
      </c>
      <c r="H35" s="7">
        <v>0.15</v>
      </c>
      <c r="I35" s="6" t="s">
        <v>38</v>
      </c>
      <c r="J35" s="10">
        <v>2586.8815</v>
      </c>
      <c r="K35" s="6" t="s">
        <v>42</v>
      </c>
      <c r="L35" s="6" t="s">
        <v>48</v>
      </c>
      <c r="M35" s="12">
        <v>0</v>
      </c>
      <c r="N35" s="9" t="s">
        <v>81</v>
      </c>
      <c r="O35" s="6" t="s">
        <v>1581</v>
      </c>
      <c r="P35" s="11">
        <v>12.35</v>
      </c>
      <c r="Q35" s="16">
        <v>45337</v>
      </c>
      <c r="R35" s="6" t="s">
        <v>2923</v>
      </c>
      <c r="S35" s="9">
        <f t="shared" si="0"/>
        <v>2024</v>
      </c>
      <c r="T35" s="12">
        <f t="shared" si="1"/>
        <v>2</v>
      </c>
      <c r="U35" s="6" t="str">
        <f t="shared" si="2"/>
        <v>Februari</v>
      </c>
      <c r="V35" s="9" t="str">
        <f t="shared" si="7"/>
        <v>Q1</v>
      </c>
      <c r="W35" s="10">
        <f t="shared" si="3"/>
        <v>2574.5315000000001</v>
      </c>
      <c r="X35" s="12">
        <f t="shared" si="4"/>
        <v>2</v>
      </c>
      <c r="Y35" s="9" t="str">
        <f t="shared" si="5"/>
        <v>Completed</v>
      </c>
      <c r="Z35" s="6" t="str">
        <f t="shared" si="6"/>
        <v>High</v>
      </c>
    </row>
    <row r="36" spans="1:26" x14ac:dyDescent="0.35">
      <c r="A36" s="8">
        <v>45725</v>
      </c>
      <c r="B36" s="6" t="s">
        <v>19</v>
      </c>
      <c r="C36" s="6" t="s">
        <v>25</v>
      </c>
      <c r="D36" s="12">
        <v>6</v>
      </c>
      <c r="E36" s="10">
        <v>64.98</v>
      </c>
      <c r="F36" s="6" t="s">
        <v>32</v>
      </c>
      <c r="G36" s="6" t="s">
        <v>35</v>
      </c>
      <c r="H36" s="7">
        <v>0</v>
      </c>
      <c r="I36" s="6" t="s">
        <v>39</v>
      </c>
      <c r="J36" s="10">
        <v>389.88</v>
      </c>
      <c r="K36" s="6" t="s">
        <v>45</v>
      </c>
      <c r="L36" s="6" t="s">
        <v>49</v>
      </c>
      <c r="M36" s="12">
        <v>0</v>
      </c>
      <c r="N36" s="9" t="s">
        <v>82</v>
      </c>
      <c r="O36" s="6" t="s">
        <v>1582</v>
      </c>
      <c r="P36" s="11">
        <v>21.25</v>
      </c>
      <c r="Q36" s="16">
        <v>45731</v>
      </c>
      <c r="R36" s="6" t="s">
        <v>2922</v>
      </c>
      <c r="S36" s="9">
        <f t="shared" si="0"/>
        <v>2025</v>
      </c>
      <c r="T36" s="12">
        <f t="shared" si="1"/>
        <v>3</v>
      </c>
      <c r="U36" s="6" t="str">
        <f t="shared" si="2"/>
        <v>Maret</v>
      </c>
      <c r="V36" s="9" t="str">
        <f t="shared" si="7"/>
        <v>Q1</v>
      </c>
      <c r="W36" s="10">
        <f t="shared" si="3"/>
        <v>368.63</v>
      </c>
      <c r="X36" s="12">
        <f t="shared" si="4"/>
        <v>6</v>
      </c>
      <c r="Y36" s="9" t="str">
        <f t="shared" si="5"/>
        <v>Completed</v>
      </c>
      <c r="Z36" s="6" t="str">
        <f t="shared" si="6"/>
        <v>No Discount</v>
      </c>
    </row>
    <row r="37" spans="1:26" x14ac:dyDescent="0.35">
      <c r="A37" s="8">
        <v>45021</v>
      </c>
      <c r="B37" s="6" t="s">
        <v>21</v>
      </c>
      <c r="C37" s="6" t="s">
        <v>25</v>
      </c>
      <c r="D37" s="12">
        <v>17</v>
      </c>
      <c r="E37" s="10">
        <v>476.49</v>
      </c>
      <c r="F37" s="6" t="s">
        <v>33</v>
      </c>
      <c r="G37" s="6" t="s">
        <v>35</v>
      </c>
      <c r="H37" s="7">
        <v>0</v>
      </c>
      <c r="I37" s="6" t="s">
        <v>37</v>
      </c>
      <c r="J37" s="10">
        <v>8100.33</v>
      </c>
      <c r="K37" s="6" t="s">
        <v>43</v>
      </c>
      <c r="L37" s="6" t="s">
        <v>2928</v>
      </c>
      <c r="M37" s="12">
        <v>0</v>
      </c>
      <c r="N37" s="9" t="s">
        <v>83</v>
      </c>
      <c r="O37" s="6" t="s">
        <v>1583</v>
      </c>
      <c r="P37" s="11">
        <v>17.91</v>
      </c>
      <c r="Q37" s="16">
        <v>45027</v>
      </c>
      <c r="R37" s="6" t="s">
        <v>2924</v>
      </c>
      <c r="S37" s="9">
        <f t="shared" si="0"/>
        <v>2023</v>
      </c>
      <c r="T37" s="12">
        <f t="shared" si="1"/>
        <v>4</v>
      </c>
      <c r="U37" s="6" t="str">
        <f t="shared" si="2"/>
        <v>April</v>
      </c>
      <c r="V37" s="9" t="str">
        <f t="shared" si="7"/>
        <v>Q2</v>
      </c>
      <c r="W37" s="10">
        <f t="shared" si="3"/>
        <v>8082.42</v>
      </c>
      <c r="X37" s="12">
        <f t="shared" si="4"/>
        <v>6</v>
      </c>
      <c r="Y37" s="9" t="str">
        <f t="shared" si="5"/>
        <v>Completed</v>
      </c>
      <c r="Z37" s="6" t="str">
        <f t="shared" si="6"/>
        <v>No Discount</v>
      </c>
    </row>
    <row r="38" spans="1:26" x14ac:dyDescent="0.35">
      <c r="A38" s="8">
        <v>45785</v>
      </c>
      <c r="B38" s="6" t="s">
        <v>20</v>
      </c>
      <c r="C38" s="6" t="s">
        <v>27</v>
      </c>
      <c r="D38" s="12">
        <v>4</v>
      </c>
      <c r="E38" s="10">
        <v>559.72</v>
      </c>
      <c r="F38" s="6" t="s">
        <v>33</v>
      </c>
      <c r="G38" s="6" t="s">
        <v>35</v>
      </c>
      <c r="H38" s="7">
        <v>0.15</v>
      </c>
      <c r="I38" s="6" t="s">
        <v>40</v>
      </c>
      <c r="J38" s="10">
        <v>1903.048</v>
      </c>
      <c r="K38" s="6" t="s">
        <v>42</v>
      </c>
      <c r="L38" s="6" t="s">
        <v>48</v>
      </c>
      <c r="M38" s="12">
        <v>0</v>
      </c>
      <c r="N38" s="9" t="s">
        <v>84</v>
      </c>
      <c r="O38" s="6" t="s">
        <v>1584</v>
      </c>
      <c r="P38" s="11">
        <v>41.91</v>
      </c>
      <c r="Q38" s="16">
        <v>45789</v>
      </c>
      <c r="R38" s="6" t="s">
        <v>2923</v>
      </c>
      <c r="S38" s="9">
        <f t="shared" si="0"/>
        <v>2025</v>
      </c>
      <c r="T38" s="12">
        <f t="shared" si="1"/>
        <v>5</v>
      </c>
      <c r="U38" s="6" t="str">
        <f t="shared" si="2"/>
        <v>Mei</v>
      </c>
      <c r="V38" s="9" t="str">
        <f t="shared" si="7"/>
        <v>Q2</v>
      </c>
      <c r="W38" s="10">
        <f t="shared" si="3"/>
        <v>1861.1379999999999</v>
      </c>
      <c r="X38" s="12">
        <f t="shared" si="4"/>
        <v>4</v>
      </c>
      <c r="Y38" s="9" t="str">
        <f t="shared" si="5"/>
        <v>Completed</v>
      </c>
      <c r="Z38" s="6" t="str">
        <f t="shared" si="6"/>
        <v>High</v>
      </c>
    </row>
    <row r="39" spans="1:26" x14ac:dyDescent="0.35">
      <c r="A39" s="8">
        <v>45172</v>
      </c>
      <c r="B39" s="6" t="s">
        <v>20</v>
      </c>
      <c r="C39" s="6" t="s">
        <v>28</v>
      </c>
      <c r="D39" s="12">
        <v>14</v>
      </c>
      <c r="E39" s="10">
        <v>82.14</v>
      </c>
      <c r="F39" s="6" t="s">
        <v>32</v>
      </c>
      <c r="G39" s="6" t="s">
        <v>35</v>
      </c>
      <c r="H39" s="7">
        <v>0</v>
      </c>
      <c r="I39" s="6" t="s">
        <v>37</v>
      </c>
      <c r="J39" s="10">
        <v>1149.96</v>
      </c>
      <c r="K39" s="6" t="s">
        <v>44</v>
      </c>
      <c r="L39" s="6" t="s">
        <v>2928</v>
      </c>
      <c r="M39" s="12">
        <v>0</v>
      </c>
      <c r="N39" s="9" t="s">
        <v>85</v>
      </c>
      <c r="O39" s="6" t="s">
        <v>1585</v>
      </c>
      <c r="P39" s="11">
        <v>12.57</v>
      </c>
      <c r="Q39" s="16">
        <v>45180</v>
      </c>
      <c r="R39" s="6" t="s">
        <v>2923</v>
      </c>
      <c r="S39" s="9">
        <f t="shared" si="0"/>
        <v>2023</v>
      </c>
      <c r="T39" s="12">
        <f t="shared" si="1"/>
        <v>9</v>
      </c>
      <c r="U39" s="6" t="str">
        <f t="shared" si="2"/>
        <v>September</v>
      </c>
      <c r="V39" s="9" t="str">
        <f t="shared" si="7"/>
        <v>Q3</v>
      </c>
      <c r="W39" s="10">
        <f t="shared" si="3"/>
        <v>1137.3900000000001</v>
      </c>
      <c r="X39" s="12">
        <f t="shared" si="4"/>
        <v>8</v>
      </c>
      <c r="Y39" s="9" t="str">
        <f t="shared" si="5"/>
        <v>Completed</v>
      </c>
      <c r="Z39" s="6" t="str">
        <f t="shared" si="6"/>
        <v>No Discount</v>
      </c>
    </row>
    <row r="40" spans="1:26" x14ac:dyDescent="0.35">
      <c r="A40" s="8">
        <v>45737</v>
      </c>
      <c r="B40" s="6" t="s">
        <v>21</v>
      </c>
      <c r="C40" s="6" t="s">
        <v>26</v>
      </c>
      <c r="D40" s="12">
        <v>9</v>
      </c>
      <c r="E40" s="10">
        <v>343.21</v>
      </c>
      <c r="F40" s="6" t="s">
        <v>31</v>
      </c>
      <c r="G40" s="6" t="s">
        <v>35</v>
      </c>
      <c r="H40" s="7">
        <v>0.05</v>
      </c>
      <c r="I40" s="6" t="s">
        <v>39</v>
      </c>
      <c r="J40" s="10">
        <v>2934.4454999999998</v>
      </c>
      <c r="K40" s="6" t="s">
        <v>45</v>
      </c>
      <c r="L40" s="6" t="s">
        <v>47</v>
      </c>
      <c r="M40" s="12">
        <v>0</v>
      </c>
      <c r="N40" s="9" t="s">
        <v>86</v>
      </c>
      <c r="O40" s="6" t="s">
        <v>1586</v>
      </c>
      <c r="P40" s="11">
        <v>40.29</v>
      </c>
      <c r="Q40" s="16">
        <v>45744</v>
      </c>
      <c r="R40" s="6" t="s">
        <v>2924</v>
      </c>
      <c r="S40" s="9">
        <f t="shared" si="0"/>
        <v>2025</v>
      </c>
      <c r="T40" s="12">
        <f t="shared" si="1"/>
        <v>3</v>
      </c>
      <c r="U40" s="6" t="str">
        <f t="shared" si="2"/>
        <v>Maret</v>
      </c>
      <c r="V40" s="9" t="str">
        <f t="shared" si="7"/>
        <v>Q1</v>
      </c>
      <c r="W40" s="10">
        <f t="shared" si="3"/>
        <v>2894.1554999999998</v>
      </c>
      <c r="X40" s="12">
        <f t="shared" si="4"/>
        <v>7</v>
      </c>
      <c r="Y40" s="9" t="str">
        <f t="shared" si="5"/>
        <v>Completed</v>
      </c>
      <c r="Z40" s="6" t="str">
        <f t="shared" si="6"/>
        <v>Low</v>
      </c>
    </row>
    <row r="41" spans="1:26" x14ac:dyDescent="0.35">
      <c r="A41" s="8">
        <v>45828</v>
      </c>
      <c r="B41" s="6" t="s">
        <v>19</v>
      </c>
      <c r="C41" s="6" t="s">
        <v>26</v>
      </c>
      <c r="D41" s="12">
        <v>7</v>
      </c>
      <c r="E41" s="10">
        <v>301.01</v>
      </c>
      <c r="F41" s="6" t="s">
        <v>30</v>
      </c>
      <c r="G41" s="6" t="s">
        <v>35</v>
      </c>
      <c r="H41" s="7">
        <v>0.15</v>
      </c>
      <c r="I41" s="6" t="s">
        <v>40</v>
      </c>
      <c r="J41" s="10">
        <v>1791.0094999999999</v>
      </c>
      <c r="K41" s="6" t="s">
        <v>46</v>
      </c>
      <c r="L41" s="6" t="s">
        <v>48</v>
      </c>
      <c r="M41" s="12">
        <v>1</v>
      </c>
      <c r="N41" s="9" t="s">
        <v>87</v>
      </c>
      <c r="O41" s="6" t="s">
        <v>1587</v>
      </c>
      <c r="P41" s="11">
        <v>34.97</v>
      </c>
      <c r="Q41" s="16">
        <v>45838</v>
      </c>
      <c r="R41" s="6" t="s">
        <v>2922</v>
      </c>
      <c r="S41" s="9">
        <f t="shared" si="0"/>
        <v>2025</v>
      </c>
      <c r="T41" s="12">
        <f t="shared" si="1"/>
        <v>6</v>
      </c>
      <c r="U41" s="6" t="str">
        <f t="shared" si="2"/>
        <v>Juni</v>
      </c>
      <c r="V41" s="9" t="str">
        <f t="shared" si="7"/>
        <v>Q2</v>
      </c>
      <c r="W41" s="10">
        <f t="shared" si="3"/>
        <v>1756.0394999999999</v>
      </c>
      <c r="X41" s="12">
        <f t="shared" si="4"/>
        <v>10</v>
      </c>
      <c r="Y41" s="9" t="str">
        <f t="shared" si="5"/>
        <v>Returned</v>
      </c>
      <c r="Z41" s="6" t="str">
        <f t="shared" si="6"/>
        <v>High</v>
      </c>
    </row>
    <row r="42" spans="1:26" x14ac:dyDescent="0.35">
      <c r="A42" s="8">
        <v>45337</v>
      </c>
      <c r="B42" s="6" t="s">
        <v>21</v>
      </c>
      <c r="C42" s="6" t="s">
        <v>29</v>
      </c>
      <c r="D42" s="12">
        <v>14</v>
      </c>
      <c r="E42" s="10">
        <v>428.13</v>
      </c>
      <c r="F42" s="6" t="s">
        <v>32</v>
      </c>
      <c r="G42" s="6" t="s">
        <v>35</v>
      </c>
      <c r="H42" s="7">
        <v>0.1</v>
      </c>
      <c r="I42" s="6" t="s">
        <v>41</v>
      </c>
      <c r="J42" s="10">
        <v>5394.4380000000001</v>
      </c>
      <c r="K42" s="6" t="s">
        <v>46</v>
      </c>
      <c r="L42" s="6" t="s">
        <v>2928</v>
      </c>
      <c r="M42" s="12">
        <v>1</v>
      </c>
      <c r="N42" s="9" t="s">
        <v>88</v>
      </c>
      <c r="O42" s="6" t="s">
        <v>1588</v>
      </c>
      <c r="P42" s="11">
        <v>24.77</v>
      </c>
      <c r="Q42" s="16">
        <v>45347</v>
      </c>
      <c r="R42" s="6" t="s">
        <v>2924</v>
      </c>
      <c r="S42" s="9">
        <f t="shared" si="0"/>
        <v>2024</v>
      </c>
      <c r="T42" s="12">
        <f t="shared" si="1"/>
        <v>2</v>
      </c>
      <c r="U42" s="6" t="str">
        <f t="shared" si="2"/>
        <v>Februari</v>
      </c>
      <c r="V42" s="9" t="str">
        <f t="shared" si="7"/>
        <v>Q1</v>
      </c>
      <c r="W42" s="10">
        <f t="shared" si="3"/>
        <v>5369.6679999999997</v>
      </c>
      <c r="X42" s="12">
        <f t="shared" si="4"/>
        <v>10</v>
      </c>
      <c r="Y42" s="9" t="str">
        <f t="shared" si="5"/>
        <v>Returned</v>
      </c>
      <c r="Z42" s="6" t="str">
        <f t="shared" si="6"/>
        <v>Medium</v>
      </c>
    </row>
    <row r="43" spans="1:26" x14ac:dyDescent="0.35">
      <c r="A43" s="8">
        <v>45086</v>
      </c>
      <c r="B43" s="6" t="s">
        <v>21</v>
      </c>
      <c r="C43" s="6" t="s">
        <v>23</v>
      </c>
      <c r="D43" s="12">
        <v>2</v>
      </c>
      <c r="E43" s="10">
        <v>503.28</v>
      </c>
      <c r="F43" s="6" t="s">
        <v>33</v>
      </c>
      <c r="G43" s="6" t="s">
        <v>35</v>
      </c>
      <c r="H43" s="7">
        <v>0.15</v>
      </c>
      <c r="I43" s="6" t="s">
        <v>37</v>
      </c>
      <c r="J43" s="10">
        <v>855.57599999999991</v>
      </c>
      <c r="K43" s="6" t="s">
        <v>43</v>
      </c>
      <c r="L43" s="6" t="s">
        <v>2928</v>
      </c>
      <c r="M43" s="12">
        <v>0</v>
      </c>
      <c r="N43" s="9" t="s">
        <v>89</v>
      </c>
      <c r="O43" s="6" t="s">
        <v>1589</v>
      </c>
      <c r="P43" s="11">
        <v>34.79</v>
      </c>
      <c r="Q43" s="16">
        <v>45094</v>
      </c>
      <c r="R43" s="6" t="s">
        <v>2924</v>
      </c>
      <c r="S43" s="9">
        <f t="shared" si="0"/>
        <v>2023</v>
      </c>
      <c r="T43" s="12">
        <f t="shared" si="1"/>
        <v>6</v>
      </c>
      <c r="U43" s="6" t="str">
        <f t="shared" si="2"/>
        <v>Juni</v>
      </c>
      <c r="V43" s="9" t="str">
        <f t="shared" si="7"/>
        <v>Q2</v>
      </c>
      <c r="W43" s="10">
        <f t="shared" si="3"/>
        <v>820.78599999999994</v>
      </c>
      <c r="X43" s="12">
        <f t="shared" si="4"/>
        <v>8</v>
      </c>
      <c r="Y43" s="9" t="str">
        <f t="shared" si="5"/>
        <v>Completed</v>
      </c>
      <c r="Z43" s="6" t="str">
        <f t="shared" si="6"/>
        <v>High</v>
      </c>
    </row>
    <row r="44" spans="1:26" x14ac:dyDescent="0.35">
      <c r="A44" s="8">
        <v>45148</v>
      </c>
      <c r="B44" s="6" t="s">
        <v>19</v>
      </c>
      <c r="C44" s="6" t="s">
        <v>29</v>
      </c>
      <c r="D44" s="12">
        <v>5</v>
      </c>
      <c r="E44" s="10">
        <v>470.32</v>
      </c>
      <c r="F44" s="6" t="s">
        <v>31</v>
      </c>
      <c r="G44" s="6" t="s">
        <v>35</v>
      </c>
      <c r="H44" s="7">
        <v>0.1</v>
      </c>
      <c r="I44" s="6" t="s">
        <v>36</v>
      </c>
      <c r="J44" s="10">
        <v>2116.44</v>
      </c>
      <c r="K44" s="6" t="s">
        <v>45</v>
      </c>
      <c r="L44" s="6" t="s">
        <v>48</v>
      </c>
      <c r="M44" s="12">
        <v>0</v>
      </c>
      <c r="N44" s="9" t="s">
        <v>90</v>
      </c>
      <c r="O44" s="6" t="s">
        <v>1590</v>
      </c>
      <c r="P44" s="11">
        <v>17.77</v>
      </c>
      <c r="Q44" s="16">
        <v>45152</v>
      </c>
      <c r="R44" s="6" t="s">
        <v>2922</v>
      </c>
      <c r="S44" s="9">
        <f t="shared" si="0"/>
        <v>2023</v>
      </c>
      <c r="T44" s="12">
        <f t="shared" si="1"/>
        <v>8</v>
      </c>
      <c r="U44" s="6" t="str">
        <f t="shared" si="2"/>
        <v>Agustus</v>
      </c>
      <c r="V44" s="9" t="str">
        <f t="shared" si="7"/>
        <v>Q3</v>
      </c>
      <c r="W44" s="10">
        <f t="shared" si="3"/>
        <v>2098.67</v>
      </c>
      <c r="X44" s="12">
        <f t="shared" si="4"/>
        <v>4</v>
      </c>
      <c r="Y44" s="9" t="str">
        <f t="shared" si="5"/>
        <v>Completed</v>
      </c>
      <c r="Z44" s="6" t="str">
        <f t="shared" si="6"/>
        <v>Medium</v>
      </c>
    </row>
    <row r="45" spans="1:26" x14ac:dyDescent="0.35">
      <c r="A45" s="8">
        <v>45459</v>
      </c>
      <c r="B45" s="6" t="s">
        <v>21</v>
      </c>
      <c r="C45" s="6" t="s">
        <v>29</v>
      </c>
      <c r="D45" s="12">
        <v>20</v>
      </c>
      <c r="E45" s="10">
        <v>65.17</v>
      </c>
      <c r="F45" s="6" t="s">
        <v>32</v>
      </c>
      <c r="G45" s="6" t="s">
        <v>34</v>
      </c>
      <c r="H45" s="7">
        <v>0.05</v>
      </c>
      <c r="I45" s="6" t="s">
        <v>36</v>
      </c>
      <c r="J45" s="10">
        <v>1238.23</v>
      </c>
      <c r="K45" s="6" t="s">
        <v>43</v>
      </c>
      <c r="L45" s="6" t="s">
        <v>47</v>
      </c>
      <c r="M45" s="12">
        <v>0</v>
      </c>
      <c r="N45" s="9" t="s">
        <v>91</v>
      </c>
      <c r="O45" s="6" t="s">
        <v>1591</v>
      </c>
      <c r="P45" s="11">
        <v>21.72</v>
      </c>
      <c r="Q45" s="16">
        <v>45468</v>
      </c>
      <c r="R45" s="6" t="s">
        <v>2924</v>
      </c>
      <c r="S45" s="9">
        <f t="shared" si="0"/>
        <v>2024</v>
      </c>
      <c r="T45" s="12">
        <f t="shared" si="1"/>
        <v>6</v>
      </c>
      <c r="U45" s="6" t="str">
        <f t="shared" si="2"/>
        <v>Juni</v>
      </c>
      <c r="V45" s="9" t="str">
        <f t="shared" si="7"/>
        <v>Q2</v>
      </c>
      <c r="W45" s="10">
        <f t="shared" si="3"/>
        <v>1216.51</v>
      </c>
      <c r="X45" s="12">
        <f t="shared" si="4"/>
        <v>9</v>
      </c>
      <c r="Y45" s="9" t="str">
        <f t="shared" si="5"/>
        <v>Completed</v>
      </c>
      <c r="Z45" s="6" t="str">
        <f t="shared" si="6"/>
        <v>Low</v>
      </c>
    </row>
    <row r="46" spans="1:26" x14ac:dyDescent="0.35">
      <c r="A46" s="8">
        <v>45130</v>
      </c>
      <c r="B46" s="6" t="s">
        <v>19</v>
      </c>
      <c r="C46" s="6" t="s">
        <v>23</v>
      </c>
      <c r="D46" s="12">
        <v>12</v>
      </c>
      <c r="E46" s="10">
        <v>36.17</v>
      </c>
      <c r="F46" s="6" t="s">
        <v>31</v>
      </c>
      <c r="G46" s="6" t="s">
        <v>35</v>
      </c>
      <c r="H46" s="7">
        <v>0</v>
      </c>
      <c r="I46" s="6" t="s">
        <v>36</v>
      </c>
      <c r="J46" s="10">
        <v>434.04</v>
      </c>
      <c r="K46" s="6" t="s">
        <v>42</v>
      </c>
      <c r="L46" s="6" t="s">
        <v>49</v>
      </c>
      <c r="M46" s="12">
        <v>0</v>
      </c>
      <c r="N46" s="9" t="s">
        <v>92</v>
      </c>
      <c r="O46" s="6" t="s">
        <v>1592</v>
      </c>
      <c r="P46" s="11">
        <v>34.85</v>
      </c>
      <c r="Q46" s="16">
        <v>45133</v>
      </c>
      <c r="R46" s="6" t="s">
        <v>2922</v>
      </c>
      <c r="S46" s="9">
        <f t="shared" si="0"/>
        <v>2023</v>
      </c>
      <c r="T46" s="12">
        <f t="shared" si="1"/>
        <v>7</v>
      </c>
      <c r="U46" s="6" t="str">
        <f t="shared" si="2"/>
        <v>Juli</v>
      </c>
      <c r="V46" s="9" t="str">
        <f t="shared" si="7"/>
        <v>Q3</v>
      </c>
      <c r="W46" s="10">
        <f t="shared" si="3"/>
        <v>399.19</v>
      </c>
      <c r="X46" s="12">
        <f t="shared" si="4"/>
        <v>3</v>
      </c>
      <c r="Y46" s="9" t="str">
        <f t="shared" si="5"/>
        <v>Completed</v>
      </c>
      <c r="Z46" s="6" t="str">
        <f t="shared" si="6"/>
        <v>No Discount</v>
      </c>
    </row>
    <row r="47" spans="1:26" x14ac:dyDescent="0.35">
      <c r="A47" s="8">
        <v>45066</v>
      </c>
      <c r="B47" s="6" t="s">
        <v>21</v>
      </c>
      <c r="C47" s="6" t="s">
        <v>29</v>
      </c>
      <c r="D47" s="12">
        <v>4</v>
      </c>
      <c r="E47" s="10">
        <v>459.31</v>
      </c>
      <c r="F47" s="6" t="s">
        <v>33</v>
      </c>
      <c r="G47" s="6" t="s">
        <v>34</v>
      </c>
      <c r="H47" s="7">
        <v>0.15</v>
      </c>
      <c r="I47" s="6" t="s">
        <v>39</v>
      </c>
      <c r="J47" s="10">
        <v>1561.654</v>
      </c>
      <c r="K47" s="6" t="s">
        <v>43</v>
      </c>
      <c r="L47" s="6" t="s">
        <v>49</v>
      </c>
      <c r="M47" s="12">
        <v>1</v>
      </c>
      <c r="N47" s="9" t="s">
        <v>93</v>
      </c>
      <c r="O47" s="6" t="s">
        <v>1593</v>
      </c>
      <c r="P47" s="11">
        <v>27.39</v>
      </c>
      <c r="Q47" s="16">
        <v>45073</v>
      </c>
      <c r="R47" s="6" t="s">
        <v>2924</v>
      </c>
      <c r="S47" s="9">
        <f t="shared" si="0"/>
        <v>2023</v>
      </c>
      <c r="T47" s="12">
        <f t="shared" si="1"/>
        <v>5</v>
      </c>
      <c r="U47" s="6" t="str">
        <f t="shared" si="2"/>
        <v>Mei</v>
      </c>
      <c r="V47" s="9" t="str">
        <f t="shared" si="7"/>
        <v>Q2</v>
      </c>
      <c r="W47" s="10">
        <f t="shared" si="3"/>
        <v>1534.2639999999999</v>
      </c>
      <c r="X47" s="12">
        <f t="shared" si="4"/>
        <v>7</v>
      </c>
      <c r="Y47" s="9" t="str">
        <f t="shared" si="5"/>
        <v>Returned</v>
      </c>
      <c r="Z47" s="6" t="str">
        <f t="shared" si="6"/>
        <v>High</v>
      </c>
    </row>
    <row r="48" spans="1:26" x14ac:dyDescent="0.35">
      <c r="A48" s="8">
        <v>45107</v>
      </c>
      <c r="B48" s="6" t="s">
        <v>19</v>
      </c>
      <c r="C48" s="6" t="s">
        <v>23</v>
      </c>
      <c r="D48" s="12">
        <v>2</v>
      </c>
      <c r="E48" s="10">
        <v>416.06</v>
      </c>
      <c r="F48" s="6" t="s">
        <v>33</v>
      </c>
      <c r="G48" s="6" t="s">
        <v>35</v>
      </c>
      <c r="H48" s="7">
        <v>0.05</v>
      </c>
      <c r="I48" s="6" t="s">
        <v>36</v>
      </c>
      <c r="J48" s="10">
        <v>790.51400000000001</v>
      </c>
      <c r="K48" s="6" t="s">
        <v>45</v>
      </c>
      <c r="L48" s="6" t="s">
        <v>48</v>
      </c>
      <c r="M48" s="12">
        <v>0</v>
      </c>
      <c r="N48" s="9" t="s">
        <v>94</v>
      </c>
      <c r="O48" s="6" t="s">
        <v>1594</v>
      </c>
      <c r="P48" s="11">
        <v>11.62</v>
      </c>
      <c r="Q48" s="16">
        <v>45111</v>
      </c>
      <c r="R48" s="6" t="s">
        <v>2922</v>
      </c>
      <c r="S48" s="9">
        <f t="shared" si="0"/>
        <v>2023</v>
      </c>
      <c r="T48" s="12">
        <f t="shared" si="1"/>
        <v>6</v>
      </c>
      <c r="U48" s="6" t="str">
        <f t="shared" si="2"/>
        <v>Juni</v>
      </c>
      <c r="V48" s="9" t="str">
        <f t="shared" si="7"/>
        <v>Q2</v>
      </c>
      <c r="W48" s="10">
        <f t="shared" si="3"/>
        <v>778.89400000000001</v>
      </c>
      <c r="X48" s="12">
        <f t="shared" si="4"/>
        <v>4</v>
      </c>
      <c r="Y48" s="9" t="str">
        <f t="shared" si="5"/>
        <v>Completed</v>
      </c>
      <c r="Z48" s="6" t="str">
        <f t="shared" si="6"/>
        <v>Low</v>
      </c>
    </row>
    <row r="49" spans="1:26" x14ac:dyDescent="0.35">
      <c r="A49" s="8">
        <v>45447</v>
      </c>
      <c r="B49" s="6" t="s">
        <v>19</v>
      </c>
      <c r="C49" s="6" t="s">
        <v>28</v>
      </c>
      <c r="D49" s="12">
        <v>16</v>
      </c>
      <c r="E49" s="10">
        <v>302.58</v>
      </c>
      <c r="F49" s="6" t="s">
        <v>33</v>
      </c>
      <c r="G49" s="6" t="s">
        <v>35</v>
      </c>
      <c r="H49" s="7">
        <v>0</v>
      </c>
      <c r="I49" s="6" t="s">
        <v>37</v>
      </c>
      <c r="J49" s="10">
        <v>4841.28</v>
      </c>
      <c r="K49" s="6" t="s">
        <v>42</v>
      </c>
      <c r="L49" s="6" t="s">
        <v>49</v>
      </c>
      <c r="M49" s="12">
        <v>1</v>
      </c>
      <c r="N49" s="9" t="s">
        <v>95</v>
      </c>
      <c r="O49" s="6" t="s">
        <v>1595</v>
      </c>
      <c r="P49" s="11">
        <v>20.76</v>
      </c>
      <c r="Q49" s="16">
        <v>45457</v>
      </c>
      <c r="R49" s="6" t="s">
        <v>2922</v>
      </c>
      <c r="S49" s="9">
        <f t="shared" si="0"/>
        <v>2024</v>
      </c>
      <c r="T49" s="12">
        <f t="shared" si="1"/>
        <v>6</v>
      </c>
      <c r="U49" s="6" t="str">
        <f t="shared" si="2"/>
        <v>Juni</v>
      </c>
      <c r="V49" s="9" t="str">
        <f t="shared" si="7"/>
        <v>Q2</v>
      </c>
      <c r="W49" s="10">
        <f t="shared" si="3"/>
        <v>4820.5199999999995</v>
      </c>
      <c r="X49" s="12">
        <f t="shared" si="4"/>
        <v>10</v>
      </c>
      <c r="Y49" s="9" t="str">
        <f t="shared" si="5"/>
        <v>Returned</v>
      </c>
      <c r="Z49" s="6" t="str">
        <f t="shared" si="6"/>
        <v>No Discount</v>
      </c>
    </row>
    <row r="50" spans="1:26" x14ac:dyDescent="0.35">
      <c r="A50" s="8">
        <v>45691</v>
      </c>
      <c r="B50" s="6" t="s">
        <v>22</v>
      </c>
      <c r="C50" s="6" t="s">
        <v>26</v>
      </c>
      <c r="D50" s="12">
        <v>11</v>
      </c>
      <c r="E50" s="10">
        <v>33.130000000000003</v>
      </c>
      <c r="F50" s="6" t="s">
        <v>31</v>
      </c>
      <c r="G50" s="6" t="s">
        <v>35</v>
      </c>
      <c r="H50" s="7">
        <v>0.15</v>
      </c>
      <c r="I50" s="6" t="s">
        <v>38</v>
      </c>
      <c r="J50" s="10">
        <v>309.76549999999997</v>
      </c>
      <c r="K50" s="6" t="s">
        <v>42</v>
      </c>
      <c r="L50" s="6" t="s">
        <v>47</v>
      </c>
      <c r="M50" s="12">
        <v>0</v>
      </c>
      <c r="N50" s="9" t="s">
        <v>96</v>
      </c>
      <c r="O50" s="6" t="s">
        <v>1596</v>
      </c>
      <c r="P50" s="11">
        <v>24.95</v>
      </c>
      <c r="Q50" s="16">
        <v>45693</v>
      </c>
      <c r="R50" s="6" t="s">
        <v>2925</v>
      </c>
      <c r="S50" s="9">
        <f t="shared" si="0"/>
        <v>2025</v>
      </c>
      <c r="T50" s="12">
        <f t="shared" si="1"/>
        <v>2</v>
      </c>
      <c r="U50" s="6" t="str">
        <f t="shared" si="2"/>
        <v>Februari</v>
      </c>
      <c r="V50" s="9" t="str">
        <f t="shared" si="7"/>
        <v>Q1</v>
      </c>
      <c r="W50" s="10">
        <f t="shared" si="3"/>
        <v>284.81549999999999</v>
      </c>
      <c r="X50" s="12">
        <f t="shared" si="4"/>
        <v>2</v>
      </c>
      <c r="Y50" s="9" t="str">
        <f t="shared" si="5"/>
        <v>Completed</v>
      </c>
      <c r="Z50" s="6" t="str">
        <f t="shared" si="6"/>
        <v>High</v>
      </c>
    </row>
    <row r="51" spans="1:26" x14ac:dyDescent="0.35">
      <c r="A51" s="8">
        <v>45300</v>
      </c>
      <c r="B51" s="6" t="s">
        <v>18</v>
      </c>
      <c r="C51" s="6" t="s">
        <v>28</v>
      </c>
      <c r="D51" s="12">
        <v>8</v>
      </c>
      <c r="E51" s="10">
        <v>582.52</v>
      </c>
      <c r="F51" s="6" t="s">
        <v>33</v>
      </c>
      <c r="G51" s="6" t="s">
        <v>35</v>
      </c>
      <c r="H51" s="7">
        <v>0.15</v>
      </c>
      <c r="I51" s="6" t="s">
        <v>38</v>
      </c>
      <c r="J51" s="10">
        <v>3961.136</v>
      </c>
      <c r="K51" s="6" t="s">
        <v>43</v>
      </c>
      <c r="L51" s="6" t="s">
        <v>49</v>
      </c>
      <c r="M51" s="12">
        <v>0</v>
      </c>
      <c r="N51" s="9" t="s">
        <v>97</v>
      </c>
      <c r="O51" s="6" t="s">
        <v>1597</v>
      </c>
      <c r="P51" s="11">
        <v>6.47</v>
      </c>
      <c r="Q51" s="16">
        <v>45304</v>
      </c>
      <c r="R51" s="6" t="s">
        <v>2921</v>
      </c>
      <c r="S51" s="9">
        <f t="shared" si="0"/>
        <v>2024</v>
      </c>
      <c r="T51" s="12">
        <f t="shared" si="1"/>
        <v>1</v>
      </c>
      <c r="U51" s="6" t="str">
        <f t="shared" si="2"/>
        <v>Januari</v>
      </c>
      <c r="V51" s="9" t="str">
        <f t="shared" si="7"/>
        <v>Q1</v>
      </c>
      <c r="W51" s="10">
        <f t="shared" si="3"/>
        <v>3954.6660000000002</v>
      </c>
      <c r="X51" s="12">
        <f t="shared" si="4"/>
        <v>4</v>
      </c>
      <c r="Y51" s="9" t="str">
        <f t="shared" si="5"/>
        <v>Completed</v>
      </c>
      <c r="Z51" s="6" t="str">
        <f t="shared" si="6"/>
        <v>High</v>
      </c>
    </row>
    <row r="52" spans="1:26" x14ac:dyDescent="0.35">
      <c r="A52" s="8">
        <v>45365</v>
      </c>
      <c r="B52" s="6" t="s">
        <v>20</v>
      </c>
      <c r="C52" s="6" t="s">
        <v>25</v>
      </c>
      <c r="D52" s="12">
        <v>5</v>
      </c>
      <c r="E52" s="10">
        <v>165.15</v>
      </c>
      <c r="F52" s="6" t="s">
        <v>31</v>
      </c>
      <c r="G52" s="6" t="s">
        <v>35</v>
      </c>
      <c r="H52" s="7">
        <v>0.1</v>
      </c>
      <c r="I52" s="6" t="s">
        <v>36</v>
      </c>
      <c r="J52" s="10">
        <v>743.17500000000007</v>
      </c>
      <c r="K52" s="6" t="s">
        <v>43</v>
      </c>
      <c r="L52" s="6" t="s">
        <v>2928</v>
      </c>
      <c r="M52" s="12">
        <v>0</v>
      </c>
      <c r="N52" s="9" t="s">
        <v>98</v>
      </c>
      <c r="O52" s="6" t="s">
        <v>1598</v>
      </c>
      <c r="P52" s="11">
        <v>20.57</v>
      </c>
      <c r="Q52" s="16">
        <v>45367</v>
      </c>
      <c r="R52" s="6" t="s">
        <v>2923</v>
      </c>
      <c r="S52" s="9">
        <f t="shared" si="0"/>
        <v>2024</v>
      </c>
      <c r="T52" s="12">
        <f t="shared" si="1"/>
        <v>3</v>
      </c>
      <c r="U52" s="6" t="str">
        <f t="shared" si="2"/>
        <v>Maret</v>
      </c>
      <c r="V52" s="9" t="str">
        <f t="shared" si="7"/>
        <v>Q1</v>
      </c>
      <c r="W52" s="10">
        <f t="shared" si="3"/>
        <v>722.60500000000002</v>
      </c>
      <c r="X52" s="12">
        <f t="shared" si="4"/>
        <v>2</v>
      </c>
      <c r="Y52" s="9" t="str">
        <f t="shared" si="5"/>
        <v>Completed</v>
      </c>
      <c r="Z52" s="6" t="str">
        <f t="shared" si="6"/>
        <v>Medium</v>
      </c>
    </row>
    <row r="53" spans="1:26" x14ac:dyDescent="0.35">
      <c r="A53" s="8">
        <v>45541</v>
      </c>
      <c r="B53" s="6" t="s">
        <v>22</v>
      </c>
      <c r="C53" s="6" t="s">
        <v>27</v>
      </c>
      <c r="D53" s="12">
        <v>14</v>
      </c>
      <c r="E53" s="10">
        <v>242.82</v>
      </c>
      <c r="F53" s="6" t="s">
        <v>33</v>
      </c>
      <c r="G53" s="6" t="s">
        <v>34</v>
      </c>
      <c r="H53" s="7">
        <v>0.15</v>
      </c>
      <c r="I53" s="6" t="s">
        <v>37</v>
      </c>
      <c r="J53" s="10">
        <v>2889.558</v>
      </c>
      <c r="K53" s="6" t="s">
        <v>46</v>
      </c>
      <c r="L53" s="6" t="s">
        <v>49</v>
      </c>
      <c r="M53" s="12">
        <v>1</v>
      </c>
      <c r="N53" s="9" t="s">
        <v>99</v>
      </c>
      <c r="O53" s="6" t="s">
        <v>1599</v>
      </c>
      <c r="P53" s="11">
        <v>20.71</v>
      </c>
      <c r="Q53" s="16">
        <v>45548</v>
      </c>
      <c r="R53" s="6" t="s">
        <v>2925</v>
      </c>
      <c r="S53" s="9">
        <f t="shared" si="0"/>
        <v>2024</v>
      </c>
      <c r="T53" s="12">
        <f t="shared" si="1"/>
        <v>9</v>
      </c>
      <c r="U53" s="6" t="str">
        <f t="shared" si="2"/>
        <v>September</v>
      </c>
      <c r="V53" s="9" t="str">
        <f t="shared" si="7"/>
        <v>Q3</v>
      </c>
      <c r="W53" s="10">
        <f t="shared" si="3"/>
        <v>2868.848</v>
      </c>
      <c r="X53" s="12">
        <f t="shared" si="4"/>
        <v>7</v>
      </c>
      <c r="Y53" s="9" t="str">
        <f t="shared" si="5"/>
        <v>Returned</v>
      </c>
      <c r="Z53" s="6" t="str">
        <f t="shared" si="6"/>
        <v>High</v>
      </c>
    </row>
    <row r="54" spans="1:26" x14ac:dyDescent="0.35">
      <c r="A54" s="8">
        <v>45002</v>
      </c>
      <c r="B54" s="6" t="s">
        <v>18</v>
      </c>
      <c r="C54" s="6" t="s">
        <v>27</v>
      </c>
      <c r="D54" s="12">
        <v>13</v>
      </c>
      <c r="E54" s="10">
        <v>65.989999999999995</v>
      </c>
      <c r="F54" s="6" t="s">
        <v>31</v>
      </c>
      <c r="G54" s="6" t="s">
        <v>34</v>
      </c>
      <c r="H54" s="7">
        <v>0.1</v>
      </c>
      <c r="I54" s="6" t="s">
        <v>38</v>
      </c>
      <c r="J54" s="10">
        <v>772.08299999999997</v>
      </c>
      <c r="K54" s="6" t="s">
        <v>46</v>
      </c>
      <c r="L54" s="6" t="s">
        <v>49</v>
      </c>
      <c r="M54" s="12">
        <v>0</v>
      </c>
      <c r="N54" s="9" t="s">
        <v>100</v>
      </c>
      <c r="O54" s="6" t="s">
        <v>1600</v>
      </c>
      <c r="P54" s="11">
        <v>12.87</v>
      </c>
      <c r="Q54" s="16">
        <v>45005</v>
      </c>
      <c r="R54" s="6" t="s">
        <v>2921</v>
      </c>
      <c r="S54" s="9">
        <f t="shared" si="0"/>
        <v>2023</v>
      </c>
      <c r="T54" s="12">
        <f t="shared" si="1"/>
        <v>3</v>
      </c>
      <c r="U54" s="6" t="str">
        <f t="shared" si="2"/>
        <v>Maret</v>
      </c>
      <c r="V54" s="9" t="str">
        <f t="shared" si="7"/>
        <v>Q1</v>
      </c>
      <c r="W54" s="10">
        <f t="shared" si="3"/>
        <v>759.21299999999997</v>
      </c>
      <c r="X54" s="12">
        <f t="shared" si="4"/>
        <v>3</v>
      </c>
      <c r="Y54" s="9" t="str">
        <f t="shared" si="5"/>
        <v>Completed</v>
      </c>
      <c r="Z54" s="6" t="str">
        <f t="shared" si="6"/>
        <v>Medium</v>
      </c>
    </row>
    <row r="55" spans="1:26" x14ac:dyDescent="0.35">
      <c r="A55" s="8">
        <v>45674</v>
      </c>
      <c r="B55" s="6" t="s">
        <v>22</v>
      </c>
      <c r="C55" s="6" t="s">
        <v>26</v>
      </c>
      <c r="D55" s="12">
        <v>2</v>
      </c>
      <c r="E55" s="10">
        <v>251.69</v>
      </c>
      <c r="F55" s="6" t="s">
        <v>32</v>
      </c>
      <c r="G55" s="6" t="s">
        <v>34</v>
      </c>
      <c r="H55" s="7">
        <v>0</v>
      </c>
      <c r="I55" s="6" t="s">
        <v>37</v>
      </c>
      <c r="J55" s="10">
        <v>503.38</v>
      </c>
      <c r="K55" s="6" t="s">
        <v>45</v>
      </c>
      <c r="L55" s="6" t="s">
        <v>47</v>
      </c>
      <c r="M55" s="12">
        <v>0</v>
      </c>
      <c r="N55" s="9" t="s">
        <v>101</v>
      </c>
      <c r="O55" s="6" t="s">
        <v>1601</v>
      </c>
      <c r="P55" s="11">
        <v>42.49</v>
      </c>
      <c r="Q55" s="16">
        <v>45681</v>
      </c>
      <c r="R55" s="6" t="s">
        <v>2925</v>
      </c>
      <c r="S55" s="9">
        <f t="shared" si="0"/>
        <v>2025</v>
      </c>
      <c r="T55" s="12">
        <f t="shared" si="1"/>
        <v>1</v>
      </c>
      <c r="U55" s="6" t="str">
        <f t="shared" si="2"/>
        <v>Januari</v>
      </c>
      <c r="V55" s="9" t="str">
        <f t="shared" si="7"/>
        <v>Q1</v>
      </c>
      <c r="W55" s="10">
        <f t="shared" si="3"/>
        <v>460.89</v>
      </c>
      <c r="X55" s="12">
        <f t="shared" si="4"/>
        <v>7</v>
      </c>
      <c r="Y55" s="9" t="str">
        <f t="shared" si="5"/>
        <v>Completed</v>
      </c>
      <c r="Z55" s="6" t="str">
        <f t="shared" si="6"/>
        <v>No Discount</v>
      </c>
    </row>
    <row r="56" spans="1:26" x14ac:dyDescent="0.35">
      <c r="A56" s="8">
        <v>45547</v>
      </c>
      <c r="B56" s="6" t="s">
        <v>19</v>
      </c>
      <c r="C56" s="6" t="s">
        <v>23</v>
      </c>
      <c r="D56" s="12">
        <v>1</v>
      </c>
      <c r="E56" s="10">
        <v>269.41000000000003</v>
      </c>
      <c r="F56" s="6" t="s">
        <v>30</v>
      </c>
      <c r="G56" s="6" t="s">
        <v>34</v>
      </c>
      <c r="H56" s="7">
        <v>0.1</v>
      </c>
      <c r="I56" s="6" t="s">
        <v>36</v>
      </c>
      <c r="J56" s="10">
        <v>242.46899999999999</v>
      </c>
      <c r="K56" s="6" t="s">
        <v>46</v>
      </c>
      <c r="L56" s="6" t="s">
        <v>49</v>
      </c>
      <c r="M56" s="12">
        <v>1</v>
      </c>
      <c r="N56" s="9" t="s">
        <v>102</v>
      </c>
      <c r="O56" s="6" t="s">
        <v>1602</v>
      </c>
      <c r="P56" s="11">
        <v>19.22</v>
      </c>
      <c r="Q56" s="16">
        <v>45553</v>
      </c>
      <c r="R56" s="6" t="s">
        <v>2922</v>
      </c>
      <c r="S56" s="9">
        <f t="shared" si="0"/>
        <v>2024</v>
      </c>
      <c r="T56" s="12">
        <f t="shared" si="1"/>
        <v>9</v>
      </c>
      <c r="U56" s="6" t="str">
        <f t="shared" si="2"/>
        <v>September</v>
      </c>
      <c r="V56" s="9" t="str">
        <f t="shared" si="7"/>
        <v>Q3</v>
      </c>
      <c r="W56" s="10">
        <f t="shared" si="3"/>
        <v>223.249</v>
      </c>
      <c r="X56" s="12">
        <f t="shared" si="4"/>
        <v>6</v>
      </c>
      <c r="Y56" s="9" t="str">
        <f t="shared" si="5"/>
        <v>Returned</v>
      </c>
      <c r="Z56" s="6" t="str">
        <f t="shared" si="6"/>
        <v>Medium</v>
      </c>
    </row>
    <row r="57" spans="1:26" x14ac:dyDescent="0.35">
      <c r="A57" s="8">
        <v>45296</v>
      </c>
      <c r="B57" s="6" t="s">
        <v>19</v>
      </c>
      <c r="C57" s="6" t="s">
        <v>27</v>
      </c>
      <c r="D57" s="12">
        <v>2</v>
      </c>
      <c r="E57" s="10">
        <v>371.3</v>
      </c>
      <c r="F57" s="6" t="s">
        <v>30</v>
      </c>
      <c r="G57" s="6" t="s">
        <v>34</v>
      </c>
      <c r="H57" s="7">
        <v>0.05</v>
      </c>
      <c r="I57" s="6" t="s">
        <v>41</v>
      </c>
      <c r="J57" s="10">
        <v>705.47</v>
      </c>
      <c r="K57" s="6" t="s">
        <v>44</v>
      </c>
      <c r="L57" s="6" t="s">
        <v>48</v>
      </c>
      <c r="M57" s="12">
        <v>0</v>
      </c>
      <c r="N57" s="9" t="s">
        <v>103</v>
      </c>
      <c r="O57" s="6" t="s">
        <v>1603</v>
      </c>
      <c r="P57" s="11">
        <v>36.51</v>
      </c>
      <c r="Q57" s="16">
        <v>45306</v>
      </c>
      <c r="R57" s="6" t="s">
        <v>2922</v>
      </c>
      <c r="S57" s="9">
        <f t="shared" si="0"/>
        <v>2024</v>
      </c>
      <c r="T57" s="12">
        <f t="shared" si="1"/>
        <v>1</v>
      </c>
      <c r="U57" s="6" t="str">
        <f t="shared" si="2"/>
        <v>Januari</v>
      </c>
      <c r="V57" s="9" t="str">
        <f t="shared" si="7"/>
        <v>Q1</v>
      </c>
      <c r="W57" s="10">
        <f t="shared" si="3"/>
        <v>668.96</v>
      </c>
      <c r="X57" s="12">
        <f t="shared" si="4"/>
        <v>10</v>
      </c>
      <c r="Y57" s="9" t="str">
        <f t="shared" si="5"/>
        <v>Completed</v>
      </c>
      <c r="Z57" s="6" t="str">
        <f t="shared" si="6"/>
        <v>Low</v>
      </c>
    </row>
    <row r="58" spans="1:26" x14ac:dyDescent="0.35">
      <c r="A58" s="8">
        <v>45401</v>
      </c>
      <c r="B58" s="6" t="s">
        <v>22</v>
      </c>
      <c r="C58" s="6" t="s">
        <v>28</v>
      </c>
      <c r="D58" s="12">
        <v>11</v>
      </c>
      <c r="E58" s="10">
        <v>288.24</v>
      </c>
      <c r="F58" s="6" t="s">
        <v>31</v>
      </c>
      <c r="G58" s="6" t="s">
        <v>34</v>
      </c>
      <c r="H58" s="7">
        <v>0.15</v>
      </c>
      <c r="I58" s="6" t="s">
        <v>40</v>
      </c>
      <c r="J58" s="10">
        <v>2695.0439999999999</v>
      </c>
      <c r="K58" s="6" t="s">
        <v>42</v>
      </c>
      <c r="L58" s="6" t="s">
        <v>2928</v>
      </c>
      <c r="M58" s="12">
        <v>0</v>
      </c>
      <c r="N58" s="9" t="s">
        <v>104</v>
      </c>
      <c r="O58" s="6" t="s">
        <v>1604</v>
      </c>
      <c r="P58" s="11">
        <v>37.39</v>
      </c>
      <c r="Q58" s="16">
        <v>45407</v>
      </c>
      <c r="R58" s="6" t="s">
        <v>2925</v>
      </c>
      <c r="S58" s="9">
        <f t="shared" si="0"/>
        <v>2024</v>
      </c>
      <c r="T58" s="12">
        <f t="shared" si="1"/>
        <v>4</v>
      </c>
      <c r="U58" s="6" t="str">
        <f t="shared" si="2"/>
        <v>April</v>
      </c>
      <c r="V58" s="9" t="str">
        <f t="shared" si="7"/>
        <v>Q2</v>
      </c>
      <c r="W58" s="10">
        <f t="shared" si="3"/>
        <v>2657.654</v>
      </c>
      <c r="X58" s="12">
        <f t="shared" si="4"/>
        <v>6</v>
      </c>
      <c r="Y58" s="9" t="str">
        <f t="shared" si="5"/>
        <v>Completed</v>
      </c>
      <c r="Z58" s="6" t="str">
        <f t="shared" si="6"/>
        <v>High</v>
      </c>
    </row>
    <row r="59" spans="1:26" x14ac:dyDescent="0.35">
      <c r="A59" s="8">
        <v>45819</v>
      </c>
      <c r="B59" s="6" t="s">
        <v>21</v>
      </c>
      <c r="C59" s="6" t="s">
        <v>28</v>
      </c>
      <c r="D59" s="12">
        <v>11</v>
      </c>
      <c r="E59" s="10">
        <v>232.75</v>
      </c>
      <c r="F59" s="6" t="s">
        <v>33</v>
      </c>
      <c r="G59" s="6" t="s">
        <v>34</v>
      </c>
      <c r="H59" s="7">
        <v>0.05</v>
      </c>
      <c r="I59" s="6" t="s">
        <v>36</v>
      </c>
      <c r="J59" s="10">
        <v>2432.2375000000002</v>
      </c>
      <c r="K59" s="6" t="s">
        <v>44</v>
      </c>
      <c r="L59" s="6" t="s">
        <v>48</v>
      </c>
      <c r="M59" s="12">
        <v>0</v>
      </c>
      <c r="N59" s="9" t="s">
        <v>105</v>
      </c>
      <c r="O59" s="6" t="s">
        <v>1605</v>
      </c>
      <c r="P59" s="11">
        <v>36.33</v>
      </c>
      <c r="Q59" s="16">
        <v>45829</v>
      </c>
      <c r="R59" s="6" t="s">
        <v>2924</v>
      </c>
      <c r="S59" s="9">
        <f t="shared" si="0"/>
        <v>2025</v>
      </c>
      <c r="T59" s="12">
        <f t="shared" si="1"/>
        <v>6</v>
      </c>
      <c r="U59" s="6" t="str">
        <f t="shared" si="2"/>
        <v>Juni</v>
      </c>
      <c r="V59" s="9" t="str">
        <f t="shared" si="7"/>
        <v>Q2</v>
      </c>
      <c r="W59" s="10">
        <f t="shared" si="3"/>
        <v>2395.9075000000003</v>
      </c>
      <c r="X59" s="12">
        <f t="shared" si="4"/>
        <v>10</v>
      </c>
      <c r="Y59" s="9" t="str">
        <f t="shared" si="5"/>
        <v>Completed</v>
      </c>
      <c r="Z59" s="6" t="str">
        <f t="shared" si="6"/>
        <v>Low</v>
      </c>
    </row>
    <row r="60" spans="1:26" x14ac:dyDescent="0.35">
      <c r="A60" s="8">
        <v>45722</v>
      </c>
      <c r="B60" s="6" t="s">
        <v>18</v>
      </c>
      <c r="C60" s="6" t="s">
        <v>24</v>
      </c>
      <c r="D60" s="12">
        <v>17</v>
      </c>
      <c r="E60" s="10">
        <v>146.28</v>
      </c>
      <c r="F60" s="6" t="s">
        <v>30</v>
      </c>
      <c r="G60" s="6" t="s">
        <v>35</v>
      </c>
      <c r="H60" s="7">
        <v>0.15</v>
      </c>
      <c r="I60" s="6" t="s">
        <v>39</v>
      </c>
      <c r="J60" s="10">
        <v>2113.7460000000001</v>
      </c>
      <c r="K60" s="6" t="s">
        <v>46</v>
      </c>
      <c r="L60" s="6" t="s">
        <v>48</v>
      </c>
      <c r="M60" s="12">
        <v>0</v>
      </c>
      <c r="N60" s="9" t="s">
        <v>106</v>
      </c>
      <c r="O60" s="6" t="s">
        <v>1606</v>
      </c>
      <c r="P60" s="11">
        <v>7.84</v>
      </c>
      <c r="Q60" s="16">
        <v>45731</v>
      </c>
      <c r="R60" s="6" t="s">
        <v>2921</v>
      </c>
      <c r="S60" s="9">
        <f t="shared" si="0"/>
        <v>2025</v>
      </c>
      <c r="T60" s="12">
        <f t="shared" si="1"/>
        <v>3</v>
      </c>
      <c r="U60" s="6" t="str">
        <f t="shared" si="2"/>
        <v>Maret</v>
      </c>
      <c r="V60" s="9" t="str">
        <f t="shared" si="7"/>
        <v>Q1</v>
      </c>
      <c r="W60" s="10">
        <f t="shared" si="3"/>
        <v>2105.9059999999999</v>
      </c>
      <c r="X60" s="12">
        <f t="shared" si="4"/>
        <v>9</v>
      </c>
      <c r="Y60" s="9" t="str">
        <f t="shared" si="5"/>
        <v>Completed</v>
      </c>
      <c r="Z60" s="6" t="str">
        <f t="shared" si="6"/>
        <v>High</v>
      </c>
    </row>
    <row r="61" spans="1:26" x14ac:dyDescent="0.35">
      <c r="A61" s="8">
        <v>45070</v>
      </c>
      <c r="B61" s="6" t="s">
        <v>18</v>
      </c>
      <c r="C61" s="6" t="s">
        <v>26</v>
      </c>
      <c r="D61" s="12">
        <v>5</v>
      </c>
      <c r="E61" s="10">
        <v>100.38</v>
      </c>
      <c r="F61" s="6" t="s">
        <v>32</v>
      </c>
      <c r="G61" s="6" t="s">
        <v>35</v>
      </c>
      <c r="H61" s="7">
        <v>0.1</v>
      </c>
      <c r="I61" s="6" t="s">
        <v>36</v>
      </c>
      <c r="J61" s="10">
        <v>451.71</v>
      </c>
      <c r="K61" s="6" t="s">
        <v>43</v>
      </c>
      <c r="L61" s="6" t="s">
        <v>49</v>
      </c>
      <c r="M61" s="12">
        <v>1</v>
      </c>
      <c r="N61" s="9" t="s">
        <v>107</v>
      </c>
      <c r="O61" s="6" t="s">
        <v>1607</v>
      </c>
      <c r="P61" s="11">
        <v>18.350000000000001</v>
      </c>
      <c r="Q61" s="16">
        <v>45072</v>
      </c>
      <c r="R61" s="6" t="s">
        <v>2921</v>
      </c>
      <c r="S61" s="9">
        <f t="shared" si="0"/>
        <v>2023</v>
      </c>
      <c r="T61" s="12">
        <f t="shared" si="1"/>
        <v>5</v>
      </c>
      <c r="U61" s="6" t="str">
        <f t="shared" si="2"/>
        <v>Mei</v>
      </c>
      <c r="V61" s="9" t="str">
        <f t="shared" si="7"/>
        <v>Q2</v>
      </c>
      <c r="W61" s="10">
        <f t="shared" si="3"/>
        <v>433.35999999999996</v>
      </c>
      <c r="X61" s="12">
        <f t="shared" si="4"/>
        <v>2</v>
      </c>
      <c r="Y61" s="9" t="str">
        <f t="shared" si="5"/>
        <v>Returned</v>
      </c>
      <c r="Z61" s="6" t="str">
        <f t="shared" si="6"/>
        <v>Medium</v>
      </c>
    </row>
    <row r="62" spans="1:26" x14ac:dyDescent="0.35">
      <c r="A62" s="8">
        <v>44953</v>
      </c>
      <c r="B62" s="6" t="s">
        <v>19</v>
      </c>
      <c r="C62" s="6" t="s">
        <v>24</v>
      </c>
      <c r="D62" s="12">
        <v>11</v>
      </c>
      <c r="E62" s="10">
        <v>375.48</v>
      </c>
      <c r="F62" s="6" t="s">
        <v>30</v>
      </c>
      <c r="G62" s="6" t="s">
        <v>35</v>
      </c>
      <c r="H62" s="7">
        <v>0.05</v>
      </c>
      <c r="I62" s="6" t="s">
        <v>41</v>
      </c>
      <c r="J62" s="10">
        <v>3923.766000000001</v>
      </c>
      <c r="K62" s="6" t="s">
        <v>45</v>
      </c>
      <c r="L62" s="6" t="s">
        <v>49</v>
      </c>
      <c r="M62" s="12">
        <v>0</v>
      </c>
      <c r="N62" s="9" t="s">
        <v>108</v>
      </c>
      <c r="O62" s="6" t="s">
        <v>1608</v>
      </c>
      <c r="P62" s="11">
        <v>15.95</v>
      </c>
      <c r="Q62" s="16">
        <v>44960</v>
      </c>
      <c r="R62" s="6" t="s">
        <v>2922</v>
      </c>
      <c r="S62" s="9">
        <f t="shared" si="0"/>
        <v>2023</v>
      </c>
      <c r="T62" s="12">
        <f t="shared" si="1"/>
        <v>1</v>
      </c>
      <c r="U62" s="6" t="str">
        <f t="shared" si="2"/>
        <v>Januari</v>
      </c>
      <c r="V62" s="9" t="str">
        <f t="shared" si="7"/>
        <v>Q1</v>
      </c>
      <c r="W62" s="10">
        <f t="shared" si="3"/>
        <v>3907.8160000000012</v>
      </c>
      <c r="X62" s="12">
        <f t="shared" si="4"/>
        <v>7</v>
      </c>
      <c r="Y62" s="9" t="str">
        <f t="shared" si="5"/>
        <v>Completed</v>
      </c>
      <c r="Z62" s="6" t="str">
        <f t="shared" si="6"/>
        <v>Low</v>
      </c>
    </row>
    <row r="63" spans="1:26" x14ac:dyDescent="0.35">
      <c r="A63" s="8">
        <v>45372</v>
      </c>
      <c r="B63" s="6" t="s">
        <v>19</v>
      </c>
      <c r="C63" s="6" t="s">
        <v>23</v>
      </c>
      <c r="D63" s="12">
        <v>18</v>
      </c>
      <c r="E63" s="10">
        <v>316.89</v>
      </c>
      <c r="F63" s="6" t="s">
        <v>30</v>
      </c>
      <c r="G63" s="6" t="s">
        <v>34</v>
      </c>
      <c r="H63" s="7">
        <v>0.05</v>
      </c>
      <c r="I63" s="6" t="s">
        <v>41</v>
      </c>
      <c r="J63" s="10">
        <v>5418.8190000000004</v>
      </c>
      <c r="K63" s="6" t="s">
        <v>46</v>
      </c>
      <c r="L63" s="6" t="s">
        <v>47</v>
      </c>
      <c r="M63" s="12">
        <v>0</v>
      </c>
      <c r="N63" s="9" t="s">
        <v>109</v>
      </c>
      <c r="O63" s="6" t="s">
        <v>1609</v>
      </c>
      <c r="P63" s="11">
        <v>15.69</v>
      </c>
      <c r="Q63" s="16">
        <v>45378</v>
      </c>
      <c r="R63" s="6" t="s">
        <v>2922</v>
      </c>
      <c r="S63" s="9">
        <f t="shared" si="0"/>
        <v>2024</v>
      </c>
      <c r="T63" s="12">
        <f t="shared" si="1"/>
        <v>3</v>
      </c>
      <c r="U63" s="6" t="str">
        <f t="shared" si="2"/>
        <v>Maret</v>
      </c>
      <c r="V63" s="9" t="str">
        <f t="shared" si="7"/>
        <v>Q1</v>
      </c>
      <c r="W63" s="10">
        <f t="shared" si="3"/>
        <v>5403.1290000000008</v>
      </c>
      <c r="X63" s="12">
        <f t="shared" si="4"/>
        <v>6</v>
      </c>
      <c r="Y63" s="9" t="str">
        <f t="shared" si="5"/>
        <v>Completed</v>
      </c>
      <c r="Z63" s="6" t="str">
        <f t="shared" si="6"/>
        <v>Low</v>
      </c>
    </row>
    <row r="64" spans="1:26" x14ac:dyDescent="0.35">
      <c r="A64" s="8">
        <v>45682</v>
      </c>
      <c r="B64" s="6" t="s">
        <v>22</v>
      </c>
      <c r="C64" s="6" t="s">
        <v>23</v>
      </c>
      <c r="D64" s="12">
        <v>20</v>
      </c>
      <c r="E64" s="10">
        <v>295.06</v>
      </c>
      <c r="F64" s="6" t="s">
        <v>33</v>
      </c>
      <c r="G64" s="6" t="s">
        <v>35</v>
      </c>
      <c r="H64" s="7">
        <v>0.15</v>
      </c>
      <c r="I64" s="6" t="s">
        <v>38</v>
      </c>
      <c r="J64" s="10">
        <v>5016.0200000000004</v>
      </c>
      <c r="K64" s="6" t="s">
        <v>42</v>
      </c>
      <c r="L64" s="6" t="s">
        <v>48</v>
      </c>
      <c r="M64" s="12">
        <v>1</v>
      </c>
      <c r="N64" s="9" t="s">
        <v>110</v>
      </c>
      <c r="O64" s="6" t="s">
        <v>1610</v>
      </c>
      <c r="P64" s="11">
        <v>13.66</v>
      </c>
      <c r="Q64" s="16">
        <v>45688</v>
      </c>
      <c r="R64" s="6" t="s">
        <v>2925</v>
      </c>
      <c r="S64" s="9">
        <f t="shared" si="0"/>
        <v>2025</v>
      </c>
      <c r="T64" s="12">
        <f t="shared" si="1"/>
        <v>1</v>
      </c>
      <c r="U64" s="6" t="str">
        <f t="shared" si="2"/>
        <v>Januari</v>
      </c>
      <c r="V64" s="9" t="str">
        <f t="shared" si="7"/>
        <v>Q1</v>
      </c>
      <c r="W64" s="10">
        <f t="shared" si="3"/>
        <v>5002.3600000000006</v>
      </c>
      <c r="X64" s="12">
        <f t="shared" si="4"/>
        <v>6</v>
      </c>
      <c r="Y64" s="9" t="str">
        <f t="shared" si="5"/>
        <v>Returned</v>
      </c>
      <c r="Z64" s="6" t="str">
        <f t="shared" si="6"/>
        <v>High</v>
      </c>
    </row>
    <row r="65" spans="1:26" x14ac:dyDescent="0.35">
      <c r="A65" s="8">
        <v>45089</v>
      </c>
      <c r="B65" s="6" t="s">
        <v>21</v>
      </c>
      <c r="C65" s="6" t="s">
        <v>24</v>
      </c>
      <c r="D65" s="12">
        <v>8</v>
      </c>
      <c r="E65" s="10">
        <v>301.68</v>
      </c>
      <c r="F65" s="6" t="s">
        <v>33</v>
      </c>
      <c r="G65" s="6" t="s">
        <v>35</v>
      </c>
      <c r="H65" s="7">
        <v>0</v>
      </c>
      <c r="I65" s="6" t="s">
        <v>36</v>
      </c>
      <c r="J65" s="10">
        <v>2413.44</v>
      </c>
      <c r="K65" s="6" t="s">
        <v>46</v>
      </c>
      <c r="L65" s="6" t="s">
        <v>48</v>
      </c>
      <c r="M65" s="12">
        <v>0</v>
      </c>
      <c r="N65" s="9" t="s">
        <v>111</v>
      </c>
      <c r="O65" s="6" t="s">
        <v>1611</v>
      </c>
      <c r="P65" s="11">
        <v>36.54</v>
      </c>
      <c r="Q65" s="16">
        <v>45098</v>
      </c>
      <c r="R65" s="6" t="s">
        <v>2924</v>
      </c>
      <c r="S65" s="9">
        <f t="shared" si="0"/>
        <v>2023</v>
      </c>
      <c r="T65" s="12">
        <f t="shared" si="1"/>
        <v>6</v>
      </c>
      <c r="U65" s="6" t="str">
        <f t="shared" si="2"/>
        <v>Juni</v>
      </c>
      <c r="V65" s="9" t="str">
        <f t="shared" si="7"/>
        <v>Q2</v>
      </c>
      <c r="W65" s="10">
        <f t="shared" si="3"/>
        <v>2376.9</v>
      </c>
      <c r="X65" s="12">
        <f t="shared" si="4"/>
        <v>9</v>
      </c>
      <c r="Y65" s="9" t="str">
        <f t="shared" si="5"/>
        <v>Completed</v>
      </c>
      <c r="Z65" s="6" t="str">
        <f t="shared" si="6"/>
        <v>No Discount</v>
      </c>
    </row>
    <row r="66" spans="1:26" x14ac:dyDescent="0.35">
      <c r="A66" s="8">
        <v>45738</v>
      </c>
      <c r="B66" s="6" t="s">
        <v>21</v>
      </c>
      <c r="C66" s="6" t="s">
        <v>26</v>
      </c>
      <c r="D66" s="12">
        <v>3</v>
      </c>
      <c r="E66" s="10">
        <v>475.39</v>
      </c>
      <c r="F66" s="6" t="s">
        <v>30</v>
      </c>
      <c r="G66" s="6" t="s">
        <v>35</v>
      </c>
      <c r="H66" s="7">
        <v>0.1</v>
      </c>
      <c r="I66" s="6" t="s">
        <v>37</v>
      </c>
      <c r="J66" s="10">
        <v>1283.5530000000001</v>
      </c>
      <c r="K66" s="6" t="s">
        <v>43</v>
      </c>
      <c r="L66" s="6" t="s">
        <v>2928</v>
      </c>
      <c r="M66" s="12">
        <v>0</v>
      </c>
      <c r="N66" s="9" t="s">
        <v>112</v>
      </c>
      <c r="O66" s="6" t="s">
        <v>1612</v>
      </c>
      <c r="P66" s="11">
        <v>15.62</v>
      </c>
      <c r="Q66" s="16">
        <v>45742</v>
      </c>
      <c r="R66" s="6" t="s">
        <v>2924</v>
      </c>
      <c r="S66" s="9">
        <f t="shared" si="0"/>
        <v>2025</v>
      </c>
      <c r="T66" s="12">
        <f t="shared" si="1"/>
        <v>3</v>
      </c>
      <c r="U66" s="6" t="str">
        <f t="shared" si="2"/>
        <v>Maret</v>
      </c>
      <c r="V66" s="9" t="str">
        <f t="shared" si="7"/>
        <v>Q1</v>
      </c>
      <c r="W66" s="10">
        <f t="shared" si="3"/>
        <v>1267.9330000000002</v>
      </c>
      <c r="X66" s="12">
        <f t="shared" si="4"/>
        <v>4</v>
      </c>
      <c r="Y66" s="9" t="str">
        <f t="shared" si="5"/>
        <v>Completed</v>
      </c>
      <c r="Z66" s="6" t="str">
        <f t="shared" si="6"/>
        <v>Medium</v>
      </c>
    </row>
    <row r="67" spans="1:26" x14ac:dyDescent="0.35">
      <c r="A67" s="8">
        <v>45346</v>
      </c>
      <c r="B67" s="6" t="s">
        <v>21</v>
      </c>
      <c r="C67" s="6" t="s">
        <v>25</v>
      </c>
      <c r="D67" s="12">
        <v>16</v>
      </c>
      <c r="E67" s="10">
        <v>47.25</v>
      </c>
      <c r="F67" s="6" t="s">
        <v>33</v>
      </c>
      <c r="G67" s="6" t="s">
        <v>35</v>
      </c>
      <c r="H67" s="7">
        <v>0.15</v>
      </c>
      <c r="I67" s="6" t="s">
        <v>41</v>
      </c>
      <c r="J67" s="10">
        <v>642.6</v>
      </c>
      <c r="K67" s="6" t="s">
        <v>45</v>
      </c>
      <c r="L67" s="6" t="s">
        <v>47</v>
      </c>
      <c r="M67" s="12">
        <v>0</v>
      </c>
      <c r="N67" s="9" t="s">
        <v>113</v>
      </c>
      <c r="O67" s="6" t="s">
        <v>1613</v>
      </c>
      <c r="P67" s="11">
        <v>29.5</v>
      </c>
      <c r="Q67" s="16">
        <v>45349</v>
      </c>
      <c r="R67" s="6" t="s">
        <v>2924</v>
      </c>
      <c r="S67" s="9">
        <f t="shared" si="0"/>
        <v>2024</v>
      </c>
      <c r="T67" s="12">
        <f t="shared" si="1"/>
        <v>2</v>
      </c>
      <c r="U67" s="6" t="str">
        <f t="shared" si="2"/>
        <v>Februari</v>
      </c>
      <c r="V67" s="9" t="str">
        <f t="shared" si="7"/>
        <v>Q1</v>
      </c>
      <c r="W67" s="10">
        <f t="shared" si="3"/>
        <v>613.1</v>
      </c>
      <c r="X67" s="12">
        <f t="shared" si="4"/>
        <v>3</v>
      </c>
      <c r="Y67" s="9" t="str">
        <f t="shared" si="5"/>
        <v>Completed</v>
      </c>
      <c r="Z67" s="6" t="str">
        <f t="shared" si="6"/>
        <v>High</v>
      </c>
    </row>
    <row r="68" spans="1:26" x14ac:dyDescent="0.35">
      <c r="A68" s="8">
        <v>45269</v>
      </c>
      <c r="B68" s="6" t="s">
        <v>19</v>
      </c>
      <c r="C68" s="6" t="s">
        <v>26</v>
      </c>
      <c r="D68" s="12">
        <v>15</v>
      </c>
      <c r="E68" s="10">
        <v>511.17</v>
      </c>
      <c r="F68" s="6" t="s">
        <v>30</v>
      </c>
      <c r="G68" s="6" t="s">
        <v>34</v>
      </c>
      <c r="H68" s="7">
        <v>0</v>
      </c>
      <c r="I68" s="6" t="s">
        <v>38</v>
      </c>
      <c r="J68" s="10">
        <v>7667.55</v>
      </c>
      <c r="K68" s="6" t="s">
        <v>42</v>
      </c>
      <c r="L68" s="6" t="s">
        <v>47</v>
      </c>
      <c r="M68" s="12">
        <v>0</v>
      </c>
      <c r="N68" s="9" t="s">
        <v>114</v>
      </c>
      <c r="O68" s="6" t="s">
        <v>1614</v>
      </c>
      <c r="P68" s="11">
        <v>21.77</v>
      </c>
      <c r="Q68" s="16">
        <v>45272</v>
      </c>
      <c r="R68" s="6" t="s">
        <v>2922</v>
      </c>
      <c r="S68" s="9">
        <f t="shared" ref="S68:S131" si="8">YEAR(A68)</f>
        <v>2023</v>
      </c>
      <c r="T68" s="12">
        <f t="shared" ref="T68:T131" si="9">MONTH(A68)</f>
        <v>12</v>
      </c>
      <c r="U68" s="6" t="str">
        <f t="shared" ref="U68:U131" si="10">TEXT(A68,"MMMM")</f>
        <v>Desember</v>
      </c>
      <c r="V68" s="9" t="str">
        <f t="shared" ref="V68:V131" si="11">CHOOSE(ROUNDUP(MONTH(A68)/3,0),"Q1","Q2","Q3","Q4")</f>
        <v>Q4</v>
      </c>
      <c r="W68" s="10">
        <f t="shared" ref="W68:W131" si="12">J68-P68</f>
        <v>7645.78</v>
      </c>
      <c r="X68" s="12">
        <f t="shared" ref="X68:X131" si="13">Q68-A68</f>
        <v>3</v>
      </c>
      <c r="Y68" s="9" t="str">
        <f t="shared" ref="Y68:Y131" si="14">IF(M68=1,"Returned","Completed")</f>
        <v>Completed</v>
      </c>
      <c r="Z68" s="6" t="str">
        <f t="shared" ref="Z68:Z131" si="15">_xlfn.IFS(H68=0,"No Discount",H68=0.05,"Low",H68=0.1,"Medium",H68=0.15,"High")</f>
        <v>No Discount</v>
      </c>
    </row>
    <row r="69" spans="1:26" x14ac:dyDescent="0.35">
      <c r="A69" s="8">
        <v>45200</v>
      </c>
      <c r="B69" s="6" t="s">
        <v>21</v>
      </c>
      <c r="C69" s="6" t="s">
        <v>27</v>
      </c>
      <c r="D69" s="12">
        <v>3</v>
      </c>
      <c r="E69" s="10">
        <v>66.58</v>
      </c>
      <c r="F69" s="6" t="s">
        <v>30</v>
      </c>
      <c r="G69" s="6" t="s">
        <v>35</v>
      </c>
      <c r="H69" s="7">
        <v>0.1</v>
      </c>
      <c r="I69" s="6" t="s">
        <v>38</v>
      </c>
      <c r="J69" s="10">
        <v>179.76599999999999</v>
      </c>
      <c r="K69" s="6" t="s">
        <v>45</v>
      </c>
      <c r="L69" s="6" t="s">
        <v>47</v>
      </c>
      <c r="M69" s="12">
        <v>0</v>
      </c>
      <c r="N69" s="9" t="s">
        <v>115</v>
      </c>
      <c r="O69" s="6" t="s">
        <v>1615</v>
      </c>
      <c r="P69" s="11">
        <v>22.43</v>
      </c>
      <c r="Q69" s="16">
        <v>45204</v>
      </c>
      <c r="R69" s="6" t="s">
        <v>2924</v>
      </c>
      <c r="S69" s="9">
        <f t="shared" si="8"/>
        <v>2023</v>
      </c>
      <c r="T69" s="12">
        <f t="shared" si="9"/>
        <v>10</v>
      </c>
      <c r="U69" s="6" t="str">
        <f t="shared" si="10"/>
        <v>Oktober</v>
      </c>
      <c r="V69" s="9" t="str">
        <f t="shared" si="11"/>
        <v>Q4</v>
      </c>
      <c r="W69" s="10">
        <f t="shared" si="12"/>
        <v>157.33599999999998</v>
      </c>
      <c r="X69" s="12">
        <f t="shared" si="13"/>
        <v>4</v>
      </c>
      <c r="Y69" s="9" t="str">
        <f t="shared" si="14"/>
        <v>Completed</v>
      </c>
      <c r="Z69" s="6" t="str">
        <f t="shared" si="15"/>
        <v>Medium</v>
      </c>
    </row>
    <row r="70" spans="1:26" x14ac:dyDescent="0.35">
      <c r="A70" s="8">
        <v>45138</v>
      </c>
      <c r="B70" s="6" t="s">
        <v>22</v>
      </c>
      <c r="C70" s="6" t="s">
        <v>28</v>
      </c>
      <c r="D70" s="12">
        <v>5</v>
      </c>
      <c r="E70" s="10">
        <v>490.52</v>
      </c>
      <c r="F70" s="6" t="s">
        <v>33</v>
      </c>
      <c r="G70" s="6" t="s">
        <v>34</v>
      </c>
      <c r="H70" s="7">
        <v>0.05</v>
      </c>
      <c r="I70" s="6" t="s">
        <v>38</v>
      </c>
      <c r="J70" s="10">
        <v>2329.9699999999998</v>
      </c>
      <c r="K70" s="6" t="s">
        <v>42</v>
      </c>
      <c r="L70" s="6" t="s">
        <v>2928</v>
      </c>
      <c r="M70" s="12">
        <v>0</v>
      </c>
      <c r="N70" s="9" t="s">
        <v>116</v>
      </c>
      <c r="O70" s="6" t="s">
        <v>1616</v>
      </c>
      <c r="P70" s="11">
        <v>12.24</v>
      </c>
      <c r="Q70" s="16">
        <v>45145</v>
      </c>
      <c r="R70" s="6" t="s">
        <v>2925</v>
      </c>
      <c r="S70" s="9">
        <f t="shared" si="8"/>
        <v>2023</v>
      </c>
      <c r="T70" s="12">
        <f t="shared" si="9"/>
        <v>7</v>
      </c>
      <c r="U70" s="6" t="str">
        <f t="shared" si="10"/>
        <v>Juli</v>
      </c>
      <c r="V70" s="9" t="str">
        <f t="shared" si="11"/>
        <v>Q3</v>
      </c>
      <c r="W70" s="10">
        <f t="shared" si="12"/>
        <v>2317.73</v>
      </c>
      <c r="X70" s="12">
        <f t="shared" si="13"/>
        <v>7</v>
      </c>
      <c r="Y70" s="9" t="str">
        <f t="shared" si="14"/>
        <v>Completed</v>
      </c>
      <c r="Z70" s="6" t="str">
        <f t="shared" si="15"/>
        <v>Low</v>
      </c>
    </row>
    <row r="71" spans="1:26" x14ac:dyDescent="0.35">
      <c r="A71" s="8">
        <v>45650</v>
      </c>
      <c r="B71" s="6" t="s">
        <v>19</v>
      </c>
      <c r="C71" s="6" t="s">
        <v>26</v>
      </c>
      <c r="D71" s="12">
        <v>8</v>
      </c>
      <c r="E71" s="10">
        <v>405.96</v>
      </c>
      <c r="F71" s="6" t="s">
        <v>31</v>
      </c>
      <c r="G71" s="6" t="s">
        <v>34</v>
      </c>
      <c r="H71" s="7">
        <v>0.05</v>
      </c>
      <c r="I71" s="6" t="s">
        <v>39</v>
      </c>
      <c r="J71" s="10">
        <v>3085.2959999999998</v>
      </c>
      <c r="K71" s="6" t="s">
        <v>44</v>
      </c>
      <c r="L71" s="6" t="s">
        <v>49</v>
      </c>
      <c r="M71" s="12">
        <v>0</v>
      </c>
      <c r="N71" s="9" t="s">
        <v>117</v>
      </c>
      <c r="O71" s="6" t="s">
        <v>1617</v>
      </c>
      <c r="P71" s="11">
        <v>41.27</v>
      </c>
      <c r="Q71" s="16">
        <v>45657</v>
      </c>
      <c r="R71" s="6" t="s">
        <v>2922</v>
      </c>
      <c r="S71" s="9">
        <f t="shared" si="8"/>
        <v>2024</v>
      </c>
      <c r="T71" s="12">
        <f t="shared" si="9"/>
        <v>12</v>
      </c>
      <c r="U71" s="6" t="str">
        <f t="shared" si="10"/>
        <v>Desember</v>
      </c>
      <c r="V71" s="9" t="str">
        <f t="shared" si="11"/>
        <v>Q4</v>
      </c>
      <c r="W71" s="10">
        <f t="shared" si="12"/>
        <v>3044.0259999999998</v>
      </c>
      <c r="X71" s="12">
        <f t="shared" si="13"/>
        <v>7</v>
      </c>
      <c r="Y71" s="9" t="str">
        <f t="shared" si="14"/>
        <v>Completed</v>
      </c>
      <c r="Z71" s="6" t="str">
        <f t="shared" si="15"/>
        <v>Low</v>
      </c>
    </row>
    <row r="72" spans="1:26" x14ac:dyDescent="0.35">
      <c r="A72" s="8">
        <v>45611</v>
      </c>
      <c r="B72" s="6" t="s">
        <v>20</v>
      </c>
      <c r="C72" s="6" t="s">
        <v>24</v>
      </c>
      <c r="D72" s="12">
        <v>1</v>
      </c>
      <c r="E72" s="10">
        <v>159.41</v>
      </c>
      <c r="F72" s="6" t="s">
        <v>30</v>
      </c>
      <c r="G72" s="6" t="s">
        <v>35</v>
      </c>
      <c r="H72" s="7">
        <v>0.1</v>
      </c>
      <c r="I72" s="6" t="s">
        <v>41</v>
      </c>
      <c r="J72" s="10">
        <v>143.46899999999999</v>
      </c>
      <c r="K72" s="6" t="s">
        <v>44</v>
      </c>
      <c r="L72" s="6" t="s">
        <v>47</v>
      </c>
      <c r="M72" s="12">
        <v>0</v>
      </c>
      <c r="N72" s="9" t="s">
        <v>118</v>
      </c>
      <c r="O72" s="6" t="s">
        <v>1618</v>
      </c>
      <c r="P72" s="11">
        <v>35.14</v>
      </c>
      <c r="Q72" s="16">
        <v>45615</v>
      </c>
      <c r="R72" s="6" t="s">
        <v>2923</v>
      </c>
      <c r="S72" s="9">
        <f t="shared" si="8"/>
        <v>2024</v>
      </c>
      <c r="T72" s="12">
        <f t="shared" si="9"/>
        <v>11</v>
      </c>
      <c r="U72" s="6" t="str">
        <f t="shared" si="10"/>
        <v>November</v>
      </c>
      <c r="V72" s="9" t="str">
        <f t="shared" si="11"/>
        <v>Q4</v>
      </c>
      <c r="W72" s="10">
        <f t="shared" si="12"/>
        <v>108.32899999999999</v>
      </c>
      <c r="X72" s="12">
        <f t="shared" si="13"/>
        <v>4</v>
      </c>
      <c r="Y72" s="9" t="str">
        <f t="shared" si="14"/>
        <v>Completed</v>
      </c>
      <c r="Z72" s="6" t="str">
        <f t="shared" si="15"/>
        <v>Medium</v>
      </c>
    </row>
    <row r="73" spans="1:26" x14ac:dyDescent="0.35">
      <c r="A73" s="8">
        <v>45729</v>
      </c>
      <c r="B73" s="6" t="s">
        <v>22</v>
      </c>
      <c r="C73" s="6" t="s">
        <v>27</v>
      </c>
      <c r="D73" s="12">
        <v>16</v>
      </c>
      <c r="E73" s="10">
        <v>38.49</v>
      </c>
      <c r="F73" s="6" t="s">
        <v>32</v>
      </c>
      <c r="G73" s="6" t="s">
        <v>35</v>
      </c>
      <c r="H73" s="7">
        <v>0.15</v>
      </c>
      <c r="I73" s="6" t="s">
        <v>39</v>
      </c>
      <c r="J73" s="10">
        <v>523.46400000000006</v>
      </c>
      <c r="K73" s="6" t="s">
        <v>45</v>
      </c>
      <c r="L73" s="6" t="s">
        <v>48</v>
      </c>
      <c r="M73" s="12">
        <v>0</v>
      </c>
      <c r="N73" s="9" t="s">
        <v>119</v>
      </c>
      <c r="O73" s="6" t="s">
        <v>1619</v>
      </c>
      <c r="P73" s="11">
        <v>8.3800000000000008</v>
      </c>
      <c r="Q73" s="16">
        <v>45738</v>
      </c>
      <c r="R73" s="6" t="s">
        <v>2925</v>
      </c>
      <c r="S73" s="9">
        <f t="shared" si="8"/>
        <v>2025</v>
      </c>
      <c r="T73" s="12">
        <f t="shared" si="9"/>
        <v>3</v>
      </c>
      <c r="U73" s="6" t="str">
        <f t="shared" si="10"/>
        <v>Maret</v>
      </c>
      <c r="V73" s="9" t="str">
        <f t="shared" si="11"/>
        <v>Q1</v>
      </c>
      <c r="W73" s="10">
        <f t="shared" si="12"/>
        <v>515.08400000000006</v>
      </c>
      <c r="X73" s="12">
        <f t="shared" si="13"/>
        <v>9</v>
      </c>
      <c r="Y73" s="9" t="str">
        <f t="shared" si="14"/>
        <v>Completed</v>
      </c>
      <c r="Z73" s="6" t="str">
        <f t="shared" si="15"/>
        <v>High</v>
      </c>
    </row>
    <row r="74" spans="1:26" x14ac:dyDescent="0.35">
      <c r="A74" s="8">
        <v>45354</v>
      </c>
      <c r="B74" s="6" t="s">
        <v>18</v>
      </c>
      <c r="C74" s="6" t="s">
        <v>28</v>
      </c>
      <c r="D74" s="12">
        <v>15</v>
      </c>
      <c r="E74" s="10">
        <v>328.36</v>
      </c>
      <c r="F74" s="6" t="s">
        <v>33</v>
      </c>
      <c r="G74" s="6" t="s">
        <v>35</v>
      </c>
      <c r="H74" s="7">
        <v>0.15</v>
      </c>
      <c r="I74" s="6" t="s">
        <v>37</v>
      </c>
      <c r="J74" s="10">
        <v>4186.59</v>
      </c>
      <c r="K74" s="6" t="s">
        <v>43</v>
      </c>
      <c r="L74" s="6" t="s">
        <v>49</v>
      </c>
      <c r="M74" s="12">
        <v>0</v>
      </c>
      <c r="N74" s="9" t="s">
        <v>120</v>
      </c>
      <c r="O74" s="6" t="s">
        <v>1620</v>
      </c>
      <c r="P74" s="11">
        <v>15.76</v>
      </c>
      <c r="Q74" s="16">
        <v>45363</v>
      </c>
      <c r="R74" s="6" t="s">
        <v>2921</v>
      </c>
      <c r="S74" s="9">
        <f t="shared" si="8"/>
        <v>2024</v>
      </c>
      <c r="T74" s="12">
        <f t="shared" si="9"/>
        <v>3</v>
      </c>
      <c r="U74" s="6" t="str">
        <f t="shared" si="10"/>
        <v>Maret</v>
      </c>
      <c r="V74" s="9" t="str">
        <f t="shared" si="11"/>
        <v>Q1</v>
      </c>
      <c r="W74" s="10">
        <f t="shared" si="12"/>
        <v>4170.83</v>
      </c>
      <c r="X74" s="12">
        <f t="shared" si="13"/>
        <v>9</v>
      </c>
      <c r="Y74" s="9" t="str">
        <f t="shared" si="14"/>
        <v>Completed</v>
      </c>
      <c r="Z74" s="6" t="str">
        <f t="shared" si="15"/>
        <v>High</v>
      </c>
    </row>
    <row r="75" spans="1:26" x14ac:dyDescent="0.35">
      <c r="A75" s="8">
        <v>44968</v>
      </c>
      <c r="B75" s="6" t="s">
        <v>21</v>
      </c>
      <c r="C75" s="6" t="s">
        <v>28</v>
      </c>
      <c r="D75" s="12">
        <v>20</v>
      </c>
      <c r="E75" s="10">
        <v>548.01</v>
      </c>
      <c r="F75" s="6" t="s">
        <v>31</v>
      </c>
      <c r="G75" s="6" t="s">
        <v>34</v>
      </c>
      <c r="H75" s="7">
        <v>0.1</v>
      </c>
      <c r="I75" s="6" t="s">
        <v>36</v>
      </c>
      <c r="J75" s="10">
        <v>9864.18</v>
      </c>
      <c r="K75" s="6" t="s">
        <v>44</v>
      </c>
      <c r="L75" s="6" t="s">
        <v>49</v>
      </c>
      <c r="M75" s="12">
        <v>1</v>
      </c>
      <c r="N75" s="9" t="s">
        <v>121</v>
      </c>
      <c r="O75" s="6" t="s">
        <v>1621</v>
      </c>
      <c r="P75" s="11">
        <v>5.89</v>
      </c>
      <c r="Q75" s="16">
        <v>44971</v>
      </c>
      <c r="R75" s="6" t="s">
        <v>2924</v>
      </c>
      <c r="S75" s="9">
        <f t="shared" si="8"/>
        <v>2023</v>
      </c>
      <c r="T75" s="12">
        <f t="shared" si="9"/>
        <v>2</v>
      </c>
      <c r="U75" s="6" t="str">
        <f t="shared" si="10"/>
        <v>Februari</v>
      </c>
      <c r="V75" s="9" t="str">
        <f t="shared" si="11"/>
        <v>Q1</v>
      </c>
      <c r="W75" s="10">
        <f t="shared" si="12"/>
        <v>9858.2900000000009</v>
      </c>
      <c r="X75" s="12">
        <f t="shared" si="13"/>
        <v>3</v>
      </c>
      <c r="Y75" s="9" t="str">
        <f t="shared" si="14"/>
        <v>Returned</v>
      </c>
      <c r="Z75" s="6" t="str">
        <f t="shared" si="15"/>
        <v>Medium</v>
      </c>
    </row>
    <row r="76" spans="1:26" x14ac:dyDescent="0.35">
      <c r="A76" s="8">
        <v>45225</v>
      </c>
      <c r="B76" s="6" t="s">
        <v>19</v>
      </c>
      <c r="C76" s="6" t="s">
        <v>25</v>
      </c>
      <c r="D76" s="12">
        <v>13</v>
      </c>
      <c r="E76" s="10">
        <v>484.45</v>
      </c>
      <c r="F76" s="6" t="s">
        <v>30</v>
      </c>
      <c r="G76" s="6" t="s">
        <v>34</v>
      </c>
      <c r="H76" s="7">
        <v>0.05</v>
      </c>
      <c r="I76" s="6" t="s">
        <v>39</v>
      </c>
      <c r="J76" s="10">
        <v>5982.9575000000004</v>
      </c>
      <c r="K76" s="6" t="s">
        <v>43</v>
      </c>
      <c r="L76" s="6" t="s">
        <v>49</v>
      </c>
      <c r="M76" s="12">
        <v>1</v>
      </c>
      <c r="N76" s="9" t="s">
        <v>122</v>
      </c>
      <c r="O76" s="6" t="s">
        <v>1622</v>
      </c>
      <c r="P76" s="11">
        <v>6.57</v>
      </c>
      <c r="Q76" s="16">
        <v>45235</v>
      </c>
      <c r="R76" s="6" t="s">
        <v>2922</v>
      </c>
      <c r="S76" s="9">
        <f t="shared" si="8"/>
        <v>2023</v>
      </c>
      <c r="T76" s="12">
        <f t="shared" si="9"/>
        <v>10</v>
      </c>
      <c r="U76" s="6" t="str">
        <f t="shared" si="10"/>
        <v>Oktober</v>
      </c>
      <c r="V76" s="9" t="str">
        <f t="shared" si="11"/>
        <v>Q4</v>
      </c>
      <c r="W76" s="10">
        <f t="shared" si="12"/>
        <v>5976.3875000000007</v>
      </c>
      <c r="X76" s="12">
        <f t="shared" si="13"/>
        <v>10</v>
      </c>
      <c r="Y76" s="9" t="str">
        <f t="shared" si="14"/>
        <v>Returned</v>
      </c>
      <c r="Z76" s="6" t="str">
        <f t="shared" si="15"/>
        <v>Low</v>
      </c>
    </row>
    <row r="77" spans="1:26" x14ac:dyDescent="0.35">
      <c r="A77" s="8">
        <v>45220</v>
      </c>
      <c r="B77" s="6" t="s">
        <v>19</v>
      </c>
      <c r="C77" s="6" t="s">
        <v>27</v>
      </c>
      <c r="D77" s="12">
        <v>13</v>
      </c>
      <c r="E77" s="10">
        <v>195.84</v>
      </c>
      <c r="F77" s="6" t="s">
        <v>31</v>
      </c>
      <c r="G77" s="6" t="s">
        <v>34</v>
      </c>
      <c r="H77" s="7">
        <v>0.05</v>
      </c>
      <c r="I77" s="6" t="s">
        <v>37</v>
      </c>
      <c r="J77" s="10">
        <v>2418.6239999999998</v>
      </c>
      <c r="K77" s="6" t="s">
        <v>44</v>
      </c>
      <c r="L77" s="6" t="s">
        <v>2928</v>
      </c>
      <c r="M77" s="12">
        <v>0</v>
      </c>
      <c r="N77" s="9" t="s">
        <v>123</v>
      </c>
      <c r="O77" s="6" t="s">
        <v>1623</v>
      </c>
      <c r="P77" s="11">
        <v>33.520000000000003</v>
      </c>
      <c r="Q77" s="16">
        <v>45227</v>
      </c>
      <c r="R77" s="6" t="s">
        <v>2922</v>
      </c>
      <c r="S77" s="9">
        <f t="shared" si="8"/>
        <v>2023</v>
      </c>
      <c r="T77" s="12">
        <f t="shared" si="9"/>
        <v>10</v>
      </c>
      <c r="U77" s="6" t="str">
        <f t="shared" si="10"/>
        <v>Oktober</v>
      </c>
      <c r="V77" s="9" t="str">
        <f t="shared" si="11"/>
        <v>Q4</v>
      </c>
      <c r="W77" s="10">
        <f t="shared" si="12"/>
        <v>2385.1039999999998</v>
      </c>
      <c r="X77" s="12">
        <f t="shared" si="13"/>
        <v>7</v>
      </c>
      <c r="Y77" s="9" t="str">
        <f t="shared" si="14"/>
        <v>Completed</v>
      </c>
      <c r="Z77" s="6" t="str">
        <f t="shared" si="15"/>
        <v>Low</v>
      </c>
    </row>
    <row r="78" spans="1:26" x14ac:dyDescent="0.35">
      <c r="A78" s="8">
        <v>45305</v>
      </c>
      <c r="B78" s="6" t="s">
        <v>21</v>
      </c>
      <c r="C78" s="6" t="s">
        <v>28</v>
      </c>
      <c r="D78" s="12">
        <v>19</v>
      </c>
      <c r="E78" s="10">
        <v>29.94</v>
      </c>
      <c r="F78" s="6" t="s">
        <v>33</v>
      </c>
      <c r="G78" s="6" t="s">
        <v>35</v>
      </c>
      <c r="H78" s="7">
        <v>0.15</v>
      </c>
      <c r="I78" s="6" t="s">
        <v>40</v>
      </c>
      <c r="J78" s="10">
        <v>483.53100000000001</v>
      </c>
      <c r="K78" s="6" t="s">
        <v>45</v>
      </c>
      <c r="L78" s="6" t="s">
        <v>47</v>
      </c>
      <c r="M78" s="12">
        <v>0</v>
      </c>
      <c r="N78" s="9" t="s">
        <v>124</v>
      </c>
      <c r="O78" s="6" t="s">
        <v>1624</v>
      </c>
      <c r="P78" s="11">
        <v>33.590000000000003</v>
      </c>
      <c r="Q78" s="16">
        <v>45311</v>
      </c>
      <c r="R78" s="6" t="s">
        <v>2924</v>
      </c>
      <c r="S78" s="9">
        <f t="shared" si="8"/>
        <v>2024</v>
      </c>
      <c r="T78" s="12">
        <f t="shared" si="9"/>
        <v>1</v>
      </c>
      <c r="U78" s="6" t="str">
        <f t="shared" si="10"/>
        <v>Januari</v>
      </c>
      <c r="V78" s="9" t="str">
        <f t="shared" si="11"/>
        <v>Q1</v>
      </c>
      <c r="W78" s="10">
        <f t="shared" si="12"/>
        <v>449.94100000000003</v>
      </c>
      <c r="X78" s="12">
        <f t="shared" si="13"/>
        <v>6</v>
      </c>
      <c r="Y78" s="9" t="str">
        <f t="shared" si="14"/>
        <v>Completed</v>
      </c>
      <c r="Z78" s="6" t="str">
        <f t="shared" si="15"/>
        <v>High</v>
      </c>
    </row>
    <row r="79" spans="1:26" x14ac:dyDescent="0.35">
      <c r="A79" s="8">
        <v>45134</v>
      </c>
      <c r="B79" s="6" t="s">
        <v>21</v>
      </c>
      <c r="C79" s="6" t="s">
        <v>25</v>
      </c>
      <c r="D79" s="12">
        <v>10</v>
      </c>
      <c r="E79" s="10">
        <v>553.91</v>
      </c>
      <c r="F79" s="6" t="s">
        <v>33</v>
      </c>
      <c r="G79" s="6" t="s">
        <v>34</v>
      </c>
      <c r="H79" s="7">
        <v>0.1</v>
      </c>
      <c r="I79" s="6" t="s">
        <v>36</v>
      </c>
      <c r="J79" s="10">
        <v>4985.1899999999996</v>
      </c>
      <c r="K79" s="6" t="s">
        <v>42</v>
      </c>
      <c r="L79" s="6" t="s">
        <v>2928</v>
      </c>
      <c r="M79" s="12">
        <v>0</v>
      </c>
      <c r="N79" s="9" t="s">
        <v>125</v>
      </c>
      <c r="O79" s="6" t="s">
        <v>1625</v>
      </c>
      <c r="P79" s="11">
        <v>31.3</v>
      </c>
      <c r="Q79" s="16">
        <v>45138</v>
      </c>
      <c r="R79" s="6" t="s">
        <v>2924</v>
      </c>
      <c r="S79" s="9">
        <f t="shared" si="8"/>
        <v>2023</v>
      </c>
      <c r="T79" s="12">
        <f t="shared" si="9"/>
        <v>7</v>
      </c>
      <c r="U79" s="6" t="str">
        <f t="shared" si="10"/>
        <v>Juli</v>
      </c>
      <c r="V79" s="9" t="str">
        <f t="shared" si="11"/>
        <v>Q3</v>
      </c>
      <c r="W79" s="10">
        <f t="shared" si="12"/>
        <v>4953.8899999999994</v>
      </c>
      <c r="X79" s="12">
        <f t="shared" si="13"/>
        <v>4</v>
      </c>
      <c r="Y79" s="9" t="str">
        <f t="shared" si="14"/>
        <v>Completed</v>
      </c>
      <c r="Z79" s="6" t="str">
        <f t="shared" si="15"/>
        <v>Medium</v>
      </c>
    </row>
    <row r="80" spans="1:26" x14ac:dyDescent="0.35">
      <c r="A80" s="8">
        <v>45588</v>
      </c>
      <c r="B80" s="6" t="s">
        <v>19</v>
      </c>
      <c r="C80" s="6" t="s">
        <v>24</v>
      </c>
      <c r="D80" s="12">
        <v>14</v>
      </c>
      <c r="E80" s="10">
        <v>445.52</v>
      </c>
      <c r="F80" s="6" t="s">
        <v>30</v>
      </c>
      <c r="G80" s="6" t="s">
        <v>35</v>
      </c>
      <c r="H80" s="7">
        <v>0.1</v>
      </c>
      <c r="I80" s="6" t="s">
        <v>41</v>
      </c>
      <c r="J80" s="10">
        <v>5613.5519999999997</v>
      </c>
      <c r="K80" s="6" t="s">
        <v>42</v>
      </c>
      <c r="L80" s="6" t="s">
        <v>48</v>
      </c>
      <c r="M80" s="12">
        <v>0</v>
      </c>
      <c r="N80" s="9" t="s">
        <v>126</v>
      </c>
      <c r="O80" s="6" t="s">
        <v>1626</v>
      </c>
      <c r="P80" s="11">
        <v>14.41</v>
      </c>
      <c r="Q80" s="16">
        <v>45590</v>
      </c>
      <c r="R80" s="6" t="s">
        <v>2922</v>
      </c>
      <c r="S80" s="9">
        <f t="shared" si="8"/>
        <v>2024</v>
      </c>
      <c r="T80" s="12">
        <f t="shared" si="9"/>
        <v>10</v>
      </c>
      <c r="U80" s="6" t="str">
        <f t="shared" si="10"/>
        <v>Oktober</v>
      </c>
      <c r="V80" s="9" t="str">
        <f t="shared" si="11"/>
        <v>Q4</v>
      </c>
      <c r="W80" s="10">
        <f t="shared" si="12"/>
        <v>5599.1419999999998</v>
      </c>
      <c r="X80" s="12">
        <f t="shared" si="13"/>
        <v>2</v>
      </c>
      <c r="Y80" s="9" t="str">
        <f t="shared" si="14"/>
        <v>Completed</v>
      </c>
      <c r="Z80" s="6" t="str">
        <f t="shared" si="15"/>
        <v>Medium</v>
      </c>
    </row>
    <row r="81" spans="1:26" x14ac:dyDescent="0.35">
      <c r="A81" s="8">
        <v>45195</v>
      </c>
      <c r="B81" s="6" t="s">
        <v>19</v>
      </c>
      <c r="C81" s="6" t="s">
        <v>26</v>
      </c>
      <c r="D81" s="12">
        <v>5</v>
      </c>
      <c r="E81" s="10">
        <v>551.58000000000004</v>
      </c>
      <c r="F81" s="6" t="s">
        <v>30</v>
      </c>
      <c r="G81" s="6" t="s">
        <v>35</v>
      </c>
      <c r="H81" s="7">
        <v>0.15</v>
      </c>
      <c r="I81" s="6" t="s">
        <v>37</v>
      </c>
      <c r="J81" s="10">
        <v>2344.2150000000001</v>
      </c>
      <c r="K81" s="6" t="s">
        <v>42</v>
      </c>
      <c r="L81" s="6" t="s">
        <v>49</v>
      </c>
      <c r="M81" s="12">
        <v>1</v>
      </c>
      <c r="N81" s="9" t="s">
        <v>127</v>
      </c>
      <c r="O81" s="6" t="s">
        <v>1627</v>
      </c>
      <c r="P81" s="11">
        <v>7.87</v>
      </c>
      <c r="Q81" s="16">
        <v>45200</v>
      </c>
      <c r="R81" s="6" t="s">
        <v>2922</v>
      </c>
      <c r="S81" s="9">
        <f t="shared" si="8"/>
        <v>2023</v>
      </c>
      <c r="T81" s="12">
        <f t="shared" si="9"/>
        <v>9</v>
      </c>
      <c r="U81" s="6" t="str">
        <f t="shared" si="10"/>
        <v>September</v>
      </c>
      <c r="V81" s="9" t="str">
        <f t="shared" si="11"/>
        <v>Q3</v>
      </c>
      <c r="W81" s="10">
        <f t="shared" si="12"/>
        <v>2336.3450000000003</v>
      </c>
      <c r="X81" s="12">
        <f t="shared" si="13"/>
        <v>5</v>
      </c>
      <c r="Y81" s="9" t="str">
        <f t="shared" si="14"/>
        <v>Returned</v>
      </c>
      <c r="Z81" s="6" t="str">
        <f t="shared" si="15"/>
        <v>High</v>
      </c>
    </row>
    <row r="82" spans="1:26" x14ac:dyDescent="0.35">
      <c r="A82" s="8">
        <v>45276</v>
      </c>
      <c r="B82" s="6" t="s">
        <v>18</v>
      </c>
      <c r="C82" s="6" t="s">
        <v>24</v>
      </c>
      <c r="D82" s="12">
        <v>13</v>
      </c>
      <c r="E82" s="10">
        <v>241.4</v>
      </c>
      <c r="F82" s="6" t="s">
        <v>33</v>
      </c>
      <c r="G82" s="6" t="s">
        <v>35</v>
      </c>
      <c r="H82" s="7">
        <v>0</v>
      </c>
      <c r="I82" s="6" t="s">
        <v>39</v>
      </c>
      <c r="J82" s="10">
        <v>3138.2</v>
      </c>
      <c r="K82" s="6" t="s">
        <v>43</v>
      </c>
      <c r="L82" s="6" t="s">
        <v>48</v>
      </c>
      <c r="M82" s="12">
        <v>0</v>
      </c>
      <c r="N82" s="9" t="s">
        <v>128</v>
      </c>
      <c r="O82" s="6" t="s">
        <v>1628</v>
      </c>
      <c r="P82" s="11">
        <v>49.05</v>
      </c>
      <c r="Q82" s="16">
        <v>45280</v>
      </c>
      <c r="R82" s="6" t="s">
        <v>2921</v>
      </c>
      <c r="S82" s="9">
        <f t="shared" si="8"/>
        <v>2023</v>
      </c>
      <c r="T82" s="12">
        <f t="shared" si="9"/>
        <v>12</v>
      </c>
      <c r="U82" s="6" t="str">
        <f t="shared" si="10"/>
        <v>Desember</v>
      </c>
      <c r="V82" s="9" t="str">
        <f t="shared" si="11"/>
        <v>Q4</v>
      </c>
      <c r="W82" s="10">
        <f t="shared" si="12"/>
        <v>3089.1499999999996</v>
      </c>
      <c r="X82" s="12">
        <f t="shared" si="13"/>
        <v>4</v>
      </c>
      <c r="Y82" s="9" t="str">
        <f t="shared" si="14"/>
        <v>Completed</v>
      </c>
      <c r="Z82" s="6" t="str">
        <f t="shared" si="15"/>
        <v>No Discount</v>
      </c>
    </row>
    <row r="83" spans="1:26" x14ac:dyDescent="0.35">
      <c r="A83" s="8">
        <v>45293</v>
      </c>
      <c r="B83" s="6" t="s">
        <v>21</v>
      </c>
      <c r="C83" s="6" t="s">
        <v>29</v>
      </c>
      <c r="D83" s="12">
        <v>19</v>
      </c>
      <c r="E83" s="10">
        <v>351.93</v>
      </c>
      <c r="F83" s="6" t="s">
        <v>31</v>
      </c>
      <c r="G83" s="6" t="s">
        <v>34</v>
      </c>
      <c r="H83" s="7">
        <v>0</v>
      </c>
      <c r="I83" s="6" t="s">
        <v>37</v>
      </c>
      <c r="J83" s="10">
        <v>6686.67</v>
      </c>
      <c r="K83" s="6" t="s">
        <v>44</v>
      </c>
      <c r="L83" s="6" t="s">
        <v>2928</v>
      </c>
      <c r="M83" s="12">
        <v>0</v>
      </c>
      <c r="N83" s="9" t="s">
        <v>129</v>
      </c>
      <c r="O83" s="6" t="s">
        <v>1629</v>
      </c>
      <c r="P83" s="11">
        <v>39.979999999999997</v>
      </c>
      <c r="Q83" s="16">
        <v>45296</v>
      </c>
      <c r="R83" s="6" t="s">
        <v>2924</v>
      </c>
      <c r="S83" s="9">
        <f t="shared" si="8"/>
        <v>2024</v>
      </c>
      <c r="T83" s="12">
        <f t="shared" si="9"/>
        <v>1</v>
      </c>
      <c r="U83" s="6" t="str">
        <f t="shared" si="10"/>
        <v>Januari</v>
      </c>
      <c r="V83" s="9" t="str">
        <f t="shared" si="11"/>
        <v>Q1</v>
      </c>
      <c r="W83" s="10">
        <f t="shared" si="12"/>
        <v>6646.6900000000005</v>
      </c>
      <c r="X83" s="12">
        <f t="shared" si="13"/>
        <v>3</v>
      </c>
      <c r="Y83" s="9" t="str">
        <f t="shared" si="14"/>
        <v>Completed</v>
      </c>
      <c r="Z83" s="6" t="str">
        <f t="shared" si="15"/>
        <v>No Discount</v>
      </c>
    </row>
    <row r="84" spans="1:26" x14ac:dyDescent="0.35">
      <c r="A84" s="8">
        <v>45338</v>
      </c>
      <c r="B84" s="6" t="s">
        <v>20</v>
      </c>
      <c r="C84" s="6" t="s">
        <v>24</v>
      </c>
      <c r="D84" s="12">
        <v>4</v>
      </c>
      <c r="E84" s="10">
        <v>83.75</v>
      </c>
      <c r="F84" s="6" t="s">
        <v>31</v>
      </c>
      <c r="G84" s="6" t="s">
        <v>35</v>
      </c>
      <c r="H84" s="7">
        <v>0.05</v>
      </c>
      <c r="I84" s="6" t="s">
        <v>37</v>
      </c>
      <c r="J84" s="10">
        <v>318.25</v>
      </c>
      <c r="K84" s="6" t="s">
        <v>45</v>
      </c>
      <c r="L84" s="6" t="s">
        <v>48</v>
      </c>
      <c r="M84" s="12">
        <v>1</v>
      </c>
      <c r="N84" s="9" t="s">
        <v>130</v>
      </c>
      <c r="O84" s="6" t="s">
        <v>1630</v>
      </c>
      <c r="P84" s="11">
        <v>38.82</v>
      </c>
      <c r="Q84" s="16">
        <v>45347</v>
      </c>
      <c r="R84" s="6" t="s">
        <v>2923</v>
      </c>
      <c r="S84" s="9">
        <f t="shared" si="8"/>
        <v>2024</v>
      </c>
      <c r="T84" s="12">
        <f t="shared" si="9"/>
        <v>2</v>
      </c>
      <c r="U84" s="6" t="str">
        <f t="shared" si="10"/>
        <v>Februari</v>
      </c>
      <c r="V84" s="9" t="str">
        <f t="shared" si="11"/>
        <v>Q1</v>
      </c>
      <c r="W84" s="10">
        <f t="shared" si="12"/>
        <v>279.43</v>
      </c>
      <c r="X84" s="12">
        <f t="shared" si="13"/>
        <v>9</v>
      </c>
      <c r="Y84" s="9" t="str">
        <f t="shared" si="14"/>
        <v>Returned</v>
      </c>
      <c r="Z84" s="6" t="str">
        <f t="shared" si="15"/>
        <v>Low</v>
      </c>
    </row>
    <row r="85" spans="1:26" x14ac:dyDescent="0.35">
      <c r="A85" s="8">
        <v>45415</v>
      </c>
      <c r="B85" s="6" t="s">
        <v>18</v>
      </c>
      <c r="C85" s="6" t="s">
        <v>27</v>
      </c>
      <c r="D85" s="12">
        <v>5</v>
      </c>
      <c r="E85" s="10">
        <v>416.95</v>
      </c>
      <c r="F85" s="6" t="s">
        <v>31</v>
      </c>
      <c r="G85" s="6" t="s">
        <v>34</v>
      </c>
      <c r="H85" s="7">
        <v>0.15</v>
      </c>
      <c r="I85" s="6" t="s">
        <v>38</v>
      </c>
      <c r="J85" s="10">
        <v>1772.0374999999999</v>
      </c>
      <c r="K85" s="6" t="s">
        <v>42</v>
      </c>
      <c r="L85" s="6" t="s">
        <v>2928</v>
      </c>
      <c r="M85" s="12">
        <v>1</v>
      </c>
      <c r="N85" s="9" t="s">
        <v>131</v>
      </c>
      <c r="O85" s="6" t="s">
        <v>1631</v>
      </c>
      <c r="P85" s="11">
        <v>24.03</v>
      </c>
      <c r="Q85" s="16">
        <v>45424</v>
      </c>
      <c r="R85" s="6" t="s">
        <v>2921</v>
      </c>
      <c r="S85" s="9">
        <f t="shared" si="8"/>
        <v>2024</v>
      </c>
      <c r="T85" s="12">
        <f t="shared" si="9"/>
        <v>5</v>
      </c>
      <c r="U85" s="6" t="str">
        <f t="shared" si="10"/>
        <v>Mei</v>
      </c>
      <c r="V85" s="9" t="str">
        <f t="shared" si="11"/>
        <v>Q2</v>
      </c>
      <c r="W85" s="10">
        <f t="shared" si="12"/>
        <v>1748.0074999999999</v>
      </c>
      <c r="X85" s="12">
        <f t="shared" si="13"/>
        <v>9</v>
      </c>
      <c r="Y85" s="9" t="str">
        <f t="shared" si="14"/>
        <v>Returned</v>
      </c>
      <c r="Z85" s="6" t="str">
        <f t="shared" si="15"/>
        <v>High</v>
      </c>
    </row>
    <row r="86" spans="1:26" x14ac:dyDescent="0.35">
      <c r="A86" s="8">
        <v>45073</v>
      </c>
      <c r="B86" s="6" t="s">
        <v>22</v>
      </c>
      <c r="C86" s="6" t="s">
        <v>27</v>
      </c>
      <c r="D86" s="12">
        <v>18</v>
      </c>
      <c r="E86" s="10">
        <v>142.43</v>
      </c>
      <c r="F86" s="6" t="s">
        <v>32</v>
      </c>
      <c r="G86" s="6" t="s">
        <v>35</v>
      </c>
      <c r="H86" s="7">
        <v>0.05</v>
      </c>
      <c r="I86" s="6" t="s">
        <v>41</v>
      </c>
      <c r="J86" s="10">
        <v>2435.5529999999999</v>
      </c>
      <c r="K86" s="6" t="s">
        <v>44</v>
      </c>
      <c r="L86" s="6" t="s">
        <v>48</v>
      </c>
      <c r="M86" s="12">
        <v>1</v>
      </c>
      <c r="N86" s="9" t="s">
        <v>132</v>
      </c>
      <c r="O86" s="6" t="s">
        <v>1632</v>
      </c>
      <c r="P86" s="11">
        <v>12.38</v>
      </c>
      <c r="Q86" s="16">
        <v>45079</v>
      </c>
      <c r="R86" s="6" t="s">
        <v>2925</v>
      </c>
      <c r="S86" s="9">
        <f t="shared" si="8"/>
        <v>2023</v>
      </c>
      <c r="T86" s="12">
        <f t="shared" si="9"/>
        <v>5</v>
      </c>
      <c r="U86" s="6" t="str">
        <f t="shared" si="10"/>
        <v>Mei</v>
      </c>
      <c r="V86" s="9" t="str">
        <f t="shared" si="11"/>
        <v>Q2</v>
      </c>
      <c r="W86" s="10">
        <f t="shared" si="12"/>
        <v>2423.1729999999998</v>
      </c>
      <c r="X86" s="12">
        <f t="shared" si="13"/>
        <v>6</v>
      </c>
      <c r="Y86" s="9" t="str">
        <f t="shared" si="14"/>
        <v>Returned</v>
      </c>
      <c r="Z86" s="6" t="str">
        <f t="shared" si="15"/>
        <v>Low</v>
      </c>
    </row>
    <row r="87" spans="1:26" x14ac:dyDescent="0.35">
      <c r="A87" s="8">
        <v>44931</v>
      </c>
      <c r="B87" s="6" t="s">
        <v>18</v>
      </c>
      <c r="C87" s="6" t="s">
        <v>25</v>
      </c>
      <c r="D87" s="12">
        <v>12</v>
      </c>
      <c r="E87" s="10">
        <v>582.52</v>
      </c>
      <c r="F87" s="6" t="s">
        <v>31</v>
      </c>
      <c r="G87" s="6" t="s">
        <v>34</v>
      </c>
      <c r="H87" s="7">
        <v>0</v>
      </c>
      <c r="I87" s="6" t="s">
        <v>41</v>
      </c>
      <c r="J87" s="10">
        <v>6990.24</v>
      </c>
      <c r="K87" s="6" t="s">
        <v>44</v>
      </c>
      <c r="L87" s="6" t="s">
        <v>47</v>
      </c>
      <c r="M87" s="12">
        <v>0</v>
      </c>
      <c r="N87" s="9" t="s">
        <v>133</v>
      </c>
      <c r="O87" s="6" t="s">
        <v>1633</v>
      </c>
      <c r="P87" s="11">
        <v>41.16</v>
      </c>
      <c r="Q87" s="16">
        <v>44937</v>
      </c>
      <c r="R87" s="6" t="s">
        <v>2921</v>
      </c>
      <c r="S87" s="9">
        <f t="shared" si="8"/>
        <v>2023</v>
      </c>
      <c r="T87" s="12">
        <f t="shared" si="9"/>
        <v>1</v>
      </c>
      <c r="U87" s="6" t="str">
        <f t="shared" si="10"/>
        <v>Januari</v>
      </c>
      <c r="V87" s="9" t="str">
        <f t="shared" si="11"/>
        <v>Q1</v>
      </c>
      <c r="W87" s="10">
        <f t="shared" si="12"/>
        <v>6949.08</v>
      </c>
      <c r="X87" s="12">
        <f t="shared" si="13"/>
        <v>6</v>
      </c>
      <c r="Y87" s="9" t="str">
        <f t="shared" si="14"/>
        <v>Completed</v>
      </c>
      <c r="Z87" s="6" t="str">
        <f t="shared" si="15"/>
        <v>No Discount</v>
      </c>
    </row>
    <row r="88" spans="1:26" x14ac:dyDescent="0.35">
      <c r="A88" s="8">
        <v>45798</v>
      </c>
      <c r="B88" s="6" t="s">
        <v>18</v>
      </c>
      <c r="C88" s="6" t="s">
        <v>26</v>
      </c>
      <c r="D88" s="12">
        <v>20</v>
      </c>
      <c r="E88" s="10">
        <v>129.56</v>
      </c>
      <c r="F88" s="6" t="s">
        <v>31</v>
      </c>
      <c r="G88" s="6" t="s">
        <v>35</v>
      </c>
      <c r="H88" s="7">
        <v>0.15</v>
      </c>
      <c r="I88" s="6" t="s">
        <v>40</v>
      </c>
      <c r="J88" s="10">
        <v>2202.52</v>
      </c>
      <c r="K88" s="6" t="s">
        <v>42</v>
      </c>
      <c r="L88" s="6" t="s">
        <v>49</v>
      </c>
      <c r="M88" s="12">
        <v>0</v>
      </c>
      <c r="N88" s="9" t="s">
        <v>134</v>
      </c>
      <c r="O88" s="6" t="s">
        <v>1634</v>
      </c>
      <c r="P88" s="11">
        <v>40.21</v>
      </c>
      <c r="Q88" s="16">
        <v>45800</v>
      </c>
      <c r="R88" s="6" t="s">
        <v>2921</v>
      </c>
      <c r="S88" s="9">
        <f t="shared" si="8"/>
        <v>2025</v>
      </c>
      <c r="T88" s="12">
        <f t="shared" si="9"/>
        <v>5</v>
      </c>
      <c r="U88" s="6" t="str">
        <f t="shared" si="10"/>
        <v>Mei</v>
      </c>
      <c r="V88" s="9" t="str">
        <f t="shared" si="11"/>
        <v>Q2</v>
      </c>
      <c r="W88" s="10">
        <f t="shared" si="12"/>
        <v>2162.31</v>
      </c>
      <c r="X88" s="12">
        <f t="shared" si="13"/>
        <v>2</v>
      </c>
      <c r="Y88" s="9" t="str">
        <f t="shared" si="14"/>
        <v>Completed</v>
      </c>
      <c r="Z88" s="6" t="str">
        <f t="shared" si="15"/>
        <v>High</v>
      </c>
    </row>
    <row r="89" spans="1:26" x14ac:dyDescent="0.35">
      <c r="A89" s="8">
        <v>45128</v>
      </c>
      <c r="B89" s="6" t="s">
        <v>21</v>
      </c>
      <c r="C89" s="6" t="s">
        <v>28</v>
      </c>
      <c r="D89" s="12">
        <v>17</v>
      </c>
      <c r="E89" s="10">
        <v>431.82</v>
      </c>
      <c r="F89" s="6" t="s">
        <v>30</v>
      </c>
      <c r="G89" s="6" t="s">
        <v>35</v>
      </c>
      <c r="H89" s="7">
        <v>0</v>
      </c>
      <c r="I89" s="6" t="s">
        <v>36</v>
      </c>
      <c r="J89" s="10">
        <v>7340.94</v>
      </c>
      <c r="K89" s="6" t="s">
        <v>43</v>
      </c>
      <c r="L89" s="6" t="s">
        <v>47</v>
      </c>
      <c r="M89" s="12">
        <v>1</v>
      </c>
      <c r="N89" s="9" t="s">
        <v>135</v>
      </c>
      <c r="O89" s="6" t="s">
        <v>1635</v>
      </c>
      <c r="P89" s="11">
        <v>37.75</v>
      </c>
      <c r="Q89" s="16">
        <v>45132</v>
      </c>
      <c r="R89" s="6" t="s">
        <v>2924</v>
      </c>
      <c r="S89" s="9">
        <f t="shared" si="8"/>
        <v>2023</v>
      </c>
      <c r="T89" s="12">
        <f t="shared" si="9"/>
        <v>7</v>
      </c>
      <c r="U89" s="6" t="str">
        <f t="shared" si="10"/>
        <v>Juli</v>
      </c>
      <c r="V89" s="9" t="str">
        <f t="shared" si="11"/>
        <v>Q3</v>
      </c>
      <c r="W89" s="10">
        <f t="shared" si="12"/>
        <v>7303.19</v>
      </c>
      <c r="X89" s="12">
        <f t="shared" si="13"/>
        <v>4</v>
      </c>
      <c r="Y89" s="9" t="str">
        <f t="shared" si="14"/>
        <v>Returned</v>
      </c>
      <c r="Z89" s="6" t="str">
        <f t="shared" si="15"/>
        <v>No Discount</v>
      </c>
    </row>
    <row r="90" spans="1:26" x14ac:dyDescent="0.35">
      <c r="A90" s="8">
        <v>45802</v>
      </c>
      <c r="B90" s="6" t="s">
        <v>18</v>
      </c>
      <c r="C90" s="6" t="s">
        <v>23</v>
      </c>
      <c r="D90" s="12">
        <v>15</v>
      </c>
      <c r="E90" s="10">
        <v>15.85</v>
      </c>
      <c r="F90" s="6" t="s">
        <v>32</v>
      </c>
      <c r="G90" s="6" t="s">
        <v>35</v>
      </c>
      <c r="H90" s="7">
        <v>0</v>
      </c>
      <c r="I90" s="6" t="s">
        <v>41</v>
      </c>
      <c r="J90" s="10">
        <v>237.75</v>
      </c>
      <c r="K90" s="6" t="s">
        <v>45</v>
      </c>
      <c r="L90" s="6" t="s">
        <v>49</v>
      </c>
      <c r="M90" s="12">
        <v>0</v>
      </c>
      <c r="N90" s="9" t="s">
        <v>136</v>
      </c>
      <c r="O90" s="6" t="s">
        <v>1636</v>
      </c>
      <c r="P90" s="11">
        <v>23.49</v>
      </c>
      <c r="Q90" s="16">
        <v>45811</v>
      </c>
      <c r="R90" s="6" t="s">
        <v>2921</v>
      </c>
      <c r="S90" s="9">
        <f t="shared" si="8"/>
        <v>2025</v>
      </c>
      <c r="T90" s="12">
        <f t="shared" si="9"/>
        <v>5</v>
      </c>
      <c r="U90" s="6" t="str">
        <f t="shared" si="10"/>
        <v>Mei</v>
      </c>
      <c r="V90" s="9" t="str">
        <f t="shared" si="11"/>
        <v>Q2</v>
      </c>
      <c r="W90" s="10">
        <f t="shared" si="12"/>
        <v>214.26</v>
      </c>
      <c r="X90" s="12">
        <f t="shared" si="13"/>
        <v>9</v>
      </c>
      <c r="Y90" s="9" t="str">
        <f t="shared" si="14"/>
        <v>Completed</v>
      </c>
      <c r="Z90" s="6" t="str">
        <f t="shared" si="15"/>
        <v>No Discount</v>
      </c>
    </row>
    <row r="91" spans="1:26" x14ac:dyDescent="0.35">
      <c r="A91" s="8">
        <v>45612</v>
      </c>
      <c r="B91" s="6" t="s">
        <v>19</v>
      </c>
      <c r="C91" s="6" t="s">
        <v>28</v>
      </c>
      <c r="D91" s="12">
        <v>20</v>
      </c>
      <c r="E91" s="10">
        <v>548.34</v>
      </c>
      <c r="F91" s="6" t="s">
        <v>30</v>
      </c>
      <c r="G91" s="6" t="s">
        <v>35</v>
      </c>
      <c r="H91" s="7">
        <v>0.1</v>
      </c>
      <c r="I91" s="6" t="s">
        <v>41</v>
      </c>
      <c r="J91" s="10">
        <v>9870.1200000000008</v>
      </c>
      <c r="K91" s="6" t="s">
        <v>43</v>
      </c>
      <c r="L91" s="6" t="s">
        <v>49</v>
      </c>
      <c r="M91" s="12">
        <v>0</v>
      </c>
      <c r="N91" s="9" t="s">
        <v>137</v>
      </c>
      <c r="O91" s="6" t="s">
        <v>1637</v>
      </c>
      <c r="P91" s="11">
        <v>33.47</v>
      </c>
      <c r="Q91" s="16">
        <v>45618</v>
      </c>
      <c r="R91" s="6" t="s">
        <v>2922</v>
      </c>
      <c r="S91" s="9">
        <f t="shared" si="8"/>
        <v>2024</v>
      </c>
      <c r="T91" s="12">
        <f t="shared" si="9"/>
        <v>11</v>
      </c>
      <c r="U91" s="6" t="str">
        <f t="shared" si="10"/>
        <v>November</v>
      </c>
      <c r="V91" s="9" t="str">
        <f t="shared" si="11"/>
        <v>Q4</v>
      </c>
      <c r="W91" s="10">
        <f t="shared" si="12"/>
        <v>9836.6500000000015</v>
      </c>
      <c r="X91" s="12">
        <f t="shared" si="13"/>
        <v>6</v>
      </c>
      <c r="Y91" s="9" t="str">
        <f t="shared" si="14"/>
        <v>Completed</v>
      </c>
      <c r="Z91" s="6" t="str">
        <f t="shared" si="15"/>
        <v>Medium</v>
      </c>
    </row>
    <row r="92" spans="1:26" x14ac:dyDescent="0.35">
      <c r="A92" s="8">
        <v>45249</v>
      </c>
      <c r="B92" s="6" t="s">
        <v>20</v>
      </c>
      <c r="C92" s="6" t="s">
        <v>23</v>
      </c>
      <c r="D92" s="12">
        <v>16</v>
      </c>
      <c r="E92" s="10">
        <v>525.83000000000004</v>
      </c>
      <c r="F92" s="6" t="s">
        <v>32</v>
      </c>
      <c r="G92" s="6" t="s">
        <v>34</v>
      </c>
      <c r="H92" s="7">
        <v>0.05</v>
      </c>
      <c r="I92" s="6" t="s">
        <v>38</v>
      </c>
      <c r="J92" s="10">
        <v>7992.616</v>
      </c>
      <c r="K92" s="6" t="s">
        <v>42</v>
      </c>
      <c r="L92" s="6" t="s">
        <v>2928</v>
      </c>
      <c r="M92" s="12">
        <v>0</v>
      </c>
      <c r="N92" s="9" t="s">
        <v>138</v>
      </c>
      <c r="O92" s="6" t="s">
        <v>1638</v>
      </c>
      <c r="P92" s="11">
        <v>36.47</v>
      </c>
      <c r="Q92" s="16">
        <v>45255</v>
      </c>
      <c r="R92" s="6" t="s">
        <v>2923</v>
      </c>
      <c r="S92" s="9">
        <f t="shared" si="8"/>
        <v>2023</v>
      </c>
      <c r="T92" s="12">
        <f t="shared" si="9"/>
        <v>11</v>
      </c>
      <c r="U92" s="6" t="str">
        <f t="shared" si="10"/>
        <v>November</v>
      </c>
      <c r="V92" s="9" t="str">
        <f t="shared" si="11"/>
        <v>Q4</v>
      </c>
      <c r="W92" s="10">
        <f t="shared" si="12"/>
        <v>7956.1459999999997</v>
      </c>
      <c r="X92" s="12">
        <f t="shared" si="13"/>
        <v>6</v>
      </c>
      <c r="Y92" s="9" t="str">
        <f t="shared" si="14"/>
        <v>Completed</v>
      </c>
      <c r="Z92" s="6" t="str">
        <f t="shared" si="15"/>
        <v>Low</v>
      </c>
    </row>
    <row r="93" spans="1:26" x14ac:dyDescent="0.35">
      <c r="A93" s="8">
        <v>45669</v>
      </c>
      <c r="B93" s="6" t="s">
        <v>21</v>
      </c>
      <c r="C93" s="6" t="s">
        <v>23</v>
      </c>
      <c r="D93" s="12">
        <v>15</v>
      </c>
      <c r="E93" s="10">
        <v>411.38</v>
      </c>
      <c r="F93" s="6" t="s">
        <v>31</v>
      </c>
      <c r="G93" s="6" t="s">
        <v>34</v>
      </c>
      <c r="H93" s="7">
        <v>0.05</v>
      </c>
      <c r="I93" s="6" t="s">
        <v>41</v>
      </c>
      <c r="J93" s="10">
        <v>5862.165</v>
      </c>
      <c r="K93" s="6" t="s">
        <v>42</v>
      </c>
      <c r="L93" s="6" t="s">
        <v>48</v>
      </c>
      <c r="M93" s="12">
        <v>0</v>
      </c>
      <c r="N93" s="9" t="s">
        <v>139</v>
      </c>
      <c r="O93" s="6" t="s">
        <v>1639</v>
      </c>
      <c r="P93" s="11">
        <v>48.51</v>
      </c>
      <c r="Q93" s="16">
        <v>45678</v>
      </c>
      <c r="R93" s="6" t="s">
        <v>2924</v>
      </c>
      <c r="S93" s="9">
        <f t="shared" si="8"/>
        <v>2025</v>
      </c>
      <c r="T93" s="12">
        <f t="shared" si="9"/>
        <v>1</v>
      </c>
      <c r="U93" s="6" t="str">
        <f t="shared" si="10"/>
        <v>Januari</v>
      </c>
      <c r="V93" s="9" t="str">
        <f t="shared" si="11"/>
        <v>Q1</v>
      </c>
      <c r="W93" s="10">
        <f t="shared" si="12"/>
        <v>5813.6549999999997</v>
      </c>
      <c r="X93" s="12">
        <f t="shared" si="13"/>
        <v>9</v>
      </c>
      <c r="Y93" s="9" t="str">
        <f t="shared" si="14"/>
        <v>Completed</v>
      </c>
      <c r="Z93" s="6" t="str">
        <f t="shared" si="15"/>
        <v>Low</v>
      </c>
    </row>
    <row r="94" spans="1:26" x14ac:dyDescent="0.35">
      <c r="A94" s="8">
        <v>45014</v>
      </c>
      <c r="B94" s="6" t="s">
        <v>20</v>
      </c>
      <c r="C94" s="6" t="s">
        <v>27</v>
      </c>
      <c r="D94" s="12">
        <v>19</v>
      </c>
      <c r="E94" s="10">
        <v>559.95000000000005</v>
      </c>
      <c r="F94" s="6" t="s">
        <v>31</v>
      </c>
      <c r="G94" s="6" t="s">
        <v>34</v>
      </c>
      <c r="H94" s="7">
        <v>0.1</v>
      </c>
      <c r="I94" s="6" t="s">
        <v>39</v>
      </c>
      <c r="J94" s="10">
        <v>9575.1450000000004</v>
      </c>
      <c r="K94" s="6" t="s">
        <v>44</v>
      </c>
      <c r="L94" s="6" t="s">
        <v>49</v>
      </c>
      <c r="M94" s="12">
        <v>0</v>
      </c>
      <c r="N94" s="9" t="s">
        <v>140</v>
      </c>
      <c r="O94" s="6" t="s">
        <v>1640</v>
      </c>
      <c r="P94" s="11">
        <v>18.3</v>
      </c>
      <c r="Q94" s="16">
        <v>45019</v>
      </c>
      <c r="R94" s="6" t="s">
        <v>2923</v>
      </c>
      <c r="S94" s="9">
        <f t="shared" si="8"/>
        <v>2023</v>
      </c>
      <c r="T94" s="12">
        <f t="shared" si="9"/>
        <v>3</v>
      </c>
      <c r="U94" s="6" t="str">
        <f t="shared" si="10"/>
        <v>Maret</v>
      </c>
      <c r="V94" s="9" t="str">
        <f t="shared" si="11"/>
        <v>Q1</v>
      </c>
      <c r="W94" s="10">
        <f t="shared" si="12"/>
        <v>9556.8450000000012</v>
      </c>
      <c r="X94" s="12">
        <f t="shared" si="13"/>
        <v>5</v>
      </c>
      <c r="Y94" s="9" t="str">
        <f t="shared" si="14"/>
        <v>Completed</v>
      </c>
      <c r="Z94" s="6" t="str">
        <f t="shared" si="15"/>
        <v>Medium</v>
      </c>
    </row>
    <row r="95" spans="1:26" x14ac:dyDescent="0.35">
      <c r="A95" s="8">
        <v>45717</v>
      </c>
      <c r="B95" s="6" t="s">
        <v>20</v>
      </c>
      <c r="C95" s="6" t="s">
        <v>25</v>
      </c>
      <c r="D95" s="12">
        <v>8</v>
      </c>
      <c r="E95" s="10">
        <v>179.9</v>
      </c>
      <c r="F95" s="6" t="s">
        <v>32</v>
      </c>
      <c r="G95" s="6" t="s">
        <v>35</v>
      </c>
      <c r="H95" s="7">
        <v>0.05</v>
      </c>
      <c r="I95" s="6" t="s">
        <v>39</v>
      </c>
      <c r="J95" s="10">
        <v>1367.24</v>
      </c>
      <c r="K95" s="6" t="s">
        <v>42</v>
      </c>
      <c r="L95" s="6" t="s">
        <v>48</v>
      </c>
      <c r="M95" s="12">
        <v>0</v>
      </c>
      <c r="N95" s="9" t="s">
        <v>141</v>
      </c>
      <c r="O95" s="6" t="s">
        <v>1641</v>
      </c>
      <c r="P95" s="11">
        <v>14.8</v>
      </c>
      <c r="Q95" s="16">
        <v>45721</v>
      </c>
      <c r="R95" s="6" t="s">
        <v>2923</v>
      </c>
      <c r="S95" s="9">
        <f t="shared" si="8"/>
        <v>2025</v>
      </c>
      <c r="T95" s="12">
        <f t="shared" si="9"/>
        <v>3</v>
      </c>
      <c r="U95" s="6" t="str">
        <f t="shared" si="10"/>
        <v>Maret</v>
      </c>
      <c r="V95" s="9" t="str">
        <f t="shared" si="11"/>
        <v>Q1</v>
      </c>
      <c r="W95" s="10">
        <f t="shared" si="12"/>
        <v>1352.44</v>
      </c>
      <c r="X95" s="12">
        <f t="shared" si="13"/>
        <v>4</v>
      </c>
      <c r="Y95" s="9" t="str">
        <f t="shared" si="14"/>
        <v>Completed</v>
      </c>
      <c r="Z95" s="6" t="str">
        <f t="shared" si="15"/>
        <v>Low</v>
      </c>
    </row>
    <row r="96" spans="1:26" x14ac:dyDescent="0.35">
      <c r="A96" s="8">
        <v>45217</v>
      </c>
      <c r="B96" s="6" t="s">
        <v>20</v>
      </c>
      <c r="C96" s="6" t="s">
        <v>26</v>
      </c>
      <c r="D96" s="12">
        <v>12</v>
      </c>
      <c r="E96" s="10">
        <v>494.15</v>
      </c>
      <c r="F96" s="6" t="s">
        <v>30</v>
      </c>
      <c r="G96" s="6" t="s">
        <v>34</v>
      </c>
      <c r="H96" s="7">
        <v>0.15</v>
      </c>
      <c r="I96" s="6" t="s">
        <v>40</v>
      </c>
      <c r="J96" s="10">
        <v>5040.329999999999</v>
      </c>
      <c r="K96" s="6" t="s">
        <v>42</v>
      </c>
      <c r="L96" s="6" t="s">
        <v>48</v>
      </c>
      <c r="M96" s="12">
        <v>1</v>
      </c>
      <c r="N96" s="9" t="s">
        <v>142</v>
      </c>
      <c r="O96" s="6" t="s">
        <v>1642</v>
      </c>
      <c r="P96" s="11">
        <v>18.05</v>
      </c>
      <c r="Q96" s="16">
        <v>45219</v>
      </c>
      <c r="R96" s="6" t="s">
        <v>2923</v>
      </c>
      <c r="S96" s="9">
        <f t="shared" si="8"/>
        <v>2023</v>
      </c>
      <c r="T96" s="12">
        <f t="shared" si="9"/>
        <v>10</v>
      </c>
      <c r="U96" s="6" t="str">
        <f t="shared" si="10"/>
        <v>Oktober</v>
      </c>
      <c r="V96" s="9" t="str">
        <f t="shared" si="11"/>
        <v>Q4</v>
      </c>
      <c r="W96" s="10">
        <f t="shared" si="12"/>
        <v>5022.2799999999988</v>
      </c>
      <c r="X96" s="12">
        <f t="shared" si="13"/>
        <v>2</v>
      </c>
      <c r="Y96" s="9" t="str">
        <f t="shared" si="14"/>
        <v>Returned</v>
      </c>
      <c r="Z96" s="6" t="str">
        <f t="shared" si="15"/>
        <v>High</v>
      </c>
    </row>
    <row r="97" spans="1:26" x14ac:dyDescent="0.35">
      <c r="A97" s="8">
        <v>45760</v>
      </c>
      <c r="B97" s="6" t="s">
        <v>18</v>
      </c>
      <c r="C97" s="6" t="s">
        <v>25</v>
      </c>
      <c r="D97" s="12">
        <v>10</v>
      </c>
      <c r="E97" s="10">
        <v>462.99</v>
      </c>
      <c r="F97" s="6" t="s">
        <v>32</v>
      </c>
      <c r="G97" s="6" t="s">
        <v>34</v>
      </c>
      <c r="H97" s="7">
        <v>0</v>
      </c>
      <c r="I97" s="6" t="s">
        <v>41</v>
      </c>
      <c r="J97" s="10">
        <v>4629.8999999999996</v>
      </c>
      <c r="K97" s="6" t="s">
        <v>44</v>
      </c>
      <c r="L97" s="6" t="s">
        <v>49</v>
      </c>
      <c r="M97" s="12">
        <v>0</v>
      </c>
      <c r="N97" s="9" t="s">
        <v>143</v>
      </c>
      <c r="O97" s="6" t="s">
        <v>1643</v>
      </c>
      <c r="P97" s="11">
        <v>5.01</v>
      </c>
      <c r="Q97" s="16">
        <v>45762</v>
      </c>
      <c r="R97" s="6" t="s">
        <v>2921</v>
      </c>
      <c r="S97" s="9">
        <f t="shared" si="8"/>
        <v>2025</v>
      </c>
      <c r="T97" s="12">
        <f t="shared" si="9"/>
        <v>4</v>
      </c>
      <c r="U97" s="6" t="str">
        <f t="shared" si="10"/>
        <v>April</v>
      </c>
      <c r="V97" s="9" t="str">
        <f t="shared" si="11"/>
        <v>Q2</v>
      </c>
      <c r="W97" s="10">
        <f t="shared" si="12"/>
        <v>4624.8899999999994</v>
      </c>
      <c r="X97" s="12">
        <f t="shared" si="13"/>
        <v>2</v>
      </c>
      <c r="Y97" s="9" t="str">
        <f t="shared" si="14"/>
        <v>Completed</v>
      </c>
      <c r="Z97" s="6" t="str">
        <f t="shared" si="15"/>
        <v>No Discount</v>
      </c>
    </row>
    <row r="98" spans="1:26" x14ac:dyDescent="0.35">
      <c r="A98" s="8">
        <v>45790</v>
      </c>
      <c r="B98" s="6" t="s">
        <v>21</v>
      </c>
      <c r="C98" s="6" t="s">
        <v>23</v>
      </c>
      <c r="D98" s="12">
        <v>7</v>
      </c>
      <c r="E98" s="10">
        <v>460.24</v>
      </c>
      <c r="F98" s="6" t="s">
        <v>31</v>
      </c>
      <c r="G98" s="6" t="s">
        <v>35</v>
      </c>
      <c r="H98" s="7">
        <v>0.05</v>
      </c>
      <c r="I98" s="6" t="s">
        <v>37</v>
      </c>
      <c r="J98" s="10">
        <v>3060.596</v>
      </c>
      <c r="K98" s="6" t="s">
        <v>46</v>
      </c>
      <c r="L98" s="6" t="s">
        <v>48</v>
      </c>
      <c r="M98" s="12">
        <v>1</v>
      </c>
      <c r="N98" s="9" t="s">
        <v>144</v>
      </c>
      <c r="O98" s="6" t="s">
        <v>1644</v>
      </c>
      <c r="P98" s="11">
        <v>11.54</v>
      </c>
      <c r="Q98" s="16">
        <v>45800</v>
      </c>
      <c r="R98" s="6" t="s">
        <v>2924</v>
      </c>
      <c r="S98" s="9">
        <f t="shared" si="8"/>
        <v>2025</v>
      </c>
      <c r="T98" s="12">
        <f t="shared" si="9"/>
        <v>5</v>
      </c>
      <c r="U98" s="6" t="str">
        <f t="shared" si="10"/>
        <v>Mei</v>
      </c>
      <c r="V98" s="9" t="str">
        <f t="shared" si="11"/>
        <v>Q2</v>
      </c>
      <c r="W98" s="10">
        <f t="shared" si="12"/>
        <v>3049.056</v>
      </c>
      <c r="X98" s="12">
        <f t="shared" si="13"/>
        <v>10</v>
      </c>
      <c r="Y98" s="9" t="str">
        <f t="shared" si="14"/>
        <v>Returned</v>
      </c>
      <c r="Z98" s="6" t="str">
        <f t="shared" si="15"/>
        <v>Low</v>
      </c>
    </row>
    <row r="99" spans="1:26" x14ac:dyDescent="0.35">
      <c r="A99" s="8">
        <v>45403</v>
      </c>
      <c r="B99" s="6" t="s">
        <v>22</v>
      </c>
      <c r="C99" s="6" t="s">
        <v>29</v>
      </c>
      <c r="D99" s="12">
        <v>17</v>
      </c>
      <c r="E99" s="10">
        <v>309.52</v>
      </c>
      <c r="F99" s="6" t="s">
        <v>30</v>
      </c>
      <c r="G99" s="6" t="s">
        <v>34</v>
      </c>
      <c r="H99" s="7">
        <v>0.05</v>
      </c>
      <c r="I99" s="6" t="s">
        <v>36</v>
      </c>
      <c r="J99" s="10">
        <v>4998.7479999999996</v>
      </c>
      <c r="K99" s="6" t="s">
        <v>42</v>
      </c>
      <c r="L99" s="6" t="s">
        <v>47</v>
      </c>
      <c r="M99" s="12">
        <v>0</v>
      </c>
      <c r="N99" s="9" t="s">
        <v>145</v>
      </c>
      <c r="O99" s="6" t="s">
        <v>1645</v>
      </c>
      <c r="P99" s="11">
        <v>6.11</v>
      </c>
      <c r="Q99" s="16">
        <v>45409</v>
      </c>
      <c r="R99" s="6" t="s">
        <v>2925</v>
      </c>
      <c r="S99" s="9">
        <f t="shared" si="8"/>
        <v>2024</v>
      </c>
      <c r="T99" s="12">
        <f t="shared" si="9"/>
        <v>4</v>
      </c>
      <c r="U99" s="6" t="str">
        <f t="shared" si="10"/>
        <v>April</v>
      </c>
      <c r="V99" s="9" t="str">
        <f t="shared" si="11"/>
        <v>Q2</v>
      </c>
      <c r="W99" s="10">
        <f t="shared" si="12"/>
        <v>4992.6379999999999</v>
      </c>
      <c r="X99" s="12">
        <f t="shared" si="13"/>
        <v>6</v>
      </c>
      <c r="Y99" s="9" t="str">
        <f t="shared" si="14"/>
        <v>Completed</v>
      </c>
      <c r="Z99" s="6" t="str">
        <f t="shared" si="15"/>
        <v>Low</v>
      </c>
    </row>
    <row r="100" spans="1:26" x14ac:dyDescent="0.35">
      <c r="A100" s="8">
        <v>45688</v>
      </c>
      <c r="B100" s="6" t="s">
        <v>21</v>
      </c>
      <c r="C100" s="6" t="s">
        <v>27</v>
      </c>
      <c r="D100" s="12">
        <v>1</v>
      </c>
      <c r="E100" s="10">
        <v>323.83</v>
      </c>
      <c r="F100" s="6" t="s">
        <v>30</v>
      </c>
      <c r="G100" s="6" t="s">
        <v>34</v>
      </c>
      <c r="H100" s="7">
        <v>0.05</v>
      </c>
      <c r="I100" s="6" t="s">
        <v>36</v>
      </c>
      <c r="J100" s="10">
        <v>307.63850000000002</v>
      </c>
      <c r="K100" s="6" t="s">
        <v>44</v>
      </c>
      <c r="L100" s="6" t="s">
        <v>49</v>
      </c>
      <c r="M100" s="12">
        <v>0</v>
      </c>
      <c r="N100" s="9" t="s">
        <v>146</v>
      </c>
      <c r="O100" s="6" t="s">
        <v>1646</v>
      </c>
      <c r="P100" s="11">
        <v>27.48</v>
      </c>
      <c r="Q100" s="16">
        <v>45696</v>
      </c>
      <c r="R100" s="6" t="s">
        <v>2924</v>
      </c>
      <c r="S100" s="9">
        <f t="shared" si="8"/>
        <v>2025</v>
      </c>
      <c r="T100" s="12">
        <f t="shared" si="9"/>
        <v>1</v>
      </c>
      <c r="U100" s="6" t="str">
        <f t="shared" si="10"/>
        <v>Januari</v>
      </c>
      <c r="V100" s="9" t="str">
        <f t="shared" si="11"/>
        <v>Q1</v>
      </c>
      <c r="W100" s="10">
        <f t="shared" si="12"/>
        <v>280.1585</v>
      </c>
      <c r="X100" s="12">
        <f t="shared" si="13"/>
        <v>8</v>
      </c>
      <c r="Y100" s="9" t="str">
        <f t="shared" si="14"/>
        <v>Completed</v>
      </c>
      <c r="Z100" s="6" t="str">
        <f t="shared" si="15"/>
        <v>Low</v>
      </c>
    </row>
    <row r="101" spans="1:26" x14ac:dyDescent="0.35">
      <c r="A101" s="8">
        <v>45730</v>
      </c>
      <c r="B101" s="6" t="s">
        <v>21</v>
      </c>
      <c r="C101" s="6" t="s">
        <v>26</v>
      </c>
      <c r="D101" s="12">
        <v>10</v>
      </c>
      <c r="E101" s="10">
        <v>503.07</v>
      </c>
      <c r="F101" s="6" t="s">
        <v>32</v>
      </c>
      <c r="G101" s="6" t="s">
        <v>35</v>
      </c>
      <c r="H101" s="7">
        <v>0</v>
      </c>
      <c r="I101" s="6" t="s">
        <v>41</v>
      </c>
      <c r="J101" s="10">
        <v>5030.7</v>
      </c>
      <c r="K101" s="6" t="s">
        <v>44</v>
      </c>
      <c r="L101" s="6" t="s">
        <v>47</v>
      </c>
      <c r="M101" s="12">
        <v>0</v>
      </c>
      <c r="N101" s="9" t="s">
        <v>147</v>
      </c>
      <c r="O101" s="6" t="s">
        <v>1647</v>
      </c>
      <c r="P101" s="11">
        <v>44.61</v>
      </c>
      <c r="Q101" s="16">
        <v>45735</v>
      </c>
      <c r="R101" s="6" t="s">
        <v>2924</v>
      </c>
      <c r="S101" s="9">
        <f t="shared" si="8"/>
        <v>2025</v>
      </c>
      <c r="T101" s="12">
        <f t="shared" si="9"/>
        <v>3</v>
      </c>
      <c r="U101" s="6" t="str">
        <f t="shared" si="10"/>
        <v>Maret</v>
      </c>
      <c r="V101" s="9" t="str">
        <f t="shared" si="11"/>
        <v>Q1</v>
      </c>
      <c r="W101" s="10">
        <f t="shared" si="12"/>
        <v>4986.09</v>
      </c>
      <c r="X101" s="12">
        <f t="shared" si="13"/>
        <v>5</v>
      </c>
      <c r="Y101" s="9" t="str">
        <f t="shared" si="14"/>
        <v>Completed</v>
      </c>
      <c r="Z101" s="6" t="str">
        <f t="shared" si="15"/>
        <v>No Discount</v>
      </c>
    </row>
    <row r="102" spans="1:26" x14ac:dyDescent="0.35">
      <c r="A102" s="8">
        <v>45438</v>
      </c>
      <c r="B102" s="6" t="s">
        <v>22</v>
      </c>
      <c r="C102" s="6" t="s">
        <v>23</v>
      </c>
      <c r="D102" s="12">
        <v>20</v>
      </c>
      <c r="E102" s="10">
        <v>491.68</v>
      </c>
      <c r="F102" s="6" t="s">
        <v>33</v>
      </c>
      <c r="G102" s="6" t="s">
        <v>34</v>
      </c>
      <c r="H102" s="7">
        <v>0.15</v>
      </c>
      <c r="I102" s="6" t="s">
        <v>37</v>
      </c>
      <c r="J102" s="10">
        <v>8358.56</v>
      </c>
      <c r="K102" s="6" t="s">
        <v>42</v>
      </c>
      <c r="L102" s="6" t="s">
        <v>48</v>
      </c>
      <c r="M102" s="12">
        <v>1</v>
      </c>
      <c r="N102" s="9" t="s">
        <v>148</v>
      </c>
      <c r="O102" s="6" t="s">
        <v>1648</v>
      </c>
      <c r="P102" s="11">
        <v>43.46</v>
      </c>
      <c r="Q102" s="16">
        <v>45441</v>
      </c>
      <c r="R102" s="6" t="s">
        <v>2925</v>
      </c>
      <c r="S102" s="9">
        <f t="shared" si="8"/>
        <v>2024</v>
      </c>
      <c r="T102" s="12">
        <f t="shared" si="9"/>
        <v>5</v>
      </c>
      <c r="U102" s="6" t="str">
        <f t="shared" si="10"/>
        <v>Mei</v>
      </c>
      <c r="V102" s="9" t="str">
        <f t="shared" si="11"/>
        <v>Q2</v>
      </c>
      <c r="W102" s="10">
        <f t="shared" si="12"/>
        <v>8315.1</v>
      </c>
      <c r="X102" s="12">
        <f t="shared" si="13"/>
        <v>3</v>
      </c>
      <c r="Y102" s="9" t="str">
        <f t="shared" si="14"/>
        <v>Returned</v>
      </c>
      <c r="Z102" s="6" t="str">
        <f t="shared" si="15"/>
        <v>High</v>
      </c>
    </row>
    <row r="103" spans="1:26" x14ac:dyDescent="0.35">
      <c r="A103" s="8">
        <v>45129</v>
      </c>
      <c r="B103" s="6" t="s">
        <v>20</v>
      </c>
      <c r="C103" s="6" t="s">
        <v>24</v>
      </c>
      <c r="D103" s="12">
        <v>17</v>
      </c>
      <c r="E103" s="10">
        <v>468.45</v>
      </c>
      <c r="F103" s="6" t="s">
        <v>31</v>
      </c>
      <c r="G103" s="6" t="s">
        <v>35</v>
      </c>
      <c r="H103" s="7">
        <v>0.05</v>
      </c>
      <c r="I103" s="6" t="s">
        <v>39</v>
      </c>
      <c r="J103" s="10">
        <v>7565.4674999999997</v>
      </c>
      <c r="K103" s="6" t="s">
        <v>44</v>
      </c>
      <c r="L103" s="6" t="s">
        <v>47</v>
      </c>
      <c r="M103" s="12">
        <v>0</v>
      </c>
      <c r="N103" s="9" t="s">
        <v>149</v>
      </c>
      <c r="O103" s="6" t="s">
        <v>1649</v>
      </c>
      <c r="P103" s="11">
        <v>17.88</v>
      </c>
      <c r="Q103" s="16">
        <v>45133</v>
      </c>
      <c r="R103" s="6" t="s">
        <v>2923</v>
      </c>
      <c r="S103" s="9">
        <f t="shared" si="8"/>
        <v>2023</v>
      </c>
      <c r="T103" s="12">
        <f t="shared" si="9"/>
        <v>7</v>
      </c>
      <c r="U103" s="6" t="str">
        <f t="shared" si="10"/>
        <v>Juli</v>
      </c>
      <c r="V103" s="9" t="str">
        <f t="shared" si="11"/>
        <v>Q3</v>
      </c>
      <c r="W103" s="10">
        <f t="shared" si="12"/>
        <v>7547.5874999999996</v>
      </c>
      <c r="X103" s="12">
        <f t="shared" si="13"/>
        <v>4</v>
      </c>
      <c r="Y103" s="9" t="str">
        <f t="shared" si="14"/>
        <v>Completed</v>
      </c>
      <c r="Z103" s="6" t="str">
        <f t="shared" si="15"/>
        <v>Low</v>
      </c>
    </row>
    <row r="104" spans="1:26" x14ac:dyDescent="0.35">
      <c r="A104" s="8">
        <v>45372</v>
      </c>
      <c r="B104" s="6" t="s">
        <v>20</v>
      </c>
      <c r="C104" s="6" t="s">
        <v>23</v>
      </c>
      <c r="D104" s="12">
        <v>11</v>
      </c>
      <c r="E104" s="10">
        <v>401.76</v>
      </c>
      <c r="F104" s="6" t="s">
        <v>33</v>
      </c>
      <c r="G104" s="6" t="s">
        <v>35</v>
      </c>
      <c r="H104" s="7">
        <v>0.15</v>
      </c>
      <c r="I104" s="6" t="s">
        <v>38</v>
      </c>
      <c r="J104" s="10">
        <v>3756.4560000000001</v>
      </c>
      <c r="K104" s="6" t="s">
        <v>43</v>
      </c>
      <c r="L104" s="6" t="s">
        <v>48</v>
      </c>
      <c r="M104" s="12">
        <v>0</v>
      </c>
      <c r="N104" s="9" t="s">
        <v>150</v>
      </c>
      <c r="O104" s="6" t="s">
        <v>1650</v>
      </c>
      <c r="P104" s="11">
        <v>48.03</v>
      </c>
      <c r="Q104" s="16">
        <v>45381</v>
      </c>
      <c r="R104" s="6" t="s">
        <v>2923</v>
      </c>
      <c r="S104" s="9">
        <f t="shared" si="8"/>
        <v>2024</v>
      </c>
      <c r="T104" s="12">
        <f t="shared" si="9"/>
        <v>3</v>
      </c>
      <c r="U104" s="6" t="str">
        <f t="shared" si="10"/>
        <v>Maret</v>
      </c>
      <c r="V104" s="9" t="str">
        <f t="shared" si="11"/>
        <v>Q1</v>
      </c>
      <c r="W104" s="10">
        <f t="shared" si="12"/>
        <v>3708.4259999999999</v>
      </c>
      <c r="X104" s="12">
        <f t="shared" si="13"/>
        <v>9</v>
      </c>
      <c r="Y104" s="9" t="str">
        <f t="shared" si="14"/>
        <v>Completed</v>
      </c>
      <c r="Z104" s="6" t="str">
        <f t="shared" si="15"/>
        <v>High</v>
      </c>
    </row>
    <row r="105" spans="1:26" x14ac:dyDescent="0.35">
      <c r="A105" s="8">
        <v>45021</v>
      </c>
      <c r="B105" s="6" t="s">
        <v>22</v>
      </c>
      <c r="C105" s="6" t="s">
        <v>29</v>
      </c>
      <c r="D105" s="12">
        <v>3</v>
      </c>
      <c r="E105" s="10">
        <v>221</v>
      </c>
      <c r="F105" s="6" t="s">
        <v>30</v>
      </c>
      <c r="G105" s="6" t="s">
        <v>34</v>
      </c>
      <c r="H105" s="7">
        <v>0</v>
      </c>
      <c r="I105" s="6" t="s">
        <v>38</v>
      </c>
      <c r="J105" s="10">
        <v>663</v>
      </c>
      <c r="K105" s="6" t="s">
        <v>46</v>
      </c>
      <c r="L105" s="6" t="s">
        <v>47</v>
      </c>
      <c r="M105" s="12">
        <v>0</v>
      </c>
      <c r="N105" s="9" t="s">
        <v>151</v>
      </c>
      <c r="O105" s="6" t="s">
        <v>1651</v>
      </c>
      <c r="P105" s="11">
        <v>32.31</v>
      </c>
      <c r="Q105" s="16">
        <v>45024</v>
      </c>
      <c r="R105" s="6" t="s">
        <v>2925</v>
      </c>
      <c r="S105" s="9">
        <f t="shared" si="8"/>
        <v>2023</v>
      </c>
      <c r="T105" s="12">
        <f t="shared" si="9"/>
        <v>4</v>
      </c>
      <c r="U105" s="6" t="str">
        <f t="shared" si="10"/>
        <v>April</v>
      </c>
      <c r="V105" s="9" t="str">
        <f t="shared" si="11"/>
        <v>Q2</v>
      </c>
      <c r="W105" s="10">
        <f t="shared" si="12"/>
        <v>630.69000000000005</v>
      </c>
      <c r="X105" s="12">
        <f t="shared" si="13"/>
        <v>3</v>
      </c>
      <c r="Y105" s="9" t="str">
        <f t="shared" si="14"/>
        <v>Completed</v>
      </c>
      <c r="Z105" s="6" t="str">
        <f t="shared" si="15"/>
        <v>No Discount</v>
      </c>
    </row>
    <row r="106" spans="1:26" x14ac:dyDescent="0.35">
      <c r="A106" s="8">
        <v>45530</v>
      </c>
      <c r="B106" s="6" t="s">
        <v>18</v>
      </c>
      <c r="C106" s="6" t="s">
        <v>27</v>
      </c>
      <c r="D106" s="12">
        <v>6</v>
      </c>
      <c r="E106" s="10">
        <v>188.45</v>
      </c>
      <c r="F106" s="6" t="s">
        <v>32</v>
      </c>
      <c r="G106" s="6" t="s">
        <v>34</v>
      </c>
      <c r="H106" s="7">
        <v>0.05</v>
      </c>
      <c r="I106" s="6" t="s">
        <v>37</v>
      </c>
      <c r="J106" s="10">
        <v>1074.165</v>
      </c>
      <c r="K106" s="6" t="s">
        <v>43</v>
      </c>
      <c r="L106" s="6" t="s">
        <v>2928</v>
      </c>
      <c r="M106" s="12">
        <v>0</v>
      </c>
      <c r="N106" s="9" t="s">
        <v>152</v>
      </c>
      <c r="O106" s="6" t="s">
        <v>1652</v>
      </c>
      <c r="P106" s="11">
        <v>6.77</v>
      </c>
      <c r="Q106" s="16">
        <v>45536</v>
      </c>
      <c r="R106" s="6" t="s">
        <v>2921</v>
      </c>
      <c r="S106" s="9">
        <f t="shared" si="8"/>
        <v>2024</v>
      </c>
      <c r="T106" s="12">
        <f t="shared" si="9"/>
        <v>8</v>
      </c>
      <c r="U106" s="6" t="str">
        <f t="shared" si="10"/>
        <v>Agustus</v>
      </c>
      <c r="V106" s="9" t="str">
        <f t="shared" si="11"/>
        <v>Q3</v>
      </c>
      <c r="W106" s="10">
        <f t="shared" si="12"/>
        <v>1067.395</v>
      </c>
      <c r="X106" s="12">
        <f t="shared" si="13"/>
        <v>6</v>
      </c>
      <c r="Y106" s="9" t="str">
        <f t="shared" si="14"/>
        <v>Completed</v>
      </c>
      <c r="Z106" s="6" t="str">
        <f t="shared" si="15"/>
        <v>Low</v>
      </c>
    </row>
    <row r="107" spans="1:26" x14ac:dyDescent="0.35">
      <c r="A107" s="8">
        <v>45480</v>
      </c>
      <c r="B107" s="6" t="s">
        <v>20</v>
      </c>
      <c r="C107" s="6" t="s">
        <v>25</v>
      </c>
      <c r="D107" s="12">
        <v>3</v>
      </c>
      <c r="E107" s="10">
        <v>566.20000000000005</v>
      </c>
      <c r="F107" s="6" t="s">
        <v>33</v>
      </c>
      <c r="G107" s="6" t="s">
        <v>35</v>
      </c>
      <c r="H107" s="7">
        <v>0</v>
      </c>
      <c r="I107" s="6" t="s">
        <v>41</v>
      </c>
      <c r="J107" s="10">
        <v>1698.6</v>
      </c>
      <c r="K107" s="6" t="s">
        <v>43</v>
      </c>
      <c r="L107" s="6" t="s">
        <v>47</v>
      </c>
      <c r="M107" s="12">
        <v>1</v>
      </c>
      <c r="N107" s="9" t="s">
        <v>153</v>
      </c>
      <c r="O107" s="6" t="s">
        <v>1653</v>
      </c>
      <c r="P107" s="11">
        <v>28.97</v>
      </c>
      <c r="Q107" s="16">
        <v>45490</v>
      </c>
      <c r="R107" s="6" t="s">
        <v>2923</v>
      </c>
      <c r="S107" s="9">
        <f t="shared" si="8"/>
        <v>2024</v>
      </c>
      <c r="T107" s="12">
        <f t="shared" si="9"/>
        <v>7</v>
      </c>
      <c r="U107" s="6" t="str">
        <f t="shared" si="10"/>
        <v>Juli</v>
      </c>
      <c r="V107" s="9" t="str">
        <f t="shared" si="11"/>
        <v>Q3</v>
      </c>
      <c r="W107" s="10">
        <f t="shared" si="12"/>
        <v>1669.6299999999999</v>
      </c>
      <c r="X107" s="12">
        <f t="shared" si="13"/>
        <v>10</v>
      </c>
      <c r="Y107" s="9" t="str">
        <f t="shared" si="14"/>
        <v>Returned</v>
      </c>
      <c r="Z107" s="6" t="str">
        <f t="shared" si="15"/>
        <v>No Discount</v>
      </c>
    </row>
    <row r="108" spans="1:26" x14ac:dyDescent="0.35">
      <c r="A108" s="8">
        <v>45198</v>
      </c>
      <c r="B108" s="6" t="s">
        <v>18</v>
      </c>
      <c r="C108" s="6" t="s">
        <v>27</v>
      </c>
      <c r="D108" s="12">
        <v>14</v>
      </c>
      <c r="E108" s="10">
        <v>167.09</v>
      </c>
      <c r="F108" s="6" t="s">
        <v>33</v>
      </c>
      <c r="G108" s="6" t="s">
        <v>35</v>
      </c>
      <c r="H108" s="7">
        <v>0.05</v>
      </c>
      <c r="I108" s="6" t="s">
        <v>37</v>
      </c>
      <c r="J108" s="10">
        <v>2222.297</v>
      </c>
      <c r="K108" s="6" t="s">
        <v>43</v>
      </c>
      <c r="L108" s="6" t="s">
        <v>48</v>
      </c>
      <c r="M108" s="12">
        <v>1</v>
      </c>
      <c r="N108" s="9" t="s">
        <v>154</v>
      </c>
      <c r="O108" s="6" t="s">
        <v>1654</v>
      </c>
      <c r="P108" s="11">
        <v>47.05</v>
      </c>
      <c r="Q108" s="16">
        <v>45207</v>
      </c>
      <c r="R108" s="6" t="s">
        <v>2921</v>
      </c>
      <c r="S108" s="9">
        <f t="shared" si="8"/>
        <v>2023</v>
      </c>
      <c r="T108" s="12">
        <f t="shared" si="9"/>
        <v>9</v>
      </c>
      <c r="U108" s="6" t="str">
        <f t="shared" si="10"/>
        <v>September</v>
      </c>
      <c r="V108" s="9" t="str">
        <f t="shared" si="11"/>
        <v>Q3</v>
      </c>
      <c r="W108" s="10">
        <f t="shared" si="12"/>
        <v>2175.2469999999998</v>
      </c>
      <c r="X108" s="12">
        <f t="shared" si="13"/>
        <v>9</v>
      </c>
      <c r="Y108" s="9" t="str">
        <f t="shared" si="14"/>
        <v>Returned</v>
      </c>
      <c r="Z108" s="6" t="str">
        <f t="shared" si="15"/>
        <v>Low</v>
      </c>
    </row>
    <row r="109" spans="1:26" x14ac:dyDescent="0.35">
      <c r="A109" s="8">
        <v>45203</v>
      </c>
      <c r="B109" s="6" t="s">
        <v>22</v>
      </c>
      <c r="C109" s="6" t="s">
        <v>27</v>
      </c>
      <c r="D109" s="12">
        <v>16</v>
      </c>
      <c r="E109" s="10">
        <v>36.159999999999997</v>
      </c>
      <c r="F109" s="6" t="s">
        <v>32</v>
      </c>
      <c r="G109" s="6" t="s">
        <v>34</v>
      </c>
      <c r="H109" s="7">
        <v>0.1</v>
      </c>
      <c r="I109" s="6" t="s">
        <v>39</v>
      </c>
      <c r="J109" s="10">
        <v>520.70399999999995</v>
      </c>
      <c r="K109" s="6" t="s">
        <v>45</v>
      </c>
      <c r="L109" s="6" t="s">
        <v>47</v>
      </c>
      <c r="M109" s="12">
        <v>0</v>
      </c>
      <c r="N109" s="9" t="s">
        <v>155</v>
      </c>
      <c r="O109" s="6" t="s">
        <v>1655</v>
      </c>
      <c r="P109" s="11">
        <v>26.64</v>
      </c>
      <c r="Q109" s="16">
        <v>45210</v>
      </c>
      <c r="R109" s="6" t="s">
        <v>2925</v>
      </c>
      <c r="S109" s="9">
        <f t="shared" si="8"/>
        <v>2023</v>
      </c>
      <c r="T109" s="12">
        <f t="shared" si="9"/>
        <v>10</v>
      </c>
      <c r="U109" s="6" t="str">
        <f t="shared" si="10"/>
        <v>Oktober</v>
      </c>
      <c r="V109" s="9" t="str">
        <f t="shared" si="11"/>
        <v>Q4</v>
      </c>
      <c r="W109" s="10">
        <f t="shared" si="12"/>
        <v>494.06399999999996</v>
      </c>
      <c r="X109" s="12">
        <f t="shared" si="13"/>
        <v>7</v>
      </c>
      <c r="Y109" s="9" t="str">
        <f t="shared" si="14"/>
        <v>Completed</v>
      </c>
      <c r="Z109" s="6" t="str">
        <f t="shared" si="15"/>
        <v>Medium</v>
      </c>
    </row>
    <row r="110" spans="1:26" x14ac:dyDescent="0.35">
      <c r="A110" s="8">
        <v>45817</v>
      </c>
      <c r="B110" s="6" t="s">
        <v>21</v>
      </c>
      <c r="C110" s="6" t="s">
        <v>29</v>
      </c>
      <c r="D110" s="12">
        <v>2</v>
      </c>
      <c r="E110" s="10">
        <v>73.94</v>
      </c>
      <c r="F110" s="6" t="s">
        <v>30</v>
      </c>
      <c r="G110" s="6" t="s">
        <v>34</v>
      </c>
      <c r="H110" s="7">
        <v>0.05</v>
      </c>
      <c r="I110" s="6" t="s">
        <v>39</v>
      </c>
      <c r="J110" s="10">
        <v>140.48599999999999</v>
      </c>
      <c r="K110" s="6" t="s">
        <v>45</v>
      </c>
      <c r="L110" s="6" t="s">
        <v>48</v>
      </c>
      <c r="M110" s="12">
        <v>0</v>
      </c>
      <c r="N110" s="9" t="s">
        <v>156</v>
      </c>
      <c r="O110" s="6" t="s">
        <v>1656</v>
      </c>
      <c r="P110" s="11">
        <v>28.05</v>
      </c>
      <c r="Q110" s="16">
        <v>45824</v>
      </c>
      <c r="R110" s="6" t="s">
        <v>2924</v>
      </c>
      <c r="S110" s="9">
        <f t="shared" si="8"/>
        <v>2025</v>
      </c>
      <c r="T110" s="12">
        <f t="shared" si="9"/>
        <v>6</v>
      </c>
      <c r="U110" s="6" t="str">
        <f t="shared" si="10"/>
        <v>Juni</v>
      </c>
      <c r="V110" s="9" t="str">
        <f t="shared" si="11"/>
        <v>Q2</v>
      </c>
      <c r="W110" s="10">
        <f t="shared" si="12"/>
        <v>112.43599999999999</v>
      </c>
      <c r="X110" s="12">
        <f t="shared" si="13"/>
        <v>7</v>
      </c>
      <c r="Y110" s="9" t="str">
        <f t="shared" si="14"/>
        <v>Completed</v>
      </c>
      <c r="Z110" s="6" t="str">
        <f t="shared" si="15"/>
        <v>Low</v>
      </c>
    </row>
    <row r="111" spans="1:26" x14ac:dyDescent="0.35">
      <c r="A111" s="8">
        <v>45820</v>
      </c>
      <c r="B111" s="6" t="s">
        <v>18</v>
      </c>
      <c r="C111" s="6" t="s">
        <v>29</v>
      </c>
      <c r="D111" s="12">
        <v>16</v>
      </c>
      <c r="E111" s="10">
        <v>459.49</v>
      </c>
      <c r="F111" s="6" t="s">
        <v>31</v>
      </c>
      <c r="G111" s="6" t="s">
        <v>34</v>
      </c>
      <c r="H111" s="7">
        <v>0.1</v>
      </c>
      <c r="I111" s="6" t="s">
        <v>36</v>
      </c>
      <c r="J111" s="10">
        <v>6616.6559999999999</v>
      </c>
      <c r="K111" s="6" t="s">
        <v>42</v>
      </c>
      <c r="L111" s="6" t="s">
        <v>48</v>
      </c>
      <c r="M111" s="12">
        <v>0</v>
      </c>
      <c r="N111" s="9" t="s">
        <v>157</v>
      </c>
      <c r="O111" s="6" t="s">
        <v>1657</v>
      </c>
      <c r="P111" s="11">
        <v>26.99</v>
      </c>
      <c r="Q111" s="16">
        <v>45822</v>
      </c>
      <c r="R111" s="6" t="s">
        <v>2921</v>
      </c>
      <c r="S111" s="9">
        <f t="shared" si="8"/>
        <v>2025</v>
      </c>
      <c r="T111" s="12">
        <f t="shared" si="9"/>
        <v>6</v>
      </c>
      <c r="U111" s="6" t="str">
        <f t="shared" si="10"/>
        <v>Juni</v>
      </c>
      <c r="V111" s="9" t="str">
        <f t="shared" si="11"/>
        <v>Q2</v>
      </c>
      <c r="W111" s="10">
        <f t="shared" si="12"/>
        <v>6589.6660000000002</v>
      </c>
      <c r="X111" s="12">
        <f t="shared" si="13"/>
        <v>2</v>
      </c>
      <c r="Y111" s="9" t="str">
        <f t="shared" si="14"/>
        <v>Completed</v>
      </c>
      <c r="Z111" s="6" t="str">
        <f t="shared" si="15"/>
        <v>Medium</v>
      </c>
    </row>
    <row r="112" spans="1:26" x14ac:dyDescent="0.35">
      <c r="A112" s="8">
        <v>45472</v>
      </c>
      <c r="B112" s="6" t="s">
        <v>18</v>
      </c>
      <c r="C112" s="6" t="s">
        <v>26</v>
      </c>
      <c r="D112" s="12">
        <v>3</v>
      </c>
      <c r="E112" s="10">
        <v>168.05</v>
      </c>
      <c r="F112" s="6" t="s">
        <v>31</v>
      </c>
      <c r="G112" s="6" t="s">
        <v>35</v>
      </c>
      <c r="H112" s="7">
        <v>0</v>
      </c>
      <c r="I112" s="6" t="s">
        <v>39</v>
      </c>
      <c r="J112" s="10">
        <v>504.15</v>
      </c>
      <c r="K112" s="6" t="s">
        <v>46</v>
      </c>
      <c r="L112" s="6" t="s">
        <v>2928</v>
      </c>
      <c r="M112" s="12">
        <v>1</v>
      </c>
      <c r="N112" s="9" t="s">
        <v>158</v>
      </c>
      <c r="O112" s="6" t="s">
        <v>1658</v>
      </c>
      <c r="P112" s="11">
        <v>21.08</v>
      </c>
      <c r="Q112" s="16">
        <v>45479</v>
      </c>
      <c r="R112" s="6" t="s">
        <v>2921</v>
      </c>
      <c r="S112" s="9">
        <f t="shared" si="8"/>
        <v>2024</v>
      </c>
      <c r="T112" s="12">
        <f t="shared" si="9"/>
        <v>6</v>
      </c>
      <c r="U112" s="6" t="str">
        <f t="shared" si="10"/>
        <v>Juni</v>
      </c>
      <c r="V112" s="9" t="str">
        <f t="shared" si="11"/>
        <v>Q2</v>
      </c>
      <c r="W112" s="10">
        <f t="shared" si="12"/>
        <v>483.07</v>
      </c>
      <c r="X112" s="12">
        <f t="shared" si="13"/>
        <v>7</v>
      </c>
      <c r="Y112" s="9" t="str">
        <f t="shared" si="14"/>
        <v>Returned</v>
      </c>
      <c r="Z112" s="6" t="str">
        <f t="shared" si="15"/>
        <v>No Discount</v>
      </c>
    </row>
    <row r="113" spans="1:26" x14ac:dyDescent="0.35">
      <c r="A113" s="8">
        <v>45374</v>
      </c>
      <c r="B113" s="6" t="s">
        <v>20</v>
      </c>
      <c r="C113" s="6" t="s">
        <v>29</v>
      </c>
      <c r="D113" s="12">
        <v>14</v>
      </c>
      <c r="E113" s="10">
        <v>37.54</v>
      </c>
      <c r="F113" s="6" t="s">
        <v>30</v>
      </c>
      <c r="G113" s="6" t="s">
        <v>35</v>
      </c>
      <c r="H113" s="7">
        <v>0.15</v>
      </c>
      <c r="I113" s="6" t="s">
        <v>37</v>
      </c>
      <c r="J113" s="10">
        <v>446.72599999999989</v>
      </c>
      <c r="K113" s="6" t="s">
        <v>44</v>
      </c>
      <c r="L113" s="6" t="s">
        <v>2928</v>
      </c>
      <c r="M113" s="12">
        <v>1</v>
      </c>
      <c r="N113" s="9" t="s">
        <v>159</v>
      </c>
      <c r="O113" s="6" t="s">
        <v>1659</v>
      </c>
      <c r="P113" s="11">
        <v>49.6</v>
      </c>
      <c r="Q113" s="16">
        <v>45384</v>
      </c>
      <c r="R113" s="6" t="s">
        <v>2923</v>
      </c>
      <c r="S113" s="9">
        <f t="shared" si="8"/>
        <v>2024</v>
      </c>
      <c r="T113" s="12">
        <f t="shared" si="9"/>
        <v>3</v>
      </c>
      <c r="U113" s="6" t="str">
        <f t="shared" si="10"/>
        <v>Maret</v>
      </c>
      <c r="V113" s="9" t="str">
        <f t="shared" si="11"/>
        <v>Q1</v>
      </c>
      <c r="W113" s="10">
        <f t="shared" si="12"/>
        <v>397.12599999999986</v>
      </c>
      <c r="X113" s="12">
        <f t="shared" si="13"/>
        <v>10</v>
      </c>
      <c r="Y113" s="9" t="str">
        <f t="shared" si="14"/>
        <v>Returned</v>
      </c>
      <c r="Z113" s="6" t="str">
        <f t="shared" si="15"/>
        <v>High</v>
      </c>
    </row>
    <row r="114" spans="1:26" x14ac:dyDescent="0.35">
      <c r="A114" s="8">
        <v>45487</v>
      </c>
      <c r="B114" s="6" t="s">
        <v>19</v>
      </c>
      <c r="C114" s="6" t="s">
        <v>28</v>
      </c>
      <c r="D114" s="12">
        <v>4</v>
      </c>
      <c r="E114" s="10">
        <v>151.16</v>
      </c>
      <c r="F114" s="6" t="s">
        <v>30</v>
      </c>
      <c r="G114" s="6" t="s">
        <v>34</v>
      </c>
      <c r="H114" s="7">
        <v>0</v>
      </c>
      <c r="I114" s="6" t="s">
        <v>37</v>
      </c>
      <c r="J114" s="10">
        <v>604.64</v>
      </c>
      <c r="K114" s="6" t="s">
        <v>43</v>
      </c>
      <c r="L114" s="6" t="s">
        <v>48</v>
      </c>
      <c r="M114" s="12">
        <v>1</v>
      </c>
      <c r="N114" s="9" t="s">
        <v>160</v>
      </c>
      <c r="O114" s="6" t="s">
        <v>1660</v>
      </c>
      <c r="P114" s="11">
        <v>41.4</v>
      </c>
      <c r="Q114" s="16">
        <v>45494</v>
      </c>
      <c r="R114" s="6" t="s">
        <v>2922</v>
      </c>
      <c r="S114" s="9">
        <f t="shared" si="8"/>
        <v>2024</v>
      </c>
      <c r="T114" s="12">
        <f t="shared" si="9"/>
        <v>7</v>
      </c>
      <c r="U114" s="6" t="str">
        <f t="shared" si="10"/>
        <v>Juli</v>
      </c>
      <c r="V114" s="9" t="str">
        <f t="shared" si="11"/>
        <v>Q3</v>
      </c>
      <c r="W114" s="10">
        <f t="shared" si="12"/>
        <v>563.24</v>
      </c>
      <c r="X114" s="12">
        <f t="shared" si="13"/>
        <v>7</v>
      </c>
      <c r="Y114" s="9" t="str">
        <f t="shared" si="14"/>
        <v>Returned</v>
      </c>
      <c r="Z114" s="6" t="str">
        <f t="shared" si="15"/>
        <v>No Discount</v>
      </c>
    </row>
    <row r="115" spans="1:26" x14ac:dyDescent="0.35">
      <c r="A115" s="8">
        <v>45366</v>
      </c>
      <c r="B115" s="6" t="s">
        <v>19</v>
      </c>
      <c r="C115" s="6" t="s">
        <v>28</v>
      </c>
      <c r="D115" s="12">
        <v>17</v>
      </c>
      <c r="E115" s="10">
        <v>78.58</v>
      </c>
      <c r="F115" s="6" t="s">
        <v>31</v>
      </c>
      <c r="G115" s="6" t="s">
        <v>34</v>
      </c>
      <c r="H115" s="7">
        <v>0.1</v>
      </c>
      <c r="I115" s="6" t="s">
        <v>41</v>
      </c>
      <c r="J115" s="10">
        <v>1202.2739999999999</v>
      </c>
      <c r="K115" s="6" t="s">
        <v>43</v>
      </c>
      <c r="L115" s="6" t="s">
        <v>49</v>
      </c>
      <c r="M115" s="12">
        <v>0</v>
      </c>
      <c r="N115" s="9" t="s">
        <v>161</v>
      </c>
      <c r="O115" s="6" t="s">
        <v>1661</v>
      </c>
      <c r="P115" s="11">
        <v>8.02</v>
      </c>
      <c r="Q115" s="16">
        <v>45376</v>
      </c>
      <c r="R115" s="6" t="s">
        <v>2922</v>
      </c>
      <c r="S115" s="9">
        <f t="shared" si="8"/>
        <v>2024</v>
      </c>
      <c r="T115" s="12">
        <f t="shared" si="9"/>
        <v>3</v>
      </c>
      <c r="U115" s="6" t="str">
        <f t="shared" si="10"/>
        <v>Maret</v>
      </c>
      <c r="V115" s="9" t="str">
        <f t="shared" si="11"/>
        <v>Q1</v>
      </c>
      <c r="W115" s="10">
        <f t="shared" si="12"/>
        <v>1194.2539999999999</v>
      </c>
      <c r="X115" s="12">
        <f t="shared" si="13"/>
        <v>10</v>
      </c>
      <c r="Y115" s="9" t="str">
        <f t="shared" si="14"/>
        <v>Completed</v>
      </c>
      <c r="Z115" s="6" t="str">
        <f t="shared" si="15"/>
        <v>Medium</v>
      </c>
    </row>
    <row r="116" spans="1:26" x14ac:dyDescent="0.35">
      <c r="A116" s="8">
        <v>45766</v>
      </c>
      <c r="B116" s="6" t="s">
        <v>21</v>
      </c>
      <c r="C116" s="6" t="s">
        <v>26</v>
      </c>
      <c r="D116" s="12">
        <v>15</v>
      </c>
      <c r="E116" s="10">
        <v>37.33</v>
      </c>
      <c r="F116" s="6" t="s">
        <v>30</v>
      </c>
      <c r="G116" s="6" t="s">
        <v>35</v>
      </c>
      <c r="H116" s="7">
        <v>0.05</v>
      </c>
      <c r="I116" s="6" t="s">
        <v>39</v>
      </c>
      <c r="J116" s="10">
        <v>531.95249999999987</v>
      </c>
      <c r="K116" s="6" t="s">
        <v>46</v>
      </c>
      <c r="L116" s="6" t="s">
        <v>2928</v>
      </c>
      <c r="M116" s="12">
        <v>1</v>
      </c>
      <c r="N116" s="9" t="s">
        <v>162</v>
      </c>
      <c r="O116" s="6" t="s">
        <v>1662</v>
      </c>
      <c r="P116" s="11">
        <v>43.69</v>
      </c>
      <c r="Q116" s="16">
        <v>45771</v>
      </c>
      <c r="R116" s="6" t="s">
        <v>2924</v>
      </c>
      <c r="S116" s="9">
        <f t="shared" si="8"/>
        <v>2025</v>
      </c>
      <c r="T116" s="12">
        <f t="shared" si="9"/>
        <v>4</v>
      </c>
      <c r="U116" s="6" t="str">
        <f t="shared" si="10"/>
        <v>April</v>
      </c>
      <c r="V116" s="9" t="str">
        <f t="shared" si="11"/>
        <v>Q2</v>
      </c>
      <c r="W116" s="10">
        <f t="shared" si="12"/>
        <v>488.26249999999987</v>
      </c>
      <c r="X116" s="12">
        <f t="shared" si="13"/>
        <v>5</v>
      </c>
      <c r="Y116" s="9" t="str">
        <f t="shared" si="14"/>
        <v>Returned</v>
      </c>
      <c r="Z116" s="6" t="str">
        <f t="shared" si="15"/>
        <v>Low</v>
      </c>
    </row>
    <row r="117" spans="1:26" x14ac:dyDescent="0.35">
      <c r="A117" s="8">
        <v>45337</v>
      </c>
      <c r="B117" s="6" t="s">
        <v>22</v>
      </c>
      <c r="C117" s="6" t="s">
        <v>28</v>
      </c>
      <c r="D117" s="12">
        <v>18</v>
      </c>
      <c r="E117" s="10">
        <v>537.02</v>
      </c>
      <c r="F117" s="6" t="s">
        <v>31</v>
      </c>
      <c r="G117" s="6" t="s">
        <v>34</v>
      </c>
      <c r="H117" s="7">
        <v>0.15</v>
      </c>
      <c r="I117" s="6" t="s">
        <v>39</v>
      </c>
      <c r="J117" s="10">
        <v>8216.4060000000009</v>
      </c>
      <c r="K117" s="6" t="s">
        <v>45</v>
      </c>
      <c r="L117" s="6" t="s">
        <v>48</v>
      </c>
      <c r="M117" s="12">
        <v>0</v>
      </c>
      <c r="N117" s="9" t="s">
        <v>163</v>
      </c>
      <c r="O117" s="6" t="s">
        <v>1663</v>
      </c>
      <c r="P117" s="11">
        <v>23.94</v>
      </c>
      <c r="Q117" s="16">
        <v>45342</v>
      </c>
      <c r="R117" s="6" t="s">
        <v>2925</v>
      </c>
      <c r="S117" s="9">
        <f t="shared" si="8"/>
        <v>2024</v>
      </c>
      <c r="T117" s="12">
        <f t="shared" si="9"/>
        <v>2</v>
      </c>
      <c r="U117" s="6" t="str">
        <f t="shared" si="10"/>
        <v>Februari</v>
      </c>
      <c r="V117" s="9" t="str">
        <f t="shared" si="11"/>
        <v>Q1</v>
      </c>
      <c r="W117" s="10">
        <f t="shared" si="12"/>
        <v>8192.4660000000003</v>
      </c>
      <c r="X117" s="12">
        <f t="shared" si="13"/>
        <v>5</v>
      </c>
      <c r="Y117" s="9" t="str">
        <f t="shared" si="14"/>
        <v>Completed</v>
      </c>
      <c r="Z117" s="6" t="str">
        <f t="shared" si="15"/>
        <v>High</v>
      </c>
    </row>
    <row r="118" spans="1:26" x14ac:dyDescent="0.35">
      <c r="A118" s="8">
        <v>45316</v>
      </c>
      <c r="B118" s="6" t="s">
        <v>18</v>
      </c>
      <c r="C118" s="6" t="s">
        <v>25</v>
      </c>
      <c r="D118" s="12">
        <v>5</v>
      </c>
      <c r="E118" s="10">
        <v>215.6</v>
      </c>
      <c r="F118" s="6" t="s">
        <v>32</v>
      </c>
      <c r="G118" s="6" t="s">
        <v>34</v>
      </c>
      <c r="H118" s="7">
        <v>0</v>
      </c>
      <c r="I118" s="6" t="s">
        <v>38</v>
      </c>
      <c r="J118" s="10">
        <v>1078</v>
      </c>
      <c r="K118" s="6" t="s">
        <v>42</v>
      </c>
      <c r="L118" s="6" t="s">
        <v>49</v>
      </c>
      <c r="M118" s="12">
        <v>0</v>
      </c>
      <c r="N118" s="9" t="s">
        <v>164</v>
      </c>
      <c r="O118" s="6" t="s">
        <v>1664</v>
      </c>
      <c r="P118" s="11">
        <v>28.36</v>
      </c>
      <c r="Q118" s="16">
        <v>45326</v>
      </c>
      <c r="R118" s="6" t="s">
        <v>2921</v>
      </c>
      <c r="S118" s="9">
        <f t="shared" si="8"/>
        <v>2024</v>
      </c>
      <c r="T118" s="12">
        <f t="shared" si="9"/>
        <v>1</v>
      </c>
      <c r="U118" s="6" t="str">
        <f t="shared" si="10"/>
        <v>Januari</v>
      </c>
      <c r="V118" s="9" t="str">
        <f t="shared" si="11"/>
        <v>Q1</v>
      </c>
      <c r="W118" s="10">
        <f t="shared" si="12"/>
        <v>1049.6400000000001</v>
      </c>
      <c r="X118" s="12">
        <f t="shared" si="13"/>
        <v>10</v>
      </c>
      <c r="Y118" s="9" t="str">
        <f t="shared" si="14"/>
        <v>Completed</v>
      </c>
      <c r="Z118" s="6" t="str">
        <f t="shared" si="15"/>
        <v>No Discount</v>
      </c>
    </row>
    <row r="119" spans="1:26" x14ac:dyDescent="0.35">
      <c r="A119" s="8">
        <v>45762</v>
      </c>
      <c r="B119" s="6" t="s">
        <v>21</v>
      </c>
      <c r="C119" s="6" t="s">
        <v>23</v>
      </c>
      <c r="D119" s="12">
        <v>18</v>
      </c>
      <c r="E119" s="10">
        <v>209.5</v>
      </c>
      <c r="F119" s="6" t="s">
        <v>33</v>
      </c>
      <c r="G119" s="6" t="s">
        <v>34</v>
      </c>
      <c r="H119" s="7">
        <v>0</v>
      </c>
      <c r="I119" s="6" t="s">
        <v>39</v>
      </c>
      <c r="J119" s="10">
        <v>3771</v>
      </c>
      <c r="K119" s="6" t="s">
        <v>44</v>
      </c>
      <c r="L119" s="6" t="s">
        <v>47</v>
      </c>
      <c r="M119" s="12">
        <v>0</v>
      </c>
      <c r="N119" s="9" t="s">
        <v>165</v>
      </c>
      <c r="O119" s="6" t="s">
        <v>1665</v>
      </c>
      <c r="P119" s="11">
        <v>38.229999999999997</v>
      </c>
      <c r="Q119" s="16">
        <v>45770</v>
      </c>
      <c r="R119" s="6" t="s">
        <v>2924</v>
      </c>
      <c r="S119" s="9">
        <f t="shared" si="8"/>
        <v>2025</v>
      </c>
      <c r="T119" s="12">
        <f t="shared" si="9"/>
        <v>4</v>
      </c>
      <c r="U119" s="6" t="str">
        <f t="shared" si="10"/>
        <v>April</v>
      </c>
      <c r="V119" s="9" t="str">
        <f t="shared" si="11"/>
        <v>Q2</v>
      </c>
      <c r="W119" s="10">
        <f t="shared" si="12"/>
        <v>3732.77</v>
      </c>
      <c r="X119" s="12">
        <f t="shared" si="13"/>
        <v>8</v>
      </c>
      <c r="Y119" s="9" t="str">
        <f t="shared" si="14"/>
        <v>Completed</v>
      </c>
      <c r="Z119" s="6" t="str">
        <f t="shared" si="15"/>
        <v>No Discount</v>
      </c>
    </row>
    <row r="120" spans="1:26" x14ac:dyDescent="0.35">
      <c r="A120" s="8">
        <v>45762</v>
      </c>
      <c r="B120" s="6" t="s">
        <v>21</v>
      </c>
      <c r="C120" s="6" t="s">
        <v>26</v>
      </c>
      <c r="D120" s="12">
        <v>8</v>
      </c>
      <c r="E120" s="10">
        <v>348.98</v>
      </c>
      <c r="F120" s="6" t="s">
        <v>31</v>
      </c>
      <c r="G120" s="6" t="s">
        <v>35</v>
      </c>
      <c r="H120" s="7">
        <v>0.1</v>
      </c>
      <c r="I120" s="6" t="s">
        <v>38</v>
      </c>
      <c r="J120" s="10">
        <v>2512.6559999999999</v>
      </c>
      <c r="K120" s="6" t="s">
        <v>42</v>
      </c>
      <c r="L120" s="6" t="s">
        <v>47</v>
      </c>
      <c r="M120" s="12">
        <v>0</v>
      </c>
      <c r="N120" s="9" t="s">
        <v>166</v>
      </c>
      <c r="O120" s="6" t="s">
        <v>1666</v>
      </c>
      <c r="P120" s="11">
        <v>19.170000000000002</v>
      </c>
      <c r="Q120" s="16">
        <v>45767</v>
      </c>
      <c r="R120" s="6" t="s">
        <v>2924</v>
      </c>
      <c r="S120" s="9">
        <f t="shared" si="8"/>
        <v>2025</v>
      </c>
      <c r="T120" s="12">
        <f t="shared" si="9"/>
        <v>4</v>
      </c>
      <c r="U120" s="6" t="str">
        <f t="shared" si="10"/>
        <v>April</v>
      </c>
      <c r="V120" s="9" t="str">
        <f t="shared" si="11"/>
        <v>Q2</v>
      </c>
      <c r="W120" s="10">
        <f t="shared" si="12"/>
        <v>2493.4859999999999</v>
      </c>
      <c r="X120" s="12">
        <f t="shared" si="13"/>
        <v>5</v>
      </c>
      <c r="Y120" s="9" t="str">
        <f t="shared" si="14"/>
        <v>Completed</v>
      </c>
      <c r="Z120" s="6" t="str">
        <f t="shared" si="15"/>
        <v>Medium</v>
      </c>
    </row>
    <row r="121" spans="1:26" x14ac:dyDescent="0.35">
      <c r="A121" s="8">
        <v>45515</v>
      </c>
      <c r="B121" s="6" t="s">
        <v>22</v>
      </c>
      <c r="C121" s="6" t="s">
        <v>29</v>
      </c>
      <c r="D121" s="12">
        <v>2</v>
      </c>
      <c r="E121" s="10">
        <v>289.14</v>
      </c>
      <c r="F121" s="6" t="s">
        <v>32</v>
      </c>
      <c r="G121" s="6" t="s">
        <v>35</v>
      </c>
      <c r="H121" s="7">
        <v>0.05</v>
      </c>
      <c r="I121" s="6" t="s">
        <v>40</v>
      </c>
      <c r="J121" s="10">
        <v>549.36599999999999</v>
      </c>
      <c r="K121" s="6" t="s">
        <v>42</v>
      </c>
      <c r="L121" s="6" t="s">
        <v>48</v>
      </c>
      <c r="M121" s="12">
        <v>0</v>
      </c>
      <c r="N121" s="9" t="s">
        <v>167</v>
      </c>
      <c r="O121" s="6" t="s">
        <v>1667</v>
      </c>
      <c r="P121" s="11">
        <v>5.13</v>
      </c>
      <c r="Q121" s="16">
        <v>45517</v>
      </c>
      <c r="R121" s="6" t="s">
        <v>2925</v>
      </c>
      <c r="S121" s="9">
        <f t="shared" si="8"/>
        <v>2024</v>
      </c>
      <c r="T121" s="12">
        <f t="shared" si="9"/>
        <v>8</v>
      </c>
      <c r="U121" s="6" t="str">
        <f t="shared" si="10"/>
        <v>Agustus</v>
      </c>
      <c r="V121" s="9" t="str">
        <f t="shared" si="11"/>
        <v>Q3</v>
      </c>
      <c r="W121" s="10">
        <f t="shared" si="12"/>
        <v>544.23599999999999</v>
      </c>
      <c r="X121" s="12">
        <f t="shared" si="13"/>
        <v>2</v>
      </c>
      <c r="Y121" s="9" t="str">
        <f t="shared" si="14"/>
        <v>Completed</v>
      </c>
      <c r="Z121" s="6" t="str">
        <f t="shared" si="15"/>
        <v>Low</v>
      </c>
    </row>
    <row r="122" spans="1:26" x14ac:dyDescent="0.35">
      <c r="A122" s="8">
        <v>45261</v>
      </c>
      <c r="B122" s="6" t="s">
        <v>19</v>
      </c>
      <c r="C122" s="6" t="s">
        <v>25</v>
      </c>
      <c r="D122" s="12">
        <v>5</v>
      </c>
      <c r="E122" s="10">
        <v>396.93</v>
      </c>
      <c r="F122" s="6" t="s">
        <v>30</v>
      </c>
      <c r="G122" s="6" t="s">
        <v>34</v>
      </c>
      <c r="H122" s="7">
        <v>0</v>
      </c>
      <c r="I122" s="6" t="s">
        <v>40</v>
      </c>
      <c r="J122" s="10">
        <v>1984.65</v>
      </c>
      <c r="K122" s="6" t="s">
        <v>44</v>
      </c>
      <c r="L122" s="6" t="s">
        <v>47</v>
      </c>
      <c r="M122" s="12">
        <v>0</v>
      </c>
      <c r="N122" s="9" t="s">
        <v>168</v>
      </c>
      <c r="O122" s="6" t="s">
        <v>1668</v>
      </c>
      <c r="P122" s="11">
        <v>48.63</v>
      </c>
      <c r="Q122" s="16">
        <v>45268</v>
      </c>
      <c r="R122" s="6" t="s">
        <v>2922</v>
      </c>
      <c r="S122" s="9">
        <f t="shared" si="8"/>
        <v>2023</v>
      </c>
      <c r="T122" s="12">
        <f t="shared" si="9"/>
        <v>12</v>
      </c>
      <c r="U122" s="6" t="str">
        <f t="shared" si="10"/>
        <v>Desember</v>
      </c>
      <c r="V122" s="9" t="str">
        <f t="shared" si="11"/>
        <v>Q4</v>
      </c>
      <c r="W122" s="10">
        <f t="shared" si="12"/>
        <v>1936.02</v>
      </c>
      <c r="X122" s="12">
        <f t="shared" si="13"/>
        <v>7</v>
      </c>
      <c r="Y122" s="9" t="str">
        <f t="shared" si="14"/>
        <v>Completed</v>
      </c>
      <c r="Z122" s="6" t="str">
        <f t="shared" si="15"/>
        <v>No Discount</v>
      </c>
    </row>
    <row r="123" spans="1:26" x14ac:dyDescent="0.35">
      <c r="A123" s="8">
        <v>45144</v>
      </c>
      <c r="B123" s="6" t="s">
        <v>21</v>
      </c>
      <c r="C123" s="6" t="s">
        <v>23</v>
      </c>
      <c r="D123" s="12">
        <v>10</v>
      </c>
      <c r="E123" s="10">
        <v>508.57</v>
      </c>
      <c r="F123" s="6" t="s">
        <v>33</v>
      </c>
      <c r="G123" s="6" t="s">
        <v>35</v>
      </c>
      <c r="H123" s="7">
        <v>0.05</v>
      </c>
      <c r="I123" s="6" t="s">
        <v>41</v>
      </c>
      <c r="J123" s="10">
        <v>4831.415</v>
      </c>
      <c r="K123" s="6" t="s">
        <v>42</v>
      </c>
      <c r="L123" s="6" t="s">
        <v>48</v>
      </c>
      <c r="M123" s="12">
        <v>0</v>
      </c>
      <c r="N123" s="9" t="s">
        <v>169</v>
      </c>
      <c r="O123" s="6" t="s">
        <v>1669</v>
      </c>
      <c r="P123" s="11">
        <v>9.35</v>
      </c>
      <c r="Q123" s="16">
        <v>45149</v>
      </c>
      <c r="R123" s="6" t="s">
        <v>2924</v>
      </c>
      <c r="S123" s="9">
        <f t="shared" si="8"/>
        <v>2023</v>
      </c>
      <c r="T123" s="12">
        <f t="shared" si="9"/>
        <v>8</v>
      </c>
      <c r="U123" s="6" t="str">
        <f t="shared" si="10"/>
        <v>Agustus</v>
      </c>
      <c r="V123" s="9" t="str">
        <f t="shared" si="11"/>
        <v>Q3</v>
      </c>
      <c r="W123" s="10">
        <f t="shared" si="12"/>
        <v>4822.0649999999996</v>
      </c>
      <c r="X123" s="12">
        <f t="shared" si="13"/>
        <v>5</v>
      </c>
      <c r="Y123" s="9" t="str">
        <f t="shared" si="14"/>
        <v>Completed</v>
      </c>
      <c r="Z123" s="6" t="str">
        <f t="shared" si="15"/>
        <v>Low</v>
      </c>
    </row>
    <row r="124" spans="1:26" x14ac:dyDescent="0.35">
      <c r="A124" s="8">
        <v>45315</v>
      </c>
      <c r="B124" s="6" t="s">
        <v>21</v>
      </c>
      <c r="C124" s="6" t="s">
        <v>23</v>
      </c>
      <c r="D124" s="12">
        <v>11</v>
      </c>
      <c r="E124" s="10">
        <v>259.61</v>
      </c>
      <c r="F124" s="6" t="s">
        <v>32</v>
      </c>
      <c r="G124" s="6" t="s">
        <v>34</v>
      </c>
      <c r="H124" s="7">
        <v>0.1</v>
      </c>
      <c r="I124" s="6" t="s">
        <v>39</v>
      </c>
      <c r="J124" s="10">
        <v>2570.1390000000001</v>
      </c>
      <c r="K124" s="6" t="s">
        <v>46</v>
      </c>
      <c r="L124" s="6" t="s">
        <v>47</v>
      </c>
      <c r="M124" s="12">
        <v>0</v>
      </c>
      <c r="N124" s="9" t="s">
        <v>170</v>
      </c>
      <c r="O124" s="6" t="s">
        <v>1670</v>
      </c>
      <c r="P124" s="11">
        <v>13.73</v>
      </c>
      <c r="Q124" s="16">
        <v>45322</v>
      </c>
      <c r="R124" s="6" t="s">
        <v>2924</v>
      </c>
      <c r="S124" s="9">
        <f t="shared" si="8"/>
        <v>2024</v>
      </c>
      <c r="T124" s="12">
        <f t="shared" si="9"/>
        <v>1</v>
      </c>
      <c r="U124" s="6" t="str">
        <f t="shared" si="10"/>
        <v>Januari</v>
      </c>
      <c r="V124" s="9" t="str">
        <f t="shared" si="11"/>
        <v>Q1</v>
      </c>
      <c r="W124" s="10">
        <f t="shared" si="12"/>
        <v>2556.4090000000001</v>
      </c>
      <c r="X124" s="12">
        <f t="shared" si="13"/>
        <v>7</v>
      </c>
      <c r="Y124" s="9" t="str">
        <f t="shared" si="14"/>
        <v>Completed</v>
      </c>
      <c r="Z124" s="6" t="str">
        <f t="shared" si="15"/>
        <v>Medium</v>
      </c>
    </row>
    <row r="125" spans="1:26" x14ac:dyDescent="0.35">
      <c r="A125" s="8">
        <v>45358</v>
      </c>
      <c r="B125" s="6" t="s">
        <v>21</v>
      </c>
      <c r="C125" s="6" t="s">
        <v>26</v>
      </c>
      <c r="D125" s="12">
        <v>9</v>
      </c>
      <c r="E125" s="10">
        <v>313.29000000000002</v>
      </c>
      <c r="F125" s="6" t="s">
        <v>33</v>
      </c>
      <c r="G125" s="6" t="s">
        <v>35</v>
      </c>
      <c r="H125" s="7">
        <v>0</v>
      </c>
      <c r="I125" s="6" t="s">
        <v>39</v>
      </c>
      <c r="J125" s="10">
        <v>2819.61</v>
      </c>
      <c r="K125" s="6" t="s">
        <v>42</v>
      </c>
      <c r="L125" s="6" t="s">
        <v>47</v>
      </c>
      <c r="M125" s="12">
        <v>0</v>
      </c>
      <c r="N125" s="9" t="s">
        <v>171</v>
      </c>
      <c r="O125" s="6" t="s">
        <v>1671</v>
      </c>
      <c r="P125" s="11">
        <v>14.04</v>
      </c>
      <c r="Q125" s="16">
        <v>45364</v>
      </c>
      <c r="R125" s="6" t="s">
        <v>2924</v>
      </c>
      <c r="S125" s="9">
        <f t="shared" si="8"/>
        <v>2024</v>
      </c>
      <c r="T125" s="12">
        <f t="shared" si="9"/>
        <v>3</v>
      </c>
      <c r="U125" s="6" t="str">
        <f t="shared" si="10"/>
        <v>Maret</v>
      </c>
      <c r="V125" s="9" t="str">
        <f t="shared" si="11"/>
        <v>Q1</v>
      </c>
      <c r="W125" s="10">
        <f t="shared" si="12"/>
        <v>2805.57</v>
      </c>
      <c r="X125" s="12">
        <f t="shared" si="13"/>
        <v>6</v>
      </c>
      <c r="Y125" s="9" t="str">
        <f t="shared" si="14"/>
        <v>Completed</v>
      </c>
      <c r="Z125" s="6" t="str">
        <f t="shared" si="15"/>
        <v>No Discount</v>
      </c>
    </row>
    <row r="126" spans="1:26" x14ac:dyDescent="0.35">
      <c r="A126" s="8">
        <v>45313</v>
      </c>
      <c r="B126" s="6" t="s">
        <v>19</v>
      </c>
      <c r="C126" s="6" t="s">
        <v>28</v>
      </c>
      <c r="D126" s="12">
        <v>5</v>
      </c>
      <c r="E126" s="10">
        <v>106.57</v>
      </c>
      <c r="F126" s="6" t="s">
        <v>32</v>
      </c>
      <c r="G126" s="6" t="s">
        <v>34</v>
      </c>
      <c r="H126" s="7">
        <v>0.1</v>
      </c>
      <c r="I126" s="6" t="s">
        <v>39</v>
      </c>
      <c r="J126" s="10">
        <v>479.56499999999988</v>
      </c>
      <c r="K126" s="6" t="s">
        <v>45</v>
      </c>
      <c r="L126" s="6" t="s">
        <v>48</v>
      </c>
      <c r="M126" s="12">
        <v>1</v>
      </c>
      <c r="N126" s="9" t="s">
        <v>172</v>
      </c>
      <c r="O126" s="6" t="s">
        <v>1672</v>
      </c>
      <c r="P126" s="11">
        <v>25.24</v>
      </c>
      <c r="Q126" s="16">
        <v>45319</v>
      </c>
      <c r="R126" s="6" t="s">
        <v>2922</v>
      </c>
      <c r="S126" s="9">
        <f t="shared" si="8"/>
        <v>2024</v>
      </c>
      <c r="T126" s="12">
        <f t="shared" si="9"/>
        <v>1</v>
      </c>
      <c r="U126" s="6" t="str">
        <f t="shared" si="10"/>
        <v>Januari</v>
      </c>
      <c r="V126" s="9" t="str">
        <f t="shared" si="11"/>
        <v>Q1</v>
      </c>
      <c r="W126" s="10">
        <f t="shared" si="12"/>
        <v>454.32499999999987</v>
      </c>
      <c r="X126" s="12">
        <f t="shared" si="13"/>
        <v>6</v>
      </c>
      <c r="Y126" s="9" t="str">
        <f t="shared" si="14"/>
        <v>Returned</v>
      </c>
      <c r="Z126" s="6" t="str">
        <f t="shared" si="15"/>
        <v>Medium</v>
      </c>
    </row>
    <row r="127" spans="1:26" x14ac:dyDescent="0.35">
      <c r="A127" s="8">
        <v>44980</v>
      </c>
      <c r="B127" s="6" t="s">
        <v>18</v>
      </c>
      <c r="C127" s="6" t="s">
        <v>29</v>
      </c>
      <c r="D127" s="12">
        <v>1</v>
      </c>
      <c r="E127" s="10">
        <v>109</v>
      </c>
      <c r="F127" s="6" t="s">
        <v>30</v>
      </c>
      <c r="G127" s="6" t="s">
        <v>35</v>
      </c>
      <c r="H127" s="7">
        <v>0.15</v>
      </c>
      <c r="I127" s="6" t="s">
        <v>38</v>
      </c>
      <c r="J127" s="10">
        <v>92.649999999999991</v>
      </c>
      <c r="K127" s="6" t="s">
        <v>46</v>
      </c>
      <c r="L127" s="6" t="s">
        <v>49</v>
      </c>
      <c r="M127" s="12">
        <v>1</v>
      </c>
      <c r="N127" s="9" t="s">
        <v>173</v>
      </c>
      <c r="O127" s="6" t="s">
        <v>1673</v>
      </c>
      <c r="P127" s="11">
        <v>8.0299999999999994</v>
      </c>
      <c r="Q127" s="16">
        <v>44984</v>
      </c>
      <c r="R127" s="6" t="s">
        <v>2921</v>
      </c>
      <c r="S127" s="9">
        <f t="shared" si="8"/>
        <v>2023</v>
      </c>
      <c r="T127" s="12">
        <f t="shared" si="9"/>
        <v>2</v>
      </c>
      <c r="U127" s="6" t="str">
        <f t="shared" si="10"/>
        <v>Februari</v>
      </c>
      <c r="V127" s="9" t="str">
        <f t="shared" si="11"/>
        <v>Q1</v>
      </c>
      <c r="W127" s="10">
        <f t="shared" si="12"/>
        <v>84.61999999999999</v>
      </c>
      <c r="X127" s="12">
        <f t="shared" si="13"/>
        <v>4</v>
      </c>
      <c r="Y127" s="9" t="str">
        <f t="shared" si="14"/>
        <v>Returned</v>
      </c>
      <c r="Z127" s="6" t="str">
        <f t="shared" si="15"/>
        <v>High</v>
      </c>
    </row>
    <row r="128" spans="1:26" x14ac:dyDescent="0.35">
      <c r="A128" s="8">
        <v>45091</v>
      </c>
      <c r="B128" s="6" t="s">
        <v>20</v>
      </c>
      <c r="C128" s="6" t="s">
        <v>28</v>
      </c>
      <c r="D128" s="12">
        <v>8</v>
      </c>
      <c r="E128" s="10">
        <v>323.8</v>
      </c>
      <c r="F128" s="6" t="s">
        <v>30</v>
      </c>
      <c r="G128" s="6" t="s">
        <v>35</v>
      </c>
      <c r="H128" s="7">
        <v>0</v>
      </c>
      <c r="I128" s="6" t="s">
        <v>40</v>
      </c>
      <c r="J128" s="10">
        <v>2590.4</v>
      </c>
      <c r="K128" s="6" t="s">
        <v>46</v>
      </c>
      <c r="L128" s="6" t="s">
        <v>48</v>
      </c>
      <c r="M128" s="12">
        <v>1</v>
      </c>
      <c r="N128" s="9" t="s">
        <v>174</v>
      </c>
      <c r="O128" s="6" t="s">
        <v>1674</v>
      </c>
      <c r="P128" s="11">
        <v>35.229999999999997</v>
      </c>
      <c r="Q128" s="16">
        <v>45099</v>
      </c>
      <c r="R128" s="6" t="s">
        <v>2923</v>
      </c>
      <c r="S128" s="9">
        <f t="shared" si="8"/>
        <v>2023</v>
      </c>
      <c r="T128" s="12">
        <f t="shared" si="9"/>
        <v>6</v>
      </c>
      <c r="U128" s="6" t="str">
        <f t="shared" si="10"/>
        <v>Juni</v>
      </c>
      <c r="V128" s="9" t="str">
        <f t="shared" si="11"/>
        <v>Q2</v>
      </c>
      <c r="W128" s="10">
        <f t="shared" si="12"/>
        <v>2555.17</v>
      </c>
      <c r="X128" s="12">
        <f t="shared" si="13"/>
        <v>8</v>
      </c>
      <c r="Y128" s="9" t="str">
        <f t="shared" si="14"/>
        <v>Returned</v>
      </c>
      <c r="Z128" s="6" t="str">
        <f t="shared" si="15"/>
        <v>No Discount</v>
      </c>
    </row>
    <row r="129" spans="1:26" x14ac:dyDescent="0.35">
      <c r="A129" s="8">
        <v>45790</v>
      </c>
      <c r="B129" s="6" t="s">
        <v>20</v>
      </c>
      <c r="C129" s="6" t="s">
        <v>23</v>
      </c>
      <c r="D129" s="12">
        <v>16</v>
      </c>
      <c r="E129" s="10">
        <v>384.32</v>
      </c>
      <c r="F129" s="6" t="s">
        <v>31</v>
      </c>
      <c r="G129" s="6" t="s">
        <v>35</v>
      </c>
      <c r="H129" s="7">
        <v>0.05</v>
      </c>
      <c r="I129" s="6" t="s">
        <v>38</v>
      </c>
      <c r="J129" s="10">
        <v>5841.6639999999998</v>
      </c>
      <c r="K129" s="6" t="s">
        <v>46</v>
      </c>
      <c r="L129" s="6" t="s">
        <v>47</v>
      </c>
      <c r="M129" s="12">
        <v>0</v>
      </c>
      <c r="N129" s="9" t="s">
        <v>175</v>
      </c>
      <c r="O129" s="6" t="s">
        <v>1675</v>
      </c>
      <c r="P129" s="11">
        <v>21.5</v>
      </c>
      <c r="Q129" s="16">
        <v>45792</v>
      </c>
      <c r="R129" s="6" t="s">
        <v>2923</v>
      </c>
      <c r="S129" s="9">
        <f t="shared" si="8"/>
        <v>2025</v>
      </c>
      <c r="T129" s="12">
        <f t="shared" si="9"/>
        <v>5</v>
      </c>
      <c r="U129" s="6" t="str">
        <f t="shared" si="10"/>
        <v>Mei</v>
      </c>
      <c r="V129" s="9" t="str">
        <f t="shared" si="11"/>
        <v>Q2</v>
      </c>
      <c r="W129" s="10">
        <f t="shared" si="12"/>
        <v>5820.1639999999998</v>
      </c>
      <c r="X129" s="12">
        <f t="shared" si="13"/>
        <v>2</v>
      </c>
      <c r="Y129" s="9" t="str">
        <f t="shared" si="14"/>
        <v>Completed</v>
      </c>
      <c r="Z129" s="6" t="str">
        <f t="shared" si="15"/>
        <v>Low</v>
      </c>
    </row>
    <row r="130" spans="1:26" x14ac:dyDescent="0.35">
      <c r="A130" s="8">
        <v>45503</v>
      </c>
      <c r="B130" s="6" t="s">
        <v>21</v>
      </c>
      <c r="C130" s="6" t="s">
        <v>29</v>
      </c>
      <c r="D130" s="12">
        <v>16</v>
      </c>
      <c r="E130" s="10">
        <v>163.86</v>
      </c>
      <c r="F130" s="6" t="s">
        <v>32</v>
      </c>
      <c r="G130" s="6" t="s">
        <v>35</v>
      </c>
      <c r="H130" s="7">
        <v>0.15</v>
      </c>
      <c r="I130" s="6" t="s">
        <v>40</v>
      </c>
      <c r="J130" s="10">
        <v>2228.4960000000001</v>
      </c>
      <c r="K130" s="6" t="s">
        <v>43</v>
      </c>
      <c r="L130" s="6" t="s">
        <v>47</v>
      </c>
      <c r="M130" s="12">
        <v>0</v>
      </c>
      <c r="N130" s="9" t="s">
        <v>176</v>
      </c>
      <c r="O130" s="6" t="s">
        <v>1676</v>
      </c>
      <c r="P130" s="11">
        <v>37.950000000000003</v>
      </c>
      <c r="Q130" s="16">
        <v>45510</v>
      </c>
      <c r="R130" s="6" t="s">
        <v>2924</v>
      </c>
      <c r="S130" s="9">
        <f t="shared" si="8"/>
        <v>2024</v>
      </c>
      <c r="T130" s="12">
        <f t="shared" si="9"/>
        <v>7</v>
      </c>
      <c r="U130" s="6" t="str">
        <f t="shared" si="10"/>
        <v>Juli</v>
      </c>
      <c r="V130" s="9" t="str">
        <f t="shared" si="11"/>
        <v>Q3</v>
      </c>
      <c r="W130" s="10">
        <f t="shared" si="12"/>
        <v>2190.5460000000003</v>
      </c>
      <c r="X130" s="12">
        <f t="shared" si="13"/>
        <v>7</v>
      </c>
      <c r="Y130" s="9" t="str">
        <f t="shared" si="14"/>
        <v>Completed</v>
      </c>
      <c r="Z130" s="6" t="str">
        <f t="shared" si="15"/>
        <v>High</v>
      </c>
    </row>
    <row r="131" spans="1:26" x14ac:dyDescent="0.35">
      <c r="A131" s="8">
        <v>45491</v>
      </c>
      <c r="B131" s="6" t="s">
        <v>18</v>
      </c>
      <c r="C131" s="6" t="s">
        <v>28</v>
      </c>
      <c r="D131" s="12">
        <v>5</v>
      </c>
      <c r="E131" s="10">
        <v>23.41</v>
      </c>
      <c r="F131" s="6" t="s">
        <v>30</v>
      </c>
      <c r="G131" s="6" t="s">
        <v>34</v>
      </c>
      <c r="H131" s="7">
        <v>0</v>
      </c>
      <c r="I131" s="6" t="s">
        <v>38</v>
      </c>
      <c r="J131" s="10">
        <v>117.05</v>
      </c>
      <c r="K131" s="6" t="s">
        <v>44</v>
      </c>
      <c r="L131" s="6" t="s">
        <v>49</v>
      </c>
      <c r="M131" s="12">
        <v>0</v>
      </c>
      <c r="N131" s="9" t="s">
        <v>177</v>
      </c>
      <c r="O131" s="6" t="s">
        <v>1677</v>
      </c>
      <c r="P131" s="11">
        <v>26.44</v>
      </c>
      <c r="Q131" s="16">
        <v>45500</v>
      </c>
      <c r="R131" s="6" t="s">
        <v>2921</v>
      </c>
      <c r="S131" s="9">
        <f t="shared" si="8"/>
        <v>2024</v>
      </c>
      <c r="T131" s="12">
        <f t="shared" si="9"/>
        <v>7</v>
      </c>
      <c r="U131" s="6" t="str">
        <f t="shared" si="10"/>
        <v>Juli</v>
      </c>
      <c r="V131" s="9" t="str">
        <f t="shared" si="11"/>
        <v>Q3</v>
      </c>
      <c r="W131" s="10">
        <f t="shared" si="12"/>
        <v>90.61</v>
      </c>
      <c r="X131" s="12">
        <f t="shared" si="13"/>
        <v>9</v>
      </c>
      <c r="Y131" s="9" t="str">
        <f t="shared" si="14"/>
        <v>Completed</v>
      </c>
      <c r="Z131" s="6" t="str">
        <f t="shared" si="15"/>
        <v>No Discount</v>
      </c>
    </row>
    <row r="132" spans="1:26" x14ac:dyDescent="0.35">
      <c r="A132" s="8">
        <v>45530</v>
      </c>
      <c r="B132" s="6" t="s">
        <v>18</v>
      </c>
      <c r="C132" s="6" t="s">
        <v>29</v>
      </c>
      <c r="D132" s="12">
        <v>20</v>
      </c>
      <c r="E132" s="10">
        <v>488.9</v>
      </c>
      <c r="F132" s="6" t="s">
        <v>32</v>
      </c>
      <c r="G132" s="6" t="s">
        <v>34</v>
      </c>
      <c r="H132" s="7">
        <v>0.15</v>
      </c>
      <c r="I132" s="6" t="s">
        <v>36</v>
      </c>
      <c r="J132" s="10">
        <v>8311.2999999999993</v>
      </c>
      <c r="K132" s="6" t="s">
        <v>43</v>
      </c>
      <c r="L132" s="6" t="s">
        <v>47</v>
      </c>
      <c r="M132" s="12">
        <v>0</v>
      </c>
      <c r="N132" s="9" t="s">
        <v>178</v>
      </c>
      <c r="O132" s="6" t="s">
        <v>1678</v>
      </c>
      <c r="P132" s="11">
        <v>21.77</v>
      </c>
      <c r="Q132" s="16">
        <v>45536</v>
      </c>
      <c r="R132" s="6" t="s">
        <v>2921</v>
      </c>
      <c r="S132" s="9">
        <f t="shared" ref="S132:S195" si="16">YEAR(A132)</f>
        <v>2024</v>
      </c>
      <c r="T132" s="12">
        <f t="shared" ref="T132:T195" si="17">MONTH(A132)</f>
        <v>8</v>
      </c>
      <c r="U132" s="6" t="str">
        <f t="shared" ref="U132:U195" si="18">TEXT(A132,"MMMM")</f>
        <v>Agustus</v>
      </c>
      <c r="V132" s="9" t="str">
        <f t="shared" ref="V132:V195" si="19">CHOOSE(ROUNDUP(MONTH(A132)/3,0),"Q1","Q2","Q3","Q4")</f>
        <v>Q3</v>
      </c>
      <c r="W132" s="10">
        <f t="shared" ref="W132:W195" si="20">J132-P132</f>
        <v>8289.5299999999988</v>
      </c>
      <c r="X132" s="12">
        <f t="shared" ref="X132:X195" si="21">Q132-A132</f>
        <v>6</v>
      </c>
      <c r="Y132" s="9" t="str">
        <f t="shared" ref="Y132:Y195" si="22">IF(M132=1,"Returned","Completed")</f>
        <v>Completed</v>
      </c>
      <c r="Z132" s="6" t="str">
        <f t="shared" ref="Z132:Z195" si="23">_xlfn.IFS(H132=0,"No Discount",H132=0.05,"Low",H132=0.1,"Medium",H132=0.15,"High")</f>
        <v>High</v>
      </c>
    </row>
    <row r="133" spans="1:26" x14ac:dyDescent="0.35">
      <c r="A133" s="8">
        <v>45816</v>
      </c>
      <c r="B133" s="6" t="s">
        <v>22</v>
      </c>
      <c r="C133" s="6" t="s">
        <v>28</v>
      </c>
      <c r="D133" s="12">
        <v>7</v>
      </c>
      <c r="E133" s="10">
        <v>452.56</v>
      </c>
      <c r="F133" s="6" t="s">
        <v>31</v>
      </c>
      <c r="G133" s="6" t="s">
        <v>34</v>
      </c>
      <c r="H133" s="7">
        <v>0.05</v>
      </c>
      <c r="I133" s="6" t="s">
        <v>38</v>
      </c>
      <c r="J133" s="10">
        <v>3009.5239999999999</v>
      </c>
      <c r="K133" s="6" t="s">
        <v>43</v>
      </c>
      <c r="L133" s="6" t="s">
        <v>47</v>
      </c>
      <c r="M133" s="12">
        <v>0</v>
      </c>
      <c r="N133" s="9" t="s">
        <v>179</v>
      </c>
      <c r="O133" s="6" t="s">
        <v>1679</v>
      </c>
      <c r="P133" s="11">
        <v>46.97</v>
      </c>
      <c r="Q133" s="16">
        <v>45823</v>
      </c>
      <c r="R133" s="6" t="s">
        <v>2925</v>
      </c>
      <c r="S133" s="9">
        <f t="shared" si="16"/>
        <v>2025</v>
      </c>
      <c r="T133" s="12">
        <f t="shared" si="17"/>
        <v>6</v>
      </c>
      <c r="U133" s="6" t="str">
        <f t="shared" si="18"/>
        <v>Juni</v>
      </c>
      <c r="V133" s="9" t="str">
        <f t="shared" si="19"/>
        <v>Q2</v>
      </c>
      <c r="W133" s="10">
        <f t="shared" si="20"/>
        <v>2962.5540000000001</v>
      </c>
      <c r="X133" s="12">
        <f t="shared" si="21"/>
        <v>7</v>
      </c>
      <c r="Y133" s="9" t="str">
        <f t="shared" si="22"/>
        <v>Completed</v>
      </c>
      <c r="Z133" s="6" t="str">
        <f t="shared" si="23"/>
        <v>Low</v>
      </c>
    </row>
    <row r="134" spans="1:26" x14ac:dyDescent="0.35">
      <c r="A134" s="8">
        <v>45793</v>
      </c>
      <c r="B134" s="6" t="s">
        <v>20</v>
      </c>
      <c r="C134" s="6" t="s">
        <v>25</v>
      </c>
      <c r="D134" s="12">
        <v>11</v>
      </c>
      <c r="E134" s="10">
        <v>465.24</v>
      </c>
      <c r="F134" s="6" t="s">
        <v>31</v>
      </c>
      <c r="G134" s="6" t="s">
        <v>34</v>
      </c>
      <c r="H134" s="7">
        <v>0</v>
      </c>
      <c r="I134" s="6" t="s">
        <v>39</v>
      </c>
      <c r="J134" s="10">
        <v>5117.6400000000003</v>
      </c>
      <c r="K134" s="6" t="s">
        <v>45</v>
      </c>
      <c r="L134" s="6" t="s">
        <v>2928</v>
      </c>
      <c r="M134" s="12">
        <v>1</v>
      </c>
      <c r="N134" s="9" t="s">
        <v>180</v>
      </c>
      <c r="O134" s="6" t="s">
        <v>1680</v>
      </c>
      <c r="P134" s="11">
        <v>17.59</v>
      </c>
      <c r="Q134" s="16">
        <v>45800</v>
      </c>
      <c r="R134" s="6" t="s">
        <v>2923</v>
      </c>
      <c r="S134" s="9">
        <f t="shared" si="16"/>
        <v>2025</v>
      </c>
      <c r="T134" s="12">
        <f t="shared" si="17"/>
        <v>5</v>
      </c>
      <c r="U134" s="6" t="str">
        <f t="shared" si="18"/>
        <v>Mei</v>
      </c>
      <c r="V134" s="9" t="str">
        <f t="shared" si="19"/>
        <v>Q2</v>
      </c>
      <c r="W134" s="10">
        <f t="shared" si="20"/>
        <v>5100.05</v>
      </c>
      <c r="X134" s="12">
        <f t="shared" si="21"/>
        <v>7</v>
      </c>
      <c r="Y134" s="9" t="str">
        <f t="shared" si="22"/>
        <v>Returned</v>
      </c>
      <c r="Z134" s="6" t="str">
        <f t="shared" si="23"/>
        <v>No Discount</v>
      </c>
    </row>
    <row r="135" spans="1:26" x14ac:dyDescent="0.35">
      <c r="A135" s="8">
        <v>45491</v>
      </c>
      <c r="B135" s="6" t="s">
        <v>18</v>
      </c>
      <c r="C135" s="6" t="s">
        <v>24</v>
      </c>
      <c r="D135" s="12">
        <v>14</v>
      </c>
      <c r="E135" s="10">
        <v>442.65</v>
      </c>
      <c r="F135" s="6" t="s">
        <v>30</v>
      </c>
      <c r="G135" s="6" t="s">
        <v>35</v>
      </c>
      <c r="H135" s="7">
        <v>0</v>
      </c>
      <c r="I135" s="6" t="s">
        <v>36</v>
      </c>
      <c r="J135" s="10">
        <v>6197.0999999999995</v>
      </c>
      <c r="K135" s="6" t="s">
        <v>43</v>
      </c>
      <c r="L135" s="6" t="s">
        <v>48</v>
      </c>
      <c r="M135" s="12">
        <v>0</v>
      </c>
      <c r="N135" s="9" t="s">
        <v>181</v>
      </c>
      <c r="O135" s="6" t="s">
        <v>1681</v>
      </c>
      <c r="P135" s="11">
        <v>28.76</v>
      </c>
      <c r="Q135" s="16">
        <v>45497</v>
      </c>
      <c r="R135" s="6" t="s">
        <v>2921</v>
      </c>
      <c r="S135" s="9">
        <f t="shared" si="16"/>
        <v>2024</v>
      </c>
      <c r="T135" s="12">
        <f t="shared" si="17"/>
        <v>7</v>
      </c>
      <c r="U135" s="6" t="str">
        <f t="shared" si="18"/>
        <v>Juli</v>
      </c>
      <c r="V135" s="9" t="str">
        <f t="shared" si="19"/>
        <v>Q3</v>
      </c>
      <c r="W135" s="10">
        <f t="shared" si="20"/>
        <v>6168.3399999999992</v>
      </c>
      <c r="X135" s="12">
        <f t="shared" si="21"/>
        <v>6</v>
      </c>
      <c r="Y135" s="9" t="str">
        <f t="shared" si="22"/>
        <v>Completed</v>
      </c>
      <c r="Z135" s="6" t="str">
        <f t="shared" si="23"/>
        <v>No Discount</v>
      </c>
    </row>
    <row r="136" spans="1:26" x14ac:dyDescent="0.35">
      <c r="A136" s="8">
        <v>45186</v>
      </c>
      <c r="B136" s="6" t="s">
        <v>22</v>
      </c>
      <c r="C136" s="6" t="s">
        <v>23</v>
      </c>
      <c r="D136" s="12">
        <v>12</v>
      </c>
      <c r="E136" s="10">
        <v>469.44</v>
      </c>
      <c r="F136" s="6" t="s">
        <v>30</v>
      </c>
      <c r="G136" s="6" t="s">
        <v>34</v>
      </c>
      <c r="H136" s="7">
        <v>0</v>
      </c>
      <c r="I136" s="6" t="s">
        <v>41</v>
      </c>
      <c r="J136" s="10">
        <v>5633.28</v>
      </c>
      <c r="K136" s="6" t="s">
        <v>42</v>
      </c>
      <c r="L136" s="6" t="s">
        <v>47</v>
      </c>
      <c r="M136" s="12">
        <v>0</v>
      </c>
      <c r="N136" s="9" t="s">
        <v>182</v>
      </c>
      <c r="O136" s="6" t="s">
        <v>1682</v>
      </c>
      <c r="P136" s="11">
        <v>33.299999999999997</v>
      </c>
      <c r="Q136" s="16">
        <v>45195</v>
      </c>
      <c r="R136" s="6" t="s">
        <v>2925</v>
      </c>
      <c r="S136" s="9">
        <f t="shared" si="16"/>
        <v>2023</v>
      </c>
      <c r="T136" s="12">
        <f t="shared" si="17"/>
        <v>9</v>
      </c>
      <c r="U136" s="6" t="str">
        <f t="shared" si="18"/>
        <v>September</v>
      </c>
      <c r="V136" s="9" t="str">
        <f t="shared" si="19"/>
        <v>Q3</v>
      </c>
      <c r="W136" s="10">
        <f t="shared" si="20"/>
        <v>5599.98</v>
      </c>
      <c r="X136" s="12">
        <f t="shared" si="21"/>
        <v>9</v>
      </c>
      <c r="Y136" s="9" t="str">
        <f t="shared" si="22"/>
        <v>Completed</v>
      </c>
      <c r="Z136" s="6" t="str">
        <f t="shared" si="23"/>
        <v>No Discount</v>
      </c>
    </row>
    <row r="137" spans="1:26" x14ac:dyDescent="0.35">
      <c r="A137" s="8">
        <v>44998</v>
      </c>
      <c r="B137" s="6" t="s">
        <v>18</v>
      </c>
      <c r="C137" s="6" t="s">
        <v>27</v>
      </c>
      <c r="D137" s="12">
        <v>14</v>
      </c>
      <c r="E137" s="10">
        <v>248.77</v>
      </c>
      <c r="F137" s="6" t="s">
        <v>32</v>
      </c>
      <c r="G137" s="6" t="s">
        <v>34</v>
      </c>
      <c r="H137" s="7">
        <v>0.05</v>
      </c>
      <c r="I137" s="6" t="s">
        <v>41</v>
      </c>
      <c r="J137" s="10">
        <v>3308.6410000000001</v>
      </c>
      <c r="K137" s="6" t="s">
        <v>45</v>
      </c>
      <c r="L137" s="6" t="s">
        <v>47</v>
      </c>
      <c r="M137" s="12">
        <v>1</v>
      </c>
      <c r="N137" s="9" t="s">
        <v>183</v>
      </c>
      <c r="O137" s="6" t="s">
        <v>1683</v>
      </c>
      <c r="P137" s="11">
        <v>21.76</v>
      </c>
      <c r="Q137" s="16">
        <v>45004</v>
      </c>
      <c r="R137" s="6" t="s">
        <v>2921</v>
      </c>
      <c r="S137" s="9">
        <f t="shared" si="16"/>
        <v>2023</v>
      </c>
      <c r="T137" s="12">
        <f t="shared" si="17"/>
        <v>3</v>
      </c>
      <c r="U137" s="6" t="str">
        <f t="shared" si="18"/>
        <v>Maret</v>
      </c>
      <c r="V137" s="9" t="str">
        <f t="shared" si="19"/>
        <v>Q1</v>
      </c>
      <c r="W137" s="10">
        <f t="shared" si="20"/>
        <v>3286.8809999999999</v>
      </c>
      <c r="X137" s="12">
        <f t="shared" si="21"/>
        <v>6</v>
      </c>
      <c r="Y137" s="9" t="str">
        <f t="shared" si="22"/>
        <v>Returned</v>
      </c>
      <c r="Z137" s="6" t="str">
        <f t="shared" si="23"/>
        <v>Low</v>
      </c>
    </row>
    <row r="138" spans="1:26" x14ac:dyDescent="0.35">
      <c r="A138" s="8">
        <v>45014</v>
      </c>
      <c r="B138" s="6" t="s">
        <v>19</v>
      </c>
      <c r="C138" s="6" t="s">
        <v>26</v>
      </c>
      <c r="D138" s="12">
        <v>4</v>
      </c>
      <c r="E138" s="10">
        <v>565.29</v>
      </c>
      <c r="F138" s="6" t="s">
        <v>33</v>
      </c>
      <c r="G138" s="6" t="s">
        <v>34</v>
      </c>
      <c r="H138" s="7">
        <v>0.05</v>
      </c>
      <c r="I138" s="6" t="s">
        <v>37</v>
      </c>
      <c r="J138" s="10">
        <v>2148.1019999999999</v>
      </c>
      <c r="K138" s="6" t="s">
        <v>46</v>
      </c>
      <c r="L138" s="6" t="s">
        <v>2928</v>
      </c>
      <c r="M138" s="12">
        <v>0</v>
      </c>
      <c r="N138" s="9" t="s">
        <v>184</v>
      </c>
      <c r="O138" s="6" t="s">
        <v>1684</v>
      </c>
      <c r="P138" s="11">
        <v>27.04</v>
      </c>
      <c r="Q138" s="16">
        <v>45019</v>
      </c>
      <c r="R138" s="6" t="s">
        <v>2922</v>
      </c>
      <c r="S138" s="9">
        <f t="shared" si="16"/>
        <v>2023</v>
      </c>
      <c r="T138" s="12">
        <f t="shared" si="17"/>
        <v>3</v>
      </c>
      <c r="U138" s="6" t="str">
        <f t="shared" si="18"/>
        <v>Maret</v>
      </c>
      <c r="V138" s="9" t="str">
        <f t="shared" si="19"/>
        <v>Q1</v>
      </c>
      <c r="W138" s="10">
        <f t="shared" si="20"/>
        <v>2121.0619999999999</v>
      </c>
      <c r="X138" s="12">
        <f t="shared" si="21"/>
        <v>5</v>
      </c>
      <c r="Y138" s="9" t="str">
        <f t="shared" si="22"/>
        <v>Completed</v>
      </c>
      <c r="Z138" s="6" t="str">
        <f t="shared" si="23"/>
        <v>Low</v>
      </c>
    </row>
    <row r="139" spans="1:26" x14ac:dyDescent="0.35">
      <c r="A139" s="8">
        <v>45121</v>
      </c>
      <c r="B139" s="6" t="s">
        <v>21</v>
      </c>
      <c r="C139" s="6" t="s">
        <v>25</v>
      </c>
      <c r="D139" s="12">
        <v>12</v>
      </c>
      <c r="E139" s="10">
        <v>244.8</v>
      </c>
      <c r="F139" s="6" t="s">
        <v>30</v>
      </c>
      <c r="G139" s="6" t="s">
        <v>34</v>
      </c>
      <c r="H139" s="7">
        <v>0.05</v>
      </c>
      <c r="I139" s="6" t="s">
        <v>38</v>
      </c>
      <c r="J139" s="10">
        <v>2790.72</v>
      </c>
      <c r="K139" s="6" t="s">
        <v>42</v>
      </c>
      <c r="L139" s="6" t="s">
        <v>47</v>
      </c>
      <c r="M139" s="12">
        <v>0</v>
      </c>
      <c r="N139" s="9" t="s">
        <v>185</v>
      </c>
      <c r="O139" s="6" t="s">
        <v>1685</v>
      </c>
      <c r="P139" s="11">
        <v>44.75</v>
      </c>
      <c r="Q139" s="16">
        <v>45130</v>
      </c>
      <c r="R139" s="6" t="s">
        <v>2924</v>
      </c>
      <c r="S139" s="9">
        <f t="shared" si="16"/>
        <v>2023</v>
      </c>
      <c r="T139" s="12">
        <f t="shared" si="17"/>
        <v>7</v>
      </c>
      <c r="U139" s="6" t="str">
        <f t="shared" si="18"/>
        <v>Juli</v>
      </c>
      <c r="V139" s="9" t="str">
        <f t="shared" si="19"/>
        <v>Q3</v>
      </c>
      <c r="W139" s="10">
        <f t="shared" si="20"/>
        <v>2745.97</v>
      </c>
      <c r="X139" s="12">
        <f t="shared" si="21"/>
        <v>9</v>
      </c>
      <c r="Y139" s="9" t="str">
        <f t="shared" si="22"/>
        <v>Completed</v>
      </c>
      <c r="Z139" s="6" t="str">
        <f t="shared" si="23"/>
        <v>Low</v>
      </c>
    </row>
    <row r="140" spans="1:26" x14ac:dyDescent="0.35">
      <c r="A140" s="8">
        <v>45373</v>
      </c>
      <c r="B140" s="6" t="s">
        <v>22</v>
      </c>
      <c r="C140" s="6" t="s">
        <v>23</v>
      </c>
      <c r="D140" s="12">
        <v>13</v>
      </c>
      <c r="E140" s="10">
        <v>290.93</v>
      </c>
      <c r="F140" s="6" t="s">
        <v>32</v>
      </c>
      <c r="G140" s="6" t="s">
        <v>35</v>
      </c>
      <c r="H140" s="7">
        <v>0.05</v>
      </c>
      <c r="I140" s="6" t="s">
        <v>40</v>
      </c>
      <c r="J140" s="10">
        <v>3592.9854999999998</v>
      </c>
      <c r="K140" s="6" t="s">
        <v>44</v>
      </c>
      <c r="L140" s="6" t="s">
        <v>47</v>
      </c>
      <c r="M140" s="12">
        <v>0</v>
      </c>
      <c r="N140" s="9" t="s">
        <v>186</v>
      </c>
      <c r="O140" s="6" t="s">
        <v>1686</v>
      </c>
      <c r="P140" s="11">
        <v>26.09</v>
      </c>
      <c r="Q140" s="16">
        <v>45382</v>
      </c>
      <c r="R140" s="6" t="s">
        <v>2925</v>
      </c>
      <c r="S140" s="9">
        <f t="shared" si="16"/>
        <v>2024</v>
      </c>
      <c r="T140" s="12">
        <f t="shared" si="17"/>
        <v>3</v>
      </c>
      <c r="U140" s="6" t="str">
        <f t="shared" si="18"/>
        <v>Maret</v>
      </c>
      <c r="V140" s="9" t="str">
        <f t="shared" si="19"/>
        <v>Q1</v>
      </c>
      <c r="W140" s="10">
        <f t="shared" si="20"/>
        <v>3566.8954999999996</v>
      </c>
      <c r="X140" s="12">
        <f t="shared" si="21"/>
        <v>9</v>
      </c>
      <c r="Y140" s="9" t="str">
        <f t="shared" si="22"/>
        <v>Completed</v>
      </c>
      <c r="Z140" s="6" t="str">
        <f t="shared" si="23"/>
        <v>Low</v>
      </c>
    </row>
    <row r="141" spans="1:26" x14ac:dyDescent="0.35">
      <c r="A141" s="8">
        <v>45426</v>
      </c>
      <c r="B141" s="6" t="s">
        <v>21</v>
      </c>
      <c r="C141" s="6" t="s">
        <v>23</v>
      </c>
      <c r="D141" s="12">
        <v>11</v>
      </c>
      <c r="E141" s="10">
        <v>229.49</v>
      </c>
      <c r="F141" s="6" t="s">
        <v>32</v>
      </c>
      <c r="G141" s="6" t="s">
        <v>35</v>
      </c>
      <c r="H141" s="7">
        <v>0.1</v>
      </c>
      <c r="I141" s="6" t="s">
        <v>41</v>
      </c>
      <c r="J141" s="10">
        <v>2271.951</v>
      </c>
      <c r="K141" s="6" t="s">
        <v>46</v>
      </c>
      <c r="L141" s="6" t="s">
        <v>2928</v>
      </c>
      <c r="M141" s="12">
        <v>0</v>
      </c>
      <c r="N141" s="9" t="s">
        <v>187</v>
      </c>
      <c r="O141" s="6" t="s">
        <v>1687</v>
      </c>
      <c r="P141" s="11">
        <v>35.39</v>
      </c>
      <c r="Q141" s="16">
        <v>45429</v>
      </c>
      <c r="R141" s="6" t="s">
        <v>2924</v>
      </c>
      <c r="S141" s="9">
        <f t="shared" si="16"/>
        <v>2024</v>
      </c>
      <c r="T141" s="12">
        <f t="shared" si="17"/>
        <v>5</v>
      </c>
      <c r="U141" s="6" t="str">
        <f t="shared" si="18"/>
        <v>Mei</v>
      </c>
      <c r="V141" s="9" t="str">
        <f t="shared" si="19"/>
        <v>Q2</v>
      </c>
      <c r="W141" s="10">
        <f t="shared" si="20"/>
        <v>2236.5610000000001</v>
      </c>
      <c r="X141" s="12">
        <f t="shared" si="21"/>
        <v>3</v>
      </c>
      <c r="Y141" s="9" t="str">
        <f t="shared" si="22"/>
        <v>Completed</v>
      </c>
      <c r="Z141" s="6" t="str">
        <f t="shared" si="23"/>
        <v>Medium</v>
      </c>
    </row>
    <row r="142" spans="1:26" x14ac:dyDescent="0.35">
      <c r="A142" s="8">
        <v>45076</v>
      </c>
      <c r="B142" s="6" t="s">
        <v>21</v>
      </c>
      <c r="C142" s="6" t="s">
        <v>27</v>
      </c>
      <c r="D142" s="12">
        <v>2</v>
      </c>
      <c r="E142" s="10">
        <v>427.36</v>
      </c>
      <c r="F142" s="6" t="s">
        <v>31</v>
      </c>
      <c r="G142" s="6" t="s">
        <v>34</v>
      </c>
      <c r="H142" s="7">
        <v>0.05</v>
      </c>
      <c r="I142" s="6" t="s">
        <v>40</v>
      </c>
      <c r="J142" s="10">
        <v>811.98400000000004</v>
      </c>
      <c r="K142" s="6" t="s">
        <v>42</v>
      </c>
      <c r="L142" s="6" t="s">
        <v>48</v>
      </c>
      <c r="M142" s="12">
        <v>0</v>
      </c>
      <c r="N142" s="9" t="s">
        <v>188</v>
      </c>
      <c r="O142" s="6" t="s">
        <v>1688</v>
      </c>
      <c r="P142" s="11">
        <v>19.420000000000002</v>
      </c>
      <c r="Q142" s="16">
        <v>45079</v>
      </c>
      <c r="R142" s="6" t="s">
        <v>2924</v>
      </c>
      <c r="S142" s="9">
        <f t="shared" si="16"/>
        <v>2023</v>
      </c>
      <c r="T142" s="12">
        <f t="shared" si="17"/>
        <v>5</v>
      </c>
      <c r="U142" s="6" t="str">
        <f t="shared" si="18"/>
        <v>Mei</v>
      </c>
      <c r="V142" s="9" t="str">
        <f t="shared" si="19"/>
        <v>Q2</v>
      </c>
      <c r="W142" s="10">
        <f t="shared" si="20"/>
        <v>792.56400000000008</v>
      </c>
      <c r="X142" s="12">
        <f t="shared" si="21"/>
        <v>3</v>
      </c>
      <c r="Y142" s="9" t="str">
        <f t="shared" si="22"/>
        <v>Completed</v>
      </c>
      <c r="Z142" s="6" t="str">
        <f t="shared" si="23"/>
        <v>Low</v>
      </c>
    </row>
    <row r="143" spans="1:26" x14ac:dyDescent="0.35">
      <c r="A143" s="8">
        <v>45004</v>
      </c>
      <c r="B143" s="6" t="s">
        <v>20</v>
      </c>
      <c r="C143" s="6" t="s">
        <v>24</v>
      </c>
      <c r="D143" s="12">
        <v>2</v>
      </c>
      <c r="E143" s="10">
        <v>443.51</v>
      </c>
      <c r="F143" s="6" t="s">
        <v>32</v>
      </c>
      <c r="G143" s="6" t="s">
        <v>34</v>
      </c>
      <c r="H143" s="7">
        <v>0.05</v>
      </c>
      <c r="I143" s="6" t="s">
        <v>37</v>
      </c>
      <c r="J143" s="10">
        <v>842.66899999999998</v>
      </c>
      <c r="K143" s="6" t="s">
        <v>46</v>
      </c>
      <c r="L143" s="6" t="s">
        <v>2928</v>
      </c>
      <c r="M143" s="12">
        <v>0</v>
      </c>
      <c r="N143" s="9" t="s">
        <v>189</v>
      </c>
      <c r="O143" s="6" t="s">
        <v>1689</v>
      </c>
      <c r="P143" s="11">
        <v>13.65</v>
      </c>
      <c r="Q143" s="16">
        <v>45007</v>
      </c>
      <c r="R143" s="6" t="s">
        <v>2923</v>
      </c>
      <c r="S143" s="9">
        <f t="shared" si="16"/>
        <v>2023</v>
      </c>
      <c r="T143" s="12">
        <f t="shared" si="17"/>
        <v>3</v>
      </c>
      <c r="U143" s="6" t="str">
        <f t="shared" si="18"/>
        <v>Maret</v>
      </c>
      <c r="V143" s="9" t="str">
        <f t="shared" si="19"/>
        <v>Q1</v>
      </c>
      <c r="W143" s="10">
        <f t="shared" si="20"/>
        <v>829.01900000000001</v>
      </c>
      <c r="X143" s="12">
        <f t="shared" si="21"/>
        <v>3</v>
      </c>
      <c r="Y143" s="9" t="str">
        <f t="shared" si="22"/>
        <v>Completed</v>
      </c>
      <c r="Z143" s="6" t="str">
        <f t="shared" si="23"/>
        <v>Low</v>
      </c>
    </row>
    <row r="144" spans="1:26" x14ac:dyDescent="0.35">
      <c r="A144" s="8">
        <v>45147</v>
      </c>
      <c r="B144" s="6" t="s">
        <v>21</v>
      </c>
      <c r="C144" s="6" t="s">
        <v>25</v>
      </c>
      <c r="D144" s="12">
        <v>13</v>
      </c>
      <c r="E144" s="10">
        <v>280.63</v>
      </c>
      <c r="F144" s="6" t="s">
        <v>30</v>
      </c>
      <c r="G144" s="6" t="s">
        <v>34</v>
      </c>
      <c r="H144" s="7">
        <v>0.15</v>
      </c>
      <c r="I144" s="6" t="s">
        <v>37</v>
      </c>
      <c r="J144" s="10">
        <v>3100.9614999999999</v>
      </c>
      <c r="K144" s="6" t="s">
        <v>44</v>
      </c>
      <c r="L144" s="6" t="s">
        <v>48</v>
      </c>
      <c r="M144" s="12">
        <v>0</v>
      </c>
      <c r="N144" s="9" t="s">
        <v>190</v>
      </c>
      <c r="O144" s="6" t="s">
        <v>1690</v>
      </c>
      <c r="P144" s="11">
        <v>10.14</v>
      </c>
      <c r="Q144" s="16">
        <v>45152</v>
      </c>
      <c r="R144" s="6" t="s">
        <v>2924</v>
      </c>
      <c r="S144" s="9">
        <f t="shared" si="16"/>
        <v>2023</v>
      </c>
      <c r="T144" s="12">
        <f t="shared" si="17"/>
        <v>8</v>
      </c>
      <c r="U144" s="6" t="str">
        <f t="shared" si="18"/>
        <v>Agustus</v>
      </c>
      <c r="V144" s="9" t="str">
        <f t="shared" si="19"/>
        <v>Q3</v>
      </c>
      <c r="W144" s="10">
        <f t="shared" si="20"/>
        <v>3090.8215</v>
      </c>
      <c r="X144" s="12">
        <f t="shared" si="21"/>
        <v>5</v>
      </c>
      <c r="Y144" s="9" t="str">
        <f t="shared" si="22"/>
        <v>Completed</v>
      </c>
      <c r="Z144" s="6" t="str">
        <f t="shared" si="23"/>
        <v>High</v>
      </c>
    </row>
    <row r="145" spans="1:26" x14ac:dyDescent="0.35">
      <c r="A145" s="8">
        <v>45578</v>
      </c>
      <c r="B145" s="6" t="s">
        <v>20</v>
      </c>
      <c r="C145" s="6" t="s">
        <v>26</v>
      </c>
      <c r="D145" s="12">
        <v>13</v>
      </c>
      <c r="E145" s="10">
        <v>416.66</v>
      </c>
      <c r="F145" s="6" t="s">
        <v>30</v>
      </c>
      <c r="G145" s="6" t="s">
        <v>34</v>
      </c>
      <c r="H145" s="7">
        <v>0.15</v>
      </c>
      <c r="I145" s="6" t="s">
        <v>41</v>
      </c>
      <c r="J145" s="10">
        <v>4604.0929999999998</v>
      </c>
      <c r="K145" s="6" t="s">
        <v>44</v>
      </c>
      <c r="L145" s="6" t="s">
        <v>49</v>
      </c>
      <c r="M145" s="12">
        <v>0</v>
      </c>
      <c r="N145" s="9" t="s">
        <v>191</v>
      </c>
      <c r="O145" s="6" t="s">
        <v>1691</v>
      </c>
      <c r="P145" s="11">
        <v>21.74</v>
      </c>
      <c r="Q145" s="16">
        <v>45585</v>
      </c>
      <c r="R145" s="6" t="s">
        <v>2923</v>
      </c>
      <c r="S145" s="9">
        <f t="shared" si="16"/>
        <v>2024</v>
      </c>
      <c r="T145" s="12">
        <f t="shared" si="17"/>
        <v>10</v>
      </c>
      <c r="U145" s="6" t="str">
        <f t="shared" si="18"/>
        <v>Oktober</v>
      </c>
      <c r="V145" s="9" t="str">
        <f t="shared" si="19"/>
        <v>Q4</v>
      </c>
      <c r="W145" s="10">
        <f t="shared" si="20"/>
        <v>4582.3530000000001</v>
      </c>
      <c r="X145" s="12">
        <f t="shared" si="21"/>
        <v>7</v>
      </c>
      <c r="Y145" s="9" t="str">
        <f t="shared" si="22"/>
        <v>Completed</v>
      </c>
      <c r="Z145" s="6" t="str">
        <f t="shared" si="23"/>
        <v>High</v>
      </c>
    </row>
    <row r="146" spans="1:26" x14ac:dyDescent="0.35">
      <c r="A146" s="8">
        <v>45705</v>
      </c>
      <c r="B146" s="6" t="s">
        <v>18</v>
      </c>
      <c r="C146" s="6" t="s">
        <v>26</v>
      </c>
      <c r="D146" s="12">
        <v>11</v>
      </c>
      <c r="E146" s="10">
        <v>589.48</v>
      </c>
      <c r="F146" s="6" t="s">
        <v>30</v>
      </c>
      <c r="G146" s="6" t="s">
        <v>35</v>
      </c>
      <c r="H146" s="7">
        <v>0</v>
      </c>
      <c r="I146" s="6" t="s">
        <v>37</v>
      </c>
      <c r="J146" s="10">
        <v>6484.2800000000007</v>
      </c>
      <c r="K146" s="6" t="s">
        <v>42</v>
      </c>
      <c r="L146" s="6" t="s">
        <v>49</v>
      </c>
      <c r="M146" s="12">
        <v>0</v>
      </c>
      <c r="N146" s="9" t="s">
        <v>192</v>
      </c>
      <c r="O146" s="6" t="s">
        <v>1692</v>
      </c>
      <c r="P146" s="11">
        <v>49.93</v>
      </c>
      <c r="Q146" s="16">
        <v>45713</v>
      </c>
      <c r="R146" s="6" t="s">
        <v>2921</v>
      </c>
      <c r="S146" s="9">
        <f t="shared" si="16"/>
        <v>2025</v>
      </c>
      <c r="T146" s="12">
        <f t="shared" si="17"/>
        <v>2</v>
      </c>
      <c r="U146" s="6" t="str">
        <f t="shared" si="18"/>
        <v>Februari</v>
      </c>
      <c r="V146" s="9" t="str">
        <f t="shared" si="19"/>
        <v>Q1</v>
      </c>
      <c r="W146" s="10">
        <f t="shared" si="20"/>
        <v>6434.35</v>
      </c>
      <c r="X146" s="12">
        <f t="shared" si="21"/>
        <v>8</v>
      </c>
      <c r="Y146" s="9" t="str">
        <f t="shared" si="22"/>
        <v>Completed</v>
      </c>
      <c r="Z146" s="6" t="str">
        <f t="shared" si="23"/>
        <v>No Discount</v>
      </c>
    </row>
    <row r="147" spans="1:26" x14ac:dyDescent="0.35">
      <c r="A147" s="8">
        <v>45819</v>
      </c>
      <c r="B147" s="6" t="s">
        <v>20</v>
      </c>
      <c r="C147" s="6" t="s">
        <v>24</v>
      </c>
      <c r="D147" s="12">
        <v>18</v>
      </c>
      <c r="E147" s="10">
        <v>152.84</v>
      </c>
      <c r="F147" s="6" t="s">
        <v>32</v>
      </c>
      <c r="G147" s="6" t="s">
        <v>35</v>
      </c>
      <c r="H147" s="7">
        <v>0.15</v>
      </c>
      <c r="I147" s="6" t="s">
        <v>40</v>
      </c>
      <c r="J147" s="10">
        <v>2338.4520000000002</v>
      </c>
      <c r="K147" s="6" t="s">
        <v>45</v>
      </c>
      <c r="L147" s="6" t="s">
        <v>47</v>
      </c>
      <c r="M147" s="12">
        <v>1</v>
      </c>
      <c r="N147" s="9" t="s">
        <v>193</v>
      </c>
      <c r="O147" s="6" t="s">
        <v>1693</v>
      </c>
      <c r="P147" s="11">
        <v>20.3</v>
      </c>
      <c r="Q147" s="16">
        <v>45828</v>
      </c>
      <c r="R147" s="6" t="s">
        <v>2923</v>
      </c>
      <c r="S147" s="9">
        <f t="shared" si="16"/>
        <v>2025</v>
      </c>
      <c r="T147" s="12">
        <f t="shared" si="17"/>
        <v>6</v>
      </c>
      <c r="U147" s="6" t="str">
        <f t="shared" si="18"/>
        <v>Juni</v>
      </c>
      <c r="V147" s="9" t="str">
        <f t="shared" si="19"/>
        <v>Q2</v>
      </c>
      <c r="W147" s="10">
        <f t="shared" si="20"/>
        <v>2318.152</v>
      </c>
      <c r="X147" s="12">
        <f t="shared" si="21"/>
        <v>9</v>
      </c>
      <c r="Y147" s="9" t="str">
        <f t="shared" si="22"/>
        <v>Returned</v>
      </c>
      <c r="Z147" s="6" t="str">
        <f t="shared" si="23"/>
        <v>High</v>
      </c>
    </row>
    <row r="148" spans="1:26" x14ac:dyDescent="0.35">
      <c r="A148" s="8">
        <v>45411</v>
      </c>
      <c r="B148" s="6" t="s">
        <v>21</v>
      </c>
      <c r="C148" s="6" t="s">
        <v>28</v>
      </c>
      <c r="D148" s="12">
        <v>4</v>
      </c>
      <c r="E148" s="10">
        <v>163.66</v>
      </c>
      <c r="F148" s="6" t="s">
        <v>30</v>
      </c>
      <c r="G148" s="6" t="s">
        <v>35</v>
      </c>
      <c r="H148" s="7">
        <v>0</v>
      </c>
      <c r="I148" s="6" t="s">
        <v>41</v>
      </c>
      <c r="J148" s="10">
        <v>654.64</v>
      </c>
      <c r="K148" s="6" t="s">
        <v>43</v>
      </c>
      <c r="L148" s="6" t="s">
        <v>49</v>
      </c>
      <c r="M148" s="12">
        <v>1</v>
      </c>
      <c r="N148" s="9" t="s">
        <v>194</v>
      </c>
      <c r="O148" s="6" t="s">
        <v>1694</v>
      </c>
      <c r="P148" s="11">
        <v>31.8</v>
      </c>
      <c r="Q148" s="16">
        <v>45413</v>
      </c>
      <c r="R148" s="6" t="s">
        <v>2924</v>
      </c>
      <c r="S148" s="9">
        <f t="shared" si="16"/>
        <v>2024</v>
      </c>
      <c r="T148" s="12">
        <f t="shared" si="17"/>
        <v>4</v>
      </c>
      <c r="U148" s="6" t="str">
        <f t="shared" si="18"/>
        <v>April</v>
      </c>
      <c r="V148" s="9" t="str">
        <f t="shared" si="19"/>
        <v>Q2</v>
      </c>
      <c r="W148" s="10">
        <f t="shared" si="20"/>
        <v>622.84</v>
      </c>
      <c r="X148" s="12">
        <f t="shared" si="21"/>
        <v>2</v>
      </c>
      <c r="Y148" s="9" t="str">
        <f t="shared" si="22"/>
        <v>Returned</v>
      </c>
      <c r="Z148" s="6" t="str">
        <f t="shared" si="23"/>
        <v>No Discount</v>
      </c>
    </row>
    <row r="149" spans="1:26" x14ac:dyDescent="0.35">
      <c r="A149" s="8">
        <v>45003</v>
      </c>
      <c r="B149" s="6" t="s">
        <v>22</v>
      </c>
      <c r="C149" s="6" t="s">
        <v>23</v>
      </c>
      <c r="D149" s="12">
        <v>19</v>
      </c>
      <c r="E149" s="10">
        <v>484.25</v>
      </c>
      <c r="F149" s="6" t="s">
        <v>32</v>
      </c>
      <c r="G149" s="6" t="s">
        <v>34</v>
      </c>
      <c r="H149" s="7">
        <v>0.15</v>
      </c>
      <c r="I149" s="6" t="s">
        <v>41</v>
      </c>
      <c r="J149" s="10">
        <v>7820.6374999999998</v>
      </c>
      <c r="K149" s="6" t="s">
        <v>45</v>
      </c>
      <c r="L149" s="6" t="s">
        <v>47</v>
      </c>
      <c r="M149" s="12">
        <v>1</v>
      </c>
      <c r="N149" s="9" t="s">
        <v>195</v>
      </c>
      <c r="O149" s="6" t="s">
        <v>1695</v>
      </c>
      <c r="P149" s="11">
        <v>29.51</v>
      </c>
      <c r="Q149" s="16">
        <v>45005</v>
      </c>
      <c r="R149" s="6" t="s">
        <v>2925</v>
      </c>
      <c r="S149" s="9">
        <f t="shared" si="16"/>
        <v>2023</v>
      </c>
      <c r="T149" s="12">
        <f t="shared" si="17"/>
        <v>3</v>
      </c>
      <c r="U149" s="6" t="str">
        <f t="shared" si="18"/>
        <v>Maret</v>
      </c>
      <c r="V149" s="9" t="str">
        <f t="shared" si="19"/>
        <v>Q1</v>
      </c>
      <c r="W149" s="10">
        <f t="shared" si="20"/>
        <v>7791.1274999999996</v>
      </c>
      <c r="X149" s="12">
        <f t="shared" si="21"/>
        <v>2</v>
      </c>
      <c r="Y149" s="9" t="str">
        <f t="shared" si="22"/>
        <v>Returned</v>
      </c>
      <c r="Z149" s="6" t="str">
        <f t="shared" si="23"/>
        <v>High</v>
      </c>
    </row>
    <row r="150" spans="1:26" x14ac:dyDescent="0.35">
      <c r="A150" s="8">
        <v>45647</v>
      </c>
      <c r="B150" s="6" t="s">
        <v>20</v>
      </c>
      <c r="C150" s="6" t="s">
        <v>26</v>
      </c>
      <c r="D150" s="12">
        <v>9</v>
      </c>
      <c r="E150" s="10">
        <v>380.4</v>
      </c>
      <c r="F150" s="6" t="s">
        <v>30</v>
      </c>
      <c r="G150" s="6" t="s">
        <v>35</v>
      </c>
      <c r="H150" s="7">
        <v>0.1</v>
      </c>
      <c r="I150" s="6" t="s">
        <v>39</v>
      </c>
      <c r="J150" s="10">
        <v>3081.24</v>
      </c>
      <c r="K150" s="6" t="s">
        <v>44</v>
      </c>
      <c r="L150" s="6" t="s">
        <v>2928</v>
      </c>
      <c r="M150" s="12">
        <v>0</v>
      </c>
      <c r="N150" s="9" t="s">
        <v>196</v>
      </c>
      <c r="O150" s="6" t="s">
        <v>1696</v>
      </c>
      <c r="P150" s="11">
        <v>31</v>
      </c>
      <c r="Q150" s="16">
        <v>45653</v>
      </c>
      <c r="R150" s="6" t="s">
        <v>2923</v>
      </c>
      <c r="S150" s="9">
        <f t="shared" si="16"/>
        <v>2024</v>
      </c>
      <c r="T150" s="12">
        <f t="shared" si="17"/>
        <v>12</v>
      </c>
      <c r="U150" s="6" t="str">
        <f t="shared" si="18"/>
        <v>Desember</v>
      </c>
      <c r="V150" s="9" t="str">
        <f t="shared" si="19"/>
        <v>Q4</v>
      </c>
      <c r="W150" s="10">
        <f t="shared" si="20"/>
        <v>3050.24</v>
      </c>
      <c r="X150" s="12">
        <f t="shared" si="21"/>
        <v>6</v>
      </c>
      <c r="Y150" s="9" t="str">
        <f t="shared" si="22"/>
        <v>Completed</v>
      </c>
      <c r="Z150" s="6" t="str">
        <f t="shared" si="23"/>
        <v>Medium</v>
      </c>
    </row>
    <row r="151" spans="1:26" x14ac:dyDescent="0.35">
      <c r="A151" s="8">
        <v>45039</v>
      </c>
      <c r="B151" s="6" t="s">
        <v>22</v>
      </c>
      <c r="C151" s="6" t="s">
        <v>26</v>
      </c>
      <c r="D151" s="12">
        <v>17</v>
      </c>
      <c r="E151" s="10">
        <v>332.38</v>
      </c>
      <c r="F151" s="6" t="s">
        <v>31</v>
      </c>
      <c r="G151" s="6" t="s">
        <v>35</v>
      </c>
      <c r="H151" s="7">
        <v>0.1</v>
      </c>
      <c r="I151" s="6" t="s">
        <v>38</v>
      </c>
      <c r="J151" s="10">
        <v>5085.4139999999998</v>
      </c>
      <c r="K151" s="6" t="s">
        <v>44</v>
      </c>
      <c r="L151" s="6" t="s">
        <v>48</v>
      </c>
      <c r="M151" s="12">
        <v>1</v>
      </c>
      <c r="N151" s="9" t="s">
        <v>197</v>
      </c>
      <c r="O151" s="6" t="s">
        <v>1697</v>
      </c>
      <c r="P151" s="11">
        <v>33.81</v>
      </c>
      <c r="Q151" s="16">
        <v>45048</v>
      </c>
      <c r="R151" s="6" t="s">
        <v>2925</v>
      </c>
      <c r="S151" s="9">
        <f t="shared" si="16"/>
        <v>2023</v>
      </c>
      <c r="T151" s="12">
        <f t="shared" si="17"/>
        <v>4</v>
      </c>
      <c r="U151" s="6" t="str">
        <f t="shared" si="18"/>
        <v>April</v>
      </c>
      <c r="V151" s="9" t="str">
        <f t="shared" si="19"/>
        <v>Q2</v>
      </c>
      <c r="W151" s="10">
        <f t="shared" si="20"/>
        <v>5051.6039999999994</v>
      </c>
      <c r="X151" s="12">
        <f t="shared" si="21"/>
        <v>9</v>
      </c>
      <c r="Y151" s="9" t="str">
        <f t="shared" si="22"/>
        <v>Returned</v>
      </c>
      <c r="Z151" s="6" t="str">
        <f t="shared" si="23"/>
        <v>Medium</v>
      </c>
    </row>
    <row r="152" spans="1:26" x14ac:dyDescent="0.35">
      <c r="A152" s="8">
        <v>45788</v>
      </c>
      <c r="B152" s="6" t="s">
        <v>21</v>
      </c>
      <c r="C152" s="6" t="s">
        <v>26</v>
      </c>
      <c r="D152" s="12">
        <v>15</v>
      </c>
      <c r="E152" s="10">
        <v>210.94</v>
      </c>
      <c r="F152" s="6" t="s">
        <v>32</v>
      </c>
      <c r="G152" s="6" t="s">
        <v>34</v>
      </c>
      <c r="H152" s="7">
        <v>0.05</v>
      </c>
      <c r="I152" s="6" t="s">
        <v>38</v>
      </c>
      <c r="J152" s="10">
        <v>3005.895</v>
      </c>
      <c r="K152" s="6" t="s">
        <v>42</v>
      </c>
      <c r="L152" s="6" t="s">
        <v>48</v>
      </c>
      <c r="M152" s="12">
        <v>0</v>
      </c>
      <c r="N152" s="9" t="s">
        <v>198</v>
      </c>
      <c r="O152" s="6" t="s">
        <v>1698</v>
      </c>
      <c r="P152" s="11">
        <v>10.91</v>
      </c>
      <c r="Q152" s="16">
        <v>45798</v>
      </c>
      <c r="R152" s="6" t="s">
        <v>2924</v>
      </c>
      <c r="S152" s="9">
        <f t="shared" si="16"/>
        <v>2025</v>
      </c>
      <c r="T152" s="12">
        <f t="shared" si="17"/>
        <v>5</v>
      </c>
      <c r="U152" s="6" t="str">
        <f t="shared" si="18"/>
        <v>Mei</v>
      </c>
      <c r="V152" s="9" t="str">
        <f t="shared" si="19"/>
        <v>Q2</v>
      </c>
      <c r="W152" s="10">
        <f t="shared" si="20"/>
        <v>2994.9850000000001</v>
      </c>
      <c r="X152" s="12">
        <f t="shared" si="21"/>
        <v>10</v>
      </c>
      <c r="Y152" s="9" t="str">
        <f t="shared" si="22"/>
        <v>Completed</v>
      </c>
      <c r="Z152" s="6" t="str">
        <f t="shared" si="23"/>
        <v>Low</v>
      </c>
    </row>
    <row r="153" spans="1:26" x14ac:dyDescent="0.35">
      <c r="A153" s="8">
        <v>45354</v>
      </c>
      <c r="B153" s="6" t="s">
        <v>19</v>
      </c>
      <c r="C153" s="6" t="s">
        <v>24</v>
      </c>
      <c r="D153" s="12">
        <v>9</v>
      </c>
      <c r="E153" s="10">
        <v>382.8</v>
      </c>
      <c r="F153" s="6" t="s">
        <v>33</v>
      </c>
      <c r="G153" s="6" t="s">
        <v>34</v>
      </c>
      <c r="H153" s="7">
        <v>0</v>
      </c>
      <c r="I153" s="6" t="s">
        <v>36</v>
      </c>
      <c r="J153" s="10">
        <v>3445.2</v>
      </c>
      <c r="K153" s="6" t="s">
        <v>46</v>
      </c>
      <c r="L153" s="6" t="s">
        <v>2928</v>
      </c>
      <c r="M153" s="12">
        <v>0</v>
      </c>
      <c r="N153" s="9" t="s">
        <v>199</v>
      </c>
      <c r="O153" s="6" t="s">
        <v>1699</v>
      </c>
      <c r="P153" s="11">
        <v>47.94</v>
      </c>
      <c r="Q153" s="16">
        <v>45356</v>
      </c>
      <c r="R153" s="6" t="s">
        <v>2922</v>
      </c>
      <c r="S153" s="9">
        <f t="shared" si="16"/>
        <v>2024</v>
      </c>
      <c r="T153" s="12">
        <f t="shared" si="17"/>
        <v>3</v>
      </c>
      <c r="U153" s="6" t="str">
        <f t="shared" si="18"/>
        <v>Maret</v>
      </c>
      <c r="V153" s="9" t="str">
        <f t="shared" si="19"/>
        <v>Q1</v>
      </c>
      <c r="W153" s="10">
        <f t="shared" si="20"/>
        <v>3397.2599999999998</v>
      </c>
      <c r="X153" s="12">
        <f t="shared" si="21"/>
        <v>2</v>
      </c>
      <c r="Y153" s="9" t="str">
        <f t="shared" si="22"/>
        <v>Completed</v>
      </c>
      <c r="Z153" s="6" t="str">
        <f t="shared" si="23"/>
        <v>No Discount</v>
      </c>
    </row>
    <row r="154" spans="1:26" x14ac:dyDescent="0.35">
      <c r="A154" s="8">
        <v>45677</v>
      </c>
      <c r="B154" s="6" t="s">
        <v>20</v>
      </c>
      <c r="C154" s="6" t="s">
        <v>27</v>
      </c>
      <c r="D154" s="12">
        <v>3</v>
      </c>
      <c r="E154" s="10">
        <v>386.29</v>
      </c>
      <c r="F154" s="6" t="s">
        <v>32</v>
      </c>
      <c r="G154" s="6" t="s">
        <v>35</v>
      </c>
      <c r="H154" s="7">
        <v>0.15</v>
      </c>
      <c r="I154" s="6" t="s">
        <v>39</v>
      </c>
      <c r="J154" s="10">
        <v>985.03950000000009</v>
      </c>
      <c r="K154" s="6" t="s">
        <v>44</v>
      </c>
      <c r="L154" s="6" t="s">
        <v>47</v>
      </c>
      <c r="M154" s="12">
        <v>0</v>
      </c>
      <c r="N154" s="9" t="s">
        <v>200</v>
      </c>
      <c r="O154" s="6" t="s">
        <v>1700</v>
      </c>
      <c r="P154" s="11">
        <v>32.450000000000003</v>
      </c>
      <c r="Q154" s="16">
        <v>45687</v>
      </c>
      <c r="R154" s="6" t="s">
        <v>2923</v>
      </c>
      <c r="S154" s="9">
        <f t="shared" si="16"/>
        <v>2025</v>
      </c>
      <c r="T154" s="12">
        <f t="shared" si="17"/>
        <v>1</v>
      </c>
      <c r="U154" s="6" t="str">
        <f t="shared" si="18"/>
        <v>Januari</v>
      </c>
      <c r="V154" s="9" t="str">
        <f t="shared" si="19"/>
        <v>Q1</v>
      </c>
      <c r="W154" s="10">
        <f t="shared" si="20"/>
        <v>952.58950000000004</v>
      </c>
      <c r="X154" s="12">
        <f t="shared" si="21"/>
        <v>10</v>
      </c>
      <c r="Y154" s="9" t="str">
        <f t="shared" si="22"/>
        <v>Completed</v>
      </c>
      <c r="Z154" s="6" t="str">
        <f t="shared" si="23"/>
        <v>High</v>
      </c>
    </row>
    <row r="155" spans="1:26" x14ac:dyDescent="0.35">
      <c r="A155" s="8">
        <v>45738</v>
      </c>
      <c r="B155" s="6" t="s">
        <v>20</v>
      </c>
      <c r="C155" s="6" t="s">
        <v>28</v>
      </c>
      <c r="D155" s="12">
        <v>5</v>
      </c>
      <c r="E155" s="10">
        <v>225.99</v>
      </c>
      <c r="F155" s="6" t="s">
        <v>32</v>
      </c>
      <c r="G155" s="6" t="s">
        <v>35</v>
      </c>
      <c r="H155" s="7">
        <v>0</v>
      </c>
      <c r="I155" s="6" t="s">
        <v>36</v>
      </c>
      <c r="J155" s="10">
        <v>1129.95</v>
      </c>
      <c r="K155" s="6" t="s">
        <v>42</v>
      </c>
      <c r="L155" s="6" t="s">
        <v>48</v>
      </c>
      <c r="M155" s="12">
        <v>1</v>
      </c>
      <c r="N155" s="9" t="s">
        <v>201</v>
      </c>
      <c r="O155" s="6" t="s">
        <v>1701</v>
      </c>
      <c r="P155" s="11">
        <v>10.88</v>
      </c>
      <c r="Q155" s="16">
        <v>45746</v>
      </c>
      <c r="R155" s="6" t="s">
        <v>2923</v>
      </c>
      <c r="S155" s="9">
        <f t="shared" si="16"/>
        <v>2025</v>
      </c>
      <c r="T155" s="12">
        <f t="shared" si="17"/>
        <v>3</v>
      </c>
      <c r="U155" s="6" t="str">
        <f t="shared" si="18"/>
        <v>Maret</v>
      </c>
      <c r="V155" s="9" t="str">
        <f t="shared" si="19"/>
        <v>Q1</v>
      </c>
      <c r="W155" s="10">
        <f t="shared" si="20"/>
        <v>1119.07</v>
      </c>
      <c r="X155" s="12">
        <f t="shared" si="21"/>
        <v>8</v>
      </c>
      <c r="Y155" s="9" t="str">
        <f t="shared" si="22"/>
        <v>Returned</v>
      </c>
      <c r="Z155" s="6" t="str">
        <f t="shared" si="23"/>
        <v>No Discount</v>
      </c>
    </row>
    <row r="156" spans="1:26" x14ac:dyDescent="0.35">
      <c r="A156" s="8">
        <v>45744</v>
      </c>
      <c r="B156" s="6" t="s">
        <v>19</v>
      </c>
      <c r="C156" s="6" t="s">
        <v>29</v>
      </c>
      <c r="D156" s="12">
        <v>20</v>
      </c>
      <c r="E156" s="10">
        <v>312.56</v>
      </c>
      <c r="F156" s="6" t="s">
        <v>33</v>
      </c>
      <c r="G156" s="6" t="s">
        <v>35</v>
      </c>
      <c r="H156" s="7">
        <v>0.15</v>
      </c>
      <c r="I156" s="6" t="s">
        <v>38</v>
      </c>
      <c r="J156" s="10">
        <v>5313.52</v>
      </c>
      <c r="K156" s="6" t="s">
        <v>43</v>
      </c>
      <c r="L156" s="6" t="s">
        <v>49</v>
      </c>
      <c r="M156" s="12">
        <v>0</v>
      </c>
      <c r="N156" s="9" t="s">
        <v>202</v>
      </c>
      <c r="O156" s="6" t="s">
        <v>1554</v>
      </c>
      <c r="P156" s="11">
        <v>47.39</v>
      </c>
      <c r="Q156" s="16">
        <v>45746</v>
      </c>
      <c r="R156" s="6" t="s">
        <v>2922</v>
      </c>
      <c r="S156" s="9">
        <f t="shared" si="16"/>
        <v>2025</v>
      </c>
      <c r="T156" s="12">
        <f t="shared" si="17"/>
        <v>3</v>
      </c>
      <c r="U156" s="6" t="str">
        <f t="shared" si="18"/>
        <v>Maret</v>
      </c>
      <c r="V156" s="9" t="str">
        <f t="shared" si="19"/>
        <v>Q1</v>
      </c>
      <c r="W156" s="10">
        <f t="shared" si="20"/>
        <v>5266.13</v>
      </c>
      <c r="X156" s="12">
        <f t="shared" si="21"/>
        <v>2</v>
      </c>
      <c r="Y156" s="9" t="str">
        <f t="shared" si="22"/>
        <v>Completed</v>
      </c>
      <c r="Z156" s="6" t="str">
        <f t="shared" si="23"/>
        <v>High</v>
      </c>
    </row>
    <row r="157" spans="1:26" x14ac:dyDescent="0.35">
      <c r="A157" s="8">
        <v>45705</v>
      </c>
      <c r="B157" s="6" t="s">
        <v>20</v>
      </c>
      <c r="C157" s="6" t="s">
        <v>24</v>
      </c>
      <c r="D157" s="12">
        <v>13</v>
      </c>
      <c r="E157" s="10">
        <v>433.77</v>
      </c>
      <c r="F157" s="6" t="s">
        <v>32</v>
      </c>
      <c r="G157" s="6" t="s">
        <v>34</v>
      </c>
      <c r="H157" s="7">
        <v>0.05</v>
      </c>
      <c r="I157" s="6" t="s">
        <v>38</v>
      </c>
      <c r="J157" s="10">
        <v>5357.0595000000003</v>
      </c>
      <c r="K157" s="6" t="s">
        <v>46</v>
      </c>
      <c r="L157" s="6" t="s">
        <v>47</v>
      </c>
      <c r="M157" s="12">
        <v>0</v>
      </c>
      <c r="N157" s="9" t="s">
        <v>203</v>
      </c>
      <c r="O157" s="6" t="s">
        <v>1702</v>
      </c>
      <c r="P157" s="11">
        <v>17.61</v>
      </c>
      <c r="Q157" s="16">
        <v>45709</v>
      </c>
      <c r="R157" s="6" t="s">
        <v>2923</v>
      </c>
      <c r="S157" s="9">
        <f t="shared" si="16"/>
        <v>2025</v>
      </c>
      <c r="T157" s="12">
        <f t="shared" si="17"/>
        <v>2</v>
      </c>
      <c r="U157" s="6" t="str">
        <f t="shared" si="18"/>
        <v>Februari</v>
      </c>
      <c r="V157" s="9" t="str">
        <f t="shared" si="19"/>
        <v>Q1</v>
      </c>
      <c r="W157" s="10">
        <f t="shared" si="20"/>
        <v>5339.4495000000006</v>
      </c>
      <c r="X157" s="12">
        <f t="shared" si="21"/>
        <v>4</v>
      </c>
      <c r="Y157" s="9" t="str">
        <f t="shared" si="22"/>
        <v>Completed</v>
      </c>
      <c r="Z157" s="6" t="str">
        <f t="shared" si="23"/>
        <v>Low</v>
      </c>
    </row>
    <row r="158" spans="1:26" x14ac:dyDescent="0.35">
      <c r="A158" s="8">
        <v>45604</v>
      </c>
      <c r="B158" s="6" t="s">
        <v>19</v>
      </c>
      <c r="C158" s="6" t="s">
        <v>28</v>
      </c>
      <c r="D158" s="12">
        <v>20</v>
      </c>
      <c r="E158" s="10">
        <v>159.33000000000001</v>
      </c>
      <c r="F158" s="6" t="s">
        <v>31</v>
      </c>
      <c r="G158" s="6" t="s">
        <v>34</v>
      </c>
      <c r="H158" s="7">
        <v>0</v>
      </c>
      <c r="I158" s="6" t="s">
        <v>36</v>
      </c>
      <c r="J158" s="10">
        <v>3186.6</v>
      </c>
      <c r="K158" s="6" t="s">
        <v>42</v>
      </c>
      <c r="L158" s="6" t="s">
        <v>47</v>
      </c>
      <c r="M158" s="12">
        <v>0</v>
      </c>
      <c r="N158" s="9" t="s">
        <v>204</v>
      </c>
      <c r="O158" s="6" t="s">
        <v>1703</v>
      </c>
      <c r="P158" s="11">
        <v>26.32</v>
      </c>
      <c r="Q158" s="16">
        <v>45607</v>
      </c>
      <c r="R158" s="6" t="s">
        <v>2922</v>
      </c>
      <c r="S158" s="9">
        <f t="shared" si="16"/>
        <v>2024</v>
      </c>
      <c r="T158" s="12">
        <f t="shared" si="17"/>
        <v>11</v>
      </c>
      <c r="U158" s="6" t="str">
        <f t="shared" si="18"/>
        <v>November</v>
      </c>
      <c r="V158" s="9" t="str">
        <f t="shared" si="19"/>
        <v>Q4</v>
      </c>
      <c r="W158" s="10">
        <f t="shared" si="20"/>
        <v>3160.2799999999997</v>
      </c>
      <c r="X158" s="12">
        <f t="shared" si="21"/>
        <v>3</v>
      </c>
      <c r="Y158" s="9" t="str">
        <f t="shared" si="22"/>
        <v>Completed</v>
      </c>
      <c r="Z158" s="6" t="str">
        <f t="shared" si="23"/>
        <v>No Discount</v>
      </c>
    </row>
    <row r="159" spans="1:26" x14ac:dyDescent="0.35">
      <c r="A159" s="8">
        <v>45368</v>
      </c>
      <c r="B159" s="6" t="s">
        <v>19</v>
      </c>
      <c r="C159" s="6" t="s">
        <v>24</v>
      </c>
      <c r="D159" s="12">
        <v>18</v>
      </c>
      <c r="E159" s="10">
        <v>32.229999999999997</v>
      </c>
      <c r="F159" s="6" t="s">
        <v>30</v>
      </c>
      <c r="G159" s="6" t="s">
        <v>35</v>
      </c>
      <c r="H159" s="7">
        <v>0.05</v>
      </c>
      <c r="I159" s="6" t="s">
        <v>41</v>
      </c>
      <c r="J159" s="10">
        <v>551.13299999999992</v>
      </c>
      <c r="K159" s="6" t="s">
        <v>44</v>
      </c>
      <c r="L159" s="6" t="s">
        <v>47</v>
      </c>
      <c r="M159" s="12">
        <v>0</v>
      </c>
      <c r="N159" s="9" t="s">
        <v>205</v>
      </c>
      <c r="O159" s="6" t="s">
        <v>1704</v>
      </c>
      <c r="P159" s="11">
        <v>6.04</v>
      </c>
      <c r="Q159" s="16">
        <v>45372</v>
      </c>
      <c r="R159" s="6" t="s">
        <v>2922</v>
      </c>
      <c r="S159" s="9">
        <f t="shared" si="16"/>
        <v>2024</v>
      </c>
      <c r="T159" s="12">
        <f t="shared" si="17"/>
        <v>3</v>
      </c>
      <c r="U159" s="6" t="str">
        <f t="shared" si="18"/>
        <v>Maret</v>
      </c>
      <c r="V159" s="9" t="str">
        <f t="shared" si="19"/>
        <v>Q1</v>
      </c>
      <c r="W159" s="10">
        <f t="shared" si="20"/>
        <v>545.09299999999996</v>
      </c>
      <c r="X159" s="12">
        <f t="shared" si="21"/>
        <v>4</v>
      </c>
      <c r="Y159" s="9" t="str">
        <f t="shared" si="22"/>
        <v>Completed</v>
      </c>
      <c r="Z159" s="6" t="str">
        <f t="shared" si="23"/>
        <v>Low</v>
      </c>
    </row>
    <row r="160" spans="1:26" x14ac:dyDescent="0.35">
      <c r="A160" s="8">
        <v>45167</v>
      </c>
      <c r="B160" s="6" t="s">
        <v>19</v>
      </c>
      <c r="C160" s="6" t="s">
        <v>27</v>
      </c>
      <c r="D160" s="12">
        <v>3</v>
      </c>
      <c r="E160" s="10">
        <v>527.77</v>
      </c>
      <c r="F160" s="6" t="s">
        <v>32</v>
      </c>
      <c r="G160" s="6" t="s">
        <v>35</v>
      </c>
      <c r="H160" s="7">
        <v>0.1</v>
      </c>
      <c r="I160" s="6" t="s">
        <v>41</v>
      </c>
      <c r="J160" s="10">
        <v>1424.979</v>
      </c>
      <c r="K160" s="6" t="s">
        <v>46</v>
      </c>
      <c r="L160" s="6" t="s">
        <v>47</v>
      </c>
      <c r="M160" s="12">
        <v>0</v>
      </c>
      <c r="N160" s="9" t="s">
        <v>206</v>
      </c>
      <c r="O160" s="6" t="s">
        <v>1705</v>
      </c>
      <c r="P160" s="11">
        <v>48.66</v>
      </c>
      <c r="Q160" s="16">
        <v>45170</v>
      </c>
      <c r="R160" s="6" t="s">
        <v>2922</v>
      </c>
      <c r="S160" s="9">
        <f t="shared" si="16"/>
        <v>2023</v>
      </c>
      <c r="T160" s="12">
        <f t="shared" si="17"/>
        <v>8</v>
      </c>
      <c r="U160" s="6" t="str">
        <f t="shared" si="18"/>
        <v>Agustus</v>
      </c>
      <c r="V160" s="9" t="str">
        <f t="shared" si="19"/>
        <v>Q3</v>
      </c>
      <c r="W160" s="10">
        <f t="shared" si="20"/>
        <v>1376.319</v>
      </c>
      <c r="X160" s="12">
        <f t="shared" si="21"/>
        <v>3</v>
      </c>
      <c r="Y160" s="9" t="str">
        <f t="shared" si="22"/>
        <v>Completed</v>
      </c>
      <c r="Z160" s="6" t="str">
        <f t="shared" si="23"/>
        <v>Medium</v>
      </c>
    </row>
    <row r="161" spans="1:26" x14ac:dyDescent="0.35">
      <c r="A161" s="8">
        <v>45099</v>
      </c>
      <c r="B161" s="6" t="s">
        <v>19</v>
      </c>
      <c r="C161" s="6" t="s">
        <v>26</v>
      </c>
      <c r="D161" s="12">
        <v>14</v>
      </c>
      <c r="E161" s="10">
        <v>291.08999999999997</v>
      </c>
      <c r="F161" s="6" t="s">
        <v>31</v>
      </c>
      <c r="G161" s="6" t="s">
        <v>35</v>
      </c>
      <c r="H161" s="7">
        <v>0</v>
      </c>
      <c r="I161" s="6" t="s">
        <v>39</v>
      </c>
      <c r="J161" s="10">
        <v>4075.26</v>
      </c>
      <c r="K161" s="6" t="s">
        <v>46</v>
      </c>
      <c r="L161" s="6" t="s">
        <v>2928</v>
      </c>
      <c r="M161" s="12">
        <v>0</v>
      </c>
      <c r="N161" s="9" t="s">
        <v>207</v>
      </c>
      <c r="O161" s="6" t="s">
        <v>1706</v>
      </c>
      <c r="P161" s="11">
        <v>39.979999999999997</v>
      </c>
      <c r="Q161" s="16">
        <v>45107</v>
      </c>
      <c r="R161" s="6" t="s">
        <v>2922</v>
      </c>
      <c r="S161" s="9">
        <f t="shared" si="16"/>
        <v>2023</v>
      </c>
      <c r="T161" s="12">
        <f t="shared" si="17"/>
        <v>6</v>
      </c>
      <c r="U161" s="6" t="str">
        <f t="shared" si="18"/>
        <v>Juni</v>
      </c>
      <c r="V161" s="9" t="str">
        <f t="shared" si="19"/>
        <v>Q2</v>
      </c>
      <c r="W161" s="10">
        <f t="shared" si="20"/>
        <v>4035.28</v>
      </c>
      <c r="X161" s="12">
        <f t="shared" si="21"/>
        <v>8</v>
      </c>
      <c r="Y161" s="9" t="str">
        <f t="shared" si="22"/>
        <v>Completed</v>
      </c>
      <c r="Z161" s="6" t="str">
        <f t="shared" si="23"/>
        <v>No Discount</v>
      </c>
    </row>
    <row r="162" spans="1:26" x14ac:dyDescent="0.35">
      <c r="A162" s="8">
        <v>45346</v>
      </c>
      <c r="B162" s="6" t="s">
        <v>19</v>
      </c>
      <c r="C162" s="6" t="s">
        <v>24</v>
      </c>
      <c r="D162" s="12">
        <v>8</v>
      </c>
      <c r="E162" s="10">
        <v>350.12</v>
      </c>
      <c r="F162" s="6" t="s">
        <v>32</v>
      </c>
      <c r="G162" s="6" t="s">
        <v>35</v>
      </c>
      <c r="H162" s="7">
        <v>0</v>
      </c>
      <c r="I162" s="6" t="s">
        <v>37</v>
      </c>
      <c r="J162" s="10">
        <v>2800.96</v>
      </c>
      <c r="K162" s="6" t="s">
        <v>43</v>
      </c>
      <c r="L162" s="6" t="s">
        <v>47</v>
      </c>
      <c r="M162" s="12">
        <v>1</v>
      </c>
      <c r="N162" s="9" t="s">
        <v>208</v>
      </c>
      <c r="O162" s="6" t="s">
        <v>1707</v>
      </c>
      <c r="P162" s="11">
        <v>31.65</v>
      </c>
      <c r="Q162" s="16">
        <v>45352</v>
      </c>
      <c r="R162" s="6" t="s">
        <v>2922</v>
      </c>
      <c r="S162" s="9">
        <f t="shared" si="16"/>
        <v>2024</v>
      </c>
      <c r="T162" s="12">
        <f t="shared" si="17"/>
        <v>2</v>
      </c>
      <c r="U162" s="6" t="str">
        <f t="shared" si="18"/>
        <v>Februari</v>
      </c>
      <c r="V162" s="9" t="str">
        <f t="shared" si="19"/>
        <v>Q1</v>
      </c>
      <c r="W162" s="10">
        <f t="shared" si="20"/>
        <v>2769.31</v>
      </c>
      <c r="X162" s="12">
        <f t="shared" si="21"/>
        <v>6</v>
      </c>
      <c r="Y162" s="9" t="str">
        <f t="shared" si="22"/>
        <v>Returned</v>
      </c>
      <c r="Z162" s="6" t="str">
        <f t="shared" si="23"/>
        <v>No Discount</v>
      </c>
    </row>
    <row r="163" spans="1:26" x14ac:dyDescent="0.35">
      <c r="A163" s="8">
        <v>45392</v>
      </c>
      <c r="B163" s="6" t="s">
        <v>20</v>
      </c>
      <c r="C163" s="6" t="s">
        <v>24</v>
      </c>
      <c r="D163" s="12">
        <v>10</v>
      </c>
      <c r="E163" s="10">
        <v>195.26</v>
      </c>
      <c r="F163" s="6" t="s">
        <v>33</v>
      </c>
      <c r="G163" s="6" t="s">
        <v>35</v>
      </c>
      <c r="H163" s="7">
        <v>0.05</v>
      </c>
      <c r="I163" s="6" t="s">
        <v>37</v>
      </c>
      <c r="J163" s="10">
        <v>1854.97</v>
      </c>
      <c r="K163" s="6" t="s">
        <v>44</v>
      </c>
      <c r="L163" s="6" t="s">
        <v>49</v>
      </c>
      <c r="M163" s="12">
        <v>0</v>
      </c>
      <c r="N163" s="9" t="s">
        <v>209</v>
      </c>
      <c r="O163" s="6" t="s">
        <v>1708</v>
      </c>
      <c r="P163" s="11">
        <v>46.91</v>
      </c>
      <c r="Q163" s="16">
        <v>45397</v>
      </c>
      <c r="R163" s="6" t="s">
        <v>2923</v>
      </c>
      <c r="S163" s="9">
        <f t="shared" si="16"/>
        <v>2024</v>
      </c>
      <c r="T163" s="12">
        <f t="shared" si="17"/>
        <v>4</v>
      </c>
      <c r="U163" s="6" t="str">
        <f t="shared" si="18"/>
        <v>April</v>
      </c>
      <c r="V163" s="9" t="str">
        <f t="shared" si="19"/>
        <v>Q2</v>
      </c>
      <c r="W163" s="10">
        <f t="shared" si="20"/>
        <v>1808.06</v>
      </c>
      <c r="X163" s="12">
        <f t="shared" si="21"/>
        <v>5</v>
      </c>
      <c r="Y163" s="9" t="str">
        <f t="shared" si="22"/>
        <v>Completed</v>
      </c>
      <c r="Z163" s="6" t="str">
        <f t="shared" si="23"/>
        <v>Low</v>
      </c>
    </row>
    <row r="164" spans="1:26" x14ac:dyDescent="0.35">
      <c r="A164" s="8">
        <v>45060</v>
      </c>
      <c r="B164" s="6" t="s">
        <v>19</v>
      </c>
      <c r="C164" s="6" t="s">
        <v>27</v>
      </c>
      <c r="D164" s="12">
        <v>13</v>
      </c>
      <c r="E164" s="10">
        <v>291.10000000000002</v>
      </c>
      <c r="F164" s="6" t="s">
        <v>31</v>
      </c>
      <c r="G164" s="6" t="s">
        <v>34</v>
      </c>
      <c r="H164" s="7">
        <v>0</v>
      </c>
      <c r="I164" s="6" t="s">
        <v>37</v>
      </c>
      <c r="J164" s="10">
        <v>3784.3</v>
      </c>
      <c r="K164" s="6" t="s">
        <v>42</v>
      </c>
      <c r="L164" s="6" t="s">
        <v>47</v>
      </c>
      <c r="M164" s="12">
        <v>0</v>
      </c>
      <c r="N164" s="9" t="s">
        <v>210</v>
      </c>
      <c r="O164" s="6" t="s">
        <v>1709</v>
      </c>
      <c r="P164" s="11">
        <v>7.66</v>
      </c>
      <c r="Q164" s="16">
        <v>45065</v>
      </c>
      <c r="R164" s="6" t="s">
        <v>2922</v>
      </c>
      <c r="S164" s="9">
        <f t="shared" si="16"/>
        <v>2023</v>
      </c>
      <c r="T164" s="12">
        <f t="shared" si="17"/>
        <v>5</v>
      </c>
      <c r="U164" s="6" t="str">
        <f t="shared" si="18"/>
        <v>Mei</v>
      </c>
      <c r="V164" s="9" t="str">
        <f t="shared" si="19"/>
        <v>Q2</v>
      </c>
      <c r="W164" s="10">
        <f t="shared" si="20"/>
        <v>3776.6400000000003</v>
      </c>
      <c r="X164" s="12">
        <f t="shared" si="21"/>
        <v>5</v>
      </c>
      <c r="Y164" s="9" t="str">
        <f t="shared" si="22"/>
        <v>Completed</v>
      </c>
      <c r="Z164" s="6" t="str">
        <f t="shared" si="23"/>
        <v>No Discount</v>
      </c>
    </row>
    <row r="165" spans="1:26" x14ac:dyDescent="0.35">
      <c r="A165" s="8">
        <v>44996</v>
      </c>
      <c r="B165" s="6" t="s">
        <v>19</v>
      </c>
      <c r="C165" s="6" t="s">
        <v>27</v>
      </c>
      <c r="D165" s="12">
        <v>6</v>
      </c>
      <c r="E165" s="10">
        <v>93.92</v>
      </c>
      <c r="F165" s="6" t="s">
        <v>30</v>
      </c>
      <c r="G165" s="6" t="s">
        <v>34</v>
      </c>
      <c r="H165" s="7">
        <v>0.15</v>
      </c>
      <c r="I165" s="6" t="s">
        <v>36</v>
      </c>
      <c r="J165" s="10">
        <v>478.99200000000002</v>
      </c>
      <c r="K165" s="6" t="s">
        <v>44</v>
      </c>
      <c r="L165" s="6" t="s">
        <v>47</v>
      </c>
      <c r="M165" s="12">
        <v>0</v>
      </c>
      <c r="N165" s="9" t="s">
        <v>211</v>
      </c>
      <c r="O165" s="6" t="s">
        <v>1710</v>
      </c>
      <c r="P165" s="11">
        <v>11</v>
      </c>
      <c r="Q165" s="16">
        <v>45003</v>
      </c>
      <c r="R165" s="6" t="s">
        <v>2922</v>
      </c>
      <c r="S165" s="9">
        <f t="shared" si="16"/>
        <v>2023</v>
      </c>
      <c r="T165" s="12">
        <f t="shared" si="17"/>
        <v>3</v>
      </c>
      <c r="U165" s="6" t="str">
        <f t="shared" si="18"/>
        <v>Maret</v>
      </c>
      <c r="V165" s="9" t="str">
        <f t="shared" si="19"/>
        <v>Q1</v>
      </c>
      <c r="W165" s="10">
        <f t="shared" si="20"/>
        <v>467.99200000000002</v>
      </c>
      <c r="X165" s="12">
        <f t="shared" si="21"/>
        <v>7</v>
      </c>
      <c r="Y165" s="9" t="str">
        <f t="shared" si="22"/>
        <v>Completed</v>
      </c>
      <c r="Z165" s="6" t="str">
        <f t="shared" si="23"/>
        <v>High</v>
      </c>
    </row>
    <row r="166" spans="1:26" x14ac:dyDescent="0.35">
      <c r="A166" s="8">
        <v>45528</v>
      </c>
      <c r="B166" s="6" t="s">
        <v>21</v>
      </c>
      <c r="C166" s="6" t="s">
        <v>29</v>
      </c>
      <c r="D166" s="12">
        <v>5</v>
      </c>
      <c r="E166" s="10">
        <v>15.92</v>
      </c>
      <c r="F166" s="6" t="s">
        <v>33</v>
      </c>
      <c r="G166" s="6" t="s">
        <v>35</v>
      </c>
      <c r="H166" s="7">
        <v>0</v>
      </c>
      <c r="I166" s="6" t="s">
        <v>36</v>
      </c>
      <c r="J166" s="10">
        <v>79.599999999999994</v>
      </c>
      <c r="K166" s="6" t="s">
        <v>44</v>
      </c>
      <c r="L166" s="6" t="s">
        <v>2928</v>
      </c>
      <c r="M166" s="12">
        <v>1</v>
      </c>
      <c r="N166" s="9" t="s">
        <v>212</v>
      </c>
      <c r="O166" s="6" t="s">
        <v>1711</v>
      </c>
      <c r="P166" s="11">
        <v>8.66</v>
      </c>
      <c r="Q166" s="16">
        <v>45530</v>
      </c>
      <c r="R166" s="6" t="s">
        <v>2924</v>
      </c>
      <c r="S166" s="9">
        <f t="shared" si="16"/>
        <v>2024</v>
      </c>
      <c r="T166" s="12">
        <f t="shared" si="17"/>
        <v>8</v>
      </c>
      <c r="U166" s="6" t="str">
        <f t="shared" si="18"/>
        <v>Agustus</v>
      </c>
      <c r="V166" s="9" t="str">
        <f t="shared" si="19"/>
        <v>Q3</v>
      </c>
      <c r="W166" s="10">
        <f t="shared" si="20"/>
        <v>70.94</v>
      </c>
      <c r="X166" s="12">
        <f t="shared" si="21"/>
        <v>2</v>
      </c>
      <c r="Y166" s="9" t="str">
        <f t="shared" si="22"/>
        <v>Returned</v>
      </c>
      <c r="Z166" s="6" t="str">
        <f t="shared" si="23"/>
        <v>No Discount</v>
      </c>
    </row>
    <row r="167" spans="1:26" x14ac:dyDescent="0.35">
      <c r="A167" s="8">
        <v>45345</v>
      </c>
      <c r="B167" s="6" t="s">
        <v>19</v>
      </c>
      <c r="C167" s="6" t="s">
        <v>27</v>
      </c>
      <c r="D167" s="12">
        <v>16</v>
      </c>
      <c r="E167" s="10">
        <v>120.22</v>
      </c>
      <c r="F167" s="6" t="s">
        <v>33</v>
      </c>
      <c r="G167" s="6" t="s">
        <v>35</v>
      </c>
      <c r="H167" s="7">
        <v>0.15</v>
      </c>
      <c r="I167" s="6" t="s">
        <v>41</v>
      </c>
      <c r="J167" s="10">
        <v>1634.992</v>
      </c>
      <c r="K167" s="6" t="s">
        <v>46</v>
      </c>
      <c r="L167" s="6" t="s">
        <v>48</v>
      </c>
      <c r="M167" s="12">
        <v>0</v>
      </c>
      <c r="N167" s="9" t="s">
        <v>213</v>
      </c>
      <c r="O167" s="6" t="s">
        <v>1712</v>
      </c>
      <c r="P167" s="11">
        <v>8.42</v>
      </c>
      <c r="Q167" s="16">
        <v>45352</v>
      </c>
      <c r="R167" s="6" t="s">
        <v>2922</v>
      </c>
      <c r="S167" s="9">
        <f t="shared" si="16"/>
        <v>2024</v>
      </c>
      <c r="T167" s="12">
        <f t="shared" si="17"/>
        <v>2</v>
      </c>
      <c r="U167" s="6" t="str">
        <f t="shared" si="18"/>
        <v>Februari</v>
      </c>
      <c r="V167" s="9" t="str">
        <f t="shared" si="19"/>
        <v>Q1</v>
      </c>
      <c r="W167" s="10">
        <f t="shared" si="20"/>
        <v>1626.5719999999999</v>
      </c>
      <c r="X167" s="12">
        <f t="shared" si="21"/>
        <v>7</v>
      </c>
      <c r="Y167" s="9" t="str">
        <f t="shared" si="22"/>
        <v>Completed</v>
      </c>
      <c r="Z167" s="6" t="str">
        <f t="shared" si="23"/>
        <v>High</v>
      </c>
    </row>
    <row r="168" spans="1:26" x14ac:dyDescent="0.35">
      <c r="A168" s="8">
        <v>45321</v>
      </c>
      <c r="B168" s="6" t="s">
        <v>20</v>
      </c>
      <c r="C168" s="6" t="s">
        <v>27</v>
      </c>
      <c r="D168" s="12">
        <v>11</v>
      </c>
      <c r="E168" s="10">
        <v>118.8</v>
      </c>
      <c r="F168" s="6" t="s">
        <v>31</v>
      </c>
      <c r="G168" s="6" t="s">
        <v>35</v>
      </c>
      <c r="H168" s="7">
        <v>0.05</v>
      </c>
      <c r="I168" s="6" t="s">
        <v>36</v>
      </c>
      <c r="J168" s="10">
        <v>1241.46</v>
      </c>
      <c r="K168" s="6" t="s">
        <v>42</v>
      </c>
      <c r="L168" s="6" t="s">
        <v>48</v>
      </c>
      <c r="M168" s="12">
        <v>0</v>
      </c>
      <c r="N168" s="9" t="s">
        <v>214</v>
      </c>
      <c r="O168" s="6" t="s">
        <v>1713</v>
      </c>
      <c r="P168" s="11">
        <v>39.32</v>
      </c>
      <c r="Q168" s="16">
        <v>45328</v>
      </c>
      <c r="R168" s="6" t="s">
        <v>2923</v>
      </c>
      <c r="S168" s="9">
        <f t="shared" si="16"/>
        <v>2024</v>
      </c>
      <c r="T168" s="12">
        <f t="shared" si="17"/>
        <v>1</v>
      </c>
      <c r="U168" s="6" t="str">
        <f t="shared" si="18"/>
        <v>Januari</v>
      </c>
      <c r="V168" s="9" t="str">
        <f t="shared" si="19"/>
        <v>Q1</v>
      </c>
      <c r="W168" s="10">
        <f t="shared" si="20"/>
        <v>1202.1400000000001</v>
      </c>
      <c r="X168" s="12">
        <f t="shared" si="21"/>
        <v>7</v>
      </c>
      <c r="Y168" s="9" t="str">
        <f t="shared" si="22"/>
        <v>Completed</v>
      </c>
      <c r="Z168" s="6" t="str">
        <f t="shared" si="23"/>
        <v>Low</v>
      </c>
    </row>
    <row r="169" spans="1:26" x14ac:dyDescent="0.35">
      <c r="A169" s="8">
        <v>45314</v>
      </c>
      <c r="B169" s="6" t="s">
        <v>18</v>
      </c>
      <c r="C169" s="6" t="s">
        <v>28</v>
      </c>
      <c r="D169" s="12">
        <v>10</v>
      </c>
      <c r="E169" s="10">
        <v>92.45</v>
      </c>
      <c r="F169" s="6" t="s">
        <v>32</v>
      </c>
      <c r="G169" s="6" t="s">
        <v>34</v>
      </c>
      <c r="H169" s="7">
        <v>0.1</v>
      </c>
      <c r="I169" s="6" t="s">
        <v>38</v>
      </c>
      <c r="J169" s="10">
        <v>832.05000000000007</v>
      </c>
      <c r="K169" s="6" t="s">
        <v>46</v>
      </c>
      <c r="L169" s="6" t="s">
        <v>49</v>
      </c>
      <c r="M169" s="12">
        <v>1</v>
      </c>
      <c r="N169" s="9" t="s">
        <v>215</v>
      </c>
      <c r="O169" s="6" t="s">
        <v>1714</v>
      </c>
      <c r="P169" s="11">
        <v>42.61</v>
      </c>
      <c r="Q169" s="16">
        <v>45320</v>
      </c>
      <c r="R169" s="6" t="s">
        <v>2921</v>
      </c>
      <c r="S169" s="9">
        <f t="shared" si="16"/>
        <v>2024</v>
      </c>
      <c r="T169" s="12">
        <f t="shared" si="17"/>
        <v>1</v>
      </c>
      <c r="U169" s="6" t="str">
        <f t="shared" si="18"/>
        <v>Januari</v>
      </c>
      <c r="V169" s="9" t="str">
        <f t="shared" si="19"/>
        <v>Q1</v>
      </c>
      <c r="W169" s="10">
        <f t="shared" si="20"/>
        <v>789.44</v>
      </c>
      <c r="X169" s="12">
        <f t="shared" si="21"/>
        <v>6</v>
      </c>
      <c r="Y169" s="9" t="str">
        <f t="shared" si="22"/>
        <v>Returned</v>
      </c>
      <c r="Z169" s="6" t="str">
        <f t="shared" si="23"/>
        <v>Medium</v>
      </c>
    </row>
    <row r="170" spans="1:26" x14ac:dyDescent="0.35">
      <c r="A170" s="8">
        <v>44931</v>
      </c>
      <c r="B170" s="6" t="s">
        <v>20</v>
      </c>
      <c r="C170" s="6" t="s">
        <v>23</v>
      </c>
      <c r="D170" s="12">
        <v>19</v>
      </c>
      <c r="E170" s="10">
        <v>463.51</v>
      </c>
      <c r="F170" s="6" t="s">
        <v>30</v>
      </c>
      <c r="G170" s="6" t="s">
        <v>35</v>
      </c>
      <c r="H170" s="7">
        <v>0</v>
      </c>
      <c r="I170" s="6" t="s">
        <v>41</v>
      </c>
      <c r="J170" s="10">
        <v>8806.69</v>
      </c>
      <c r="K170" s="6" t="s">
        <v>46</v>
      </c>
      <c r="L170" s="6" t="s">
        <v>47</v>
      </c>
      <c r="M170" s="12">
        <v>0</v>
      </c>
      <c r="N170" s="9" t="s">
        <v>216</v>
      </c>
      <c r="O170" s="6" t="s">
        <v>1715</v>
      </c>
      <c r="P170" s="11">
        <v>49.38</v>
      </c>
      <c r="Q170" s="16">
        <v>44934</v>
      </c>
      <c r="R170" s="6" t="s">
        <v>2923</v>
      </c>
      <c r="S170" s="9">
        <f t="shared" si="16"/>
        <v>2023</v>
      </c>
      <c r="T170" s="12">
        <f t="shared" si="17"/>
        <v>1</v>
      </c>
      <c r="U170" s="6" t="str">
        <f t="shared" si="18"/>
        <v>Januari</v>
      </c>
      <c r="V170" s="9" t="str">
        <f t="shared" si="19"/>
        <v>Q1</v>
      </c>
      <c r="W170" s="10">
        <f t="shared" si="20"/>
        <v>8757.3100000000013</v>
      </c>
      <c r="X170" s="12">
        <f t="shared" si="21"/>
        <v>3</v>
      </c>
      <c r="Y170" s="9" t="str">
        <f t="shared" si="22"/>
        <v>Completed</v>
      </c>
      <c r="Z170" s="6" t="str">
        <f t="shared" si="23"/>
        <v>No Discount</v>
      </c>
    </row>
    <row r="171" spans="1:26" x14ac:dyDescent="0.35">
      <c r="A171" s="8">
        <v>45281</v>
      </c>
      <c r="B171" s="6" t="s">
        <v>20</v>
      </c>
      <c r="C171" s="6" t="s">
        <v>25</v>
      </c>
      <c r="D171" s="12">
        <v>7</v>
      </c>
      <c r="E171" s="10">
        <v>284.7</v>
      </c>
      <c r="F171" s="6" t="s">
        <v>33</v>
      </c>
      <c r="G171" s="6" t="s">
        <v>34</v>
      </c>
      <c r="H171" s="7">
        <v>0.05</v>
      </c>
      <c r="I171" s="6" t="s">
        <v>41</v>
      </c>
      <c r="J171" s="10">
        <v>1893.2550000000001</v>
      </c>
      <c r="K171" s="6" t="s">
        <v>43</v>
      </c>
      <c r="L171" s="6" t="s">
        <v>2928</v>
      </c>
      <c r="M171" s="12">
        <v>0</v>
      </c>
      <c r="N171" s="9" t="s">
        <v>217</v>
      </c>
      <c r="O171" s="6" t="s">
        <v>1716</v>
      </c>
      <c r="P171" s="11">
        <v>5.36</v>
      </c>
      <c r="Q171" s="16">
        <v>45290</v>
      </c>
      <c r="R171" s="6" t="s">
        <v>2923</v>
      </c>
      <c r="S171" s="9">
        <f t="shared" si="16"/>
        <v>2023</v>
      </c>
      <c r="T171" s="12">
        <f t="shared" si="17"/>
        <v>12</v>
      </c>
      <c r="U171" s="6" t="str">
        <f t="shared" si="18"/>
        <v>Desember</v>
      </c>
      <c r="V171" s="9" t="str">
        <f t="shared" si="19"/>
        <v>Q4</v>
      </c>
      <c r="W171" s="10">
        <f t="shared" si="20"/>
        <v>1887.8950000000002</v>
      </c>
      <c r="X171" s="12">
        <f t="shared" si="21"/>
        <v>9</v>
      </c>
      <c r="Y171" s="9" t="str">
        <f t="shared" si="22"/>
        <v>Completed</v>
      </c>
      <c r="Z171" s="6" t="str">
        <f t="shared" si="23"/>
        <v>Low</v>
      </c>
    </row>
    <row r="172" spans="1:26" x14ac:dyDescent="0.35">
      <c r="A172" s="8">
        <v>45071</v>
      </c>
      <c r="B172" s="6" t="s">
        <v>22</v>
      </c>
      <c r="C172" s="6" t="s">
        <v>23</v>
      </c>
      <c r="D172" s="12">
        <v>20</v>
      </c>
      <c r="E172" s="10">
        <v>343.25</v>
      </c>
      <c r="F172" s="6" t="s">
        <v>32</v>
      </c>
      <c r="G172" s="6" t="s">
        <v>34</v>
      </c>
      <c r="H172" s="7">
        <v>0.05</v>
      </c>
      <c r="I172" s="6" t="s">
        <v>37</v>
      </c>
      <c r="J172" s="10">
        <v>6521.75</v>
      </c>
      <c r="K172" s="6" t="s">
        <v>45</v>
      </c>
      <c r="L172" s="6" t="s">
        <v>47</v>
      </c>
      <c r="M172" s="12">
        <v>0</v>
      </c>
      <c r="N172" s="9" t="s">
        <v>218</v>
      </c>
      <c r="O172" s="6" t="s">
        <v>1717</v>
      </c>
      <c r="P172" s="11">
        <v>28.77</v>
      </c>
      <c r="Q172" s="16">
        <v>45079</v>
      </c>
      <c r="R172" s="6" t="s">
        <v>2925</v>
      </c>
      <c r="S172" s="9">
        <f t="shared" si="16"/>
        <v>2023</v>
      </c>
      <c r="T172" s="12">
        <f t="shared" si="17"/>
        <v>5</v>
      </c>
      <c r="U172" s="6" t="str">
        <f t="shared" si="18"/>
        <v>Mei</v>
      </c>
      <c r="V172" s="9" t="str">
        <f t="shared" si="19"/>
        <v>Q2</v>
      </c>
      <c r="W172" s="10">
        <f t="shared" si="20"/>
        <v>6492.98</v>
      </c>
      <c r="X172" s="12">
        <f t="shared" si="21"/>
        <v>8</v>
      </c>
      <c r="Y172" s="9" t="str">
        <f t="shared" si="22"/>
        <v>Completed</v>
      </c>
      <c r="Z172" s="6" t="str">
        <f t="shared" si="23"/>
        <v>Low</v>
      </c>
    </row>
    <row r="173" spans="1:26" x14ac:dyDescent="0.35">
      <c r="A173" s="8">
        <v>45838</v>
      </c>
      <c r="B173" s="6" t="s">
        <v>21</v>
      </c>
      <c r="C173" s="6" t="s">
        <v>26</v>
      </c>
      <c r="D173" s="12">
        <v>6</v>
      </c>
      <c r="E173" s="10">
        <v>95.24</v>
      </c>
      <c r="F173" s="6" t="s">
        <v>33</v>
      </c>
      <c r="G173" s="6" t="s">
        <v>34</v>
      </c>
      <c r="H173" s="7">
        <v>0.15</v>
      </c>
      <c r="I173" s="6" t="s">
        <v>40</v>
      </c>
      <c r="J173" s="10">
        <v>485.72399999999988</v>
      </c>
      <c r="K173" s="6" t="s">
        <v>43</v>
      </c>
      <c r="L173" s="6" t="s">
        <v>47</v>
      </c>
      <c r="M173" s="12">
        <v>0</v>
      </c>
      <c r="N173" s="9" t="s">
        <v>219</v>
      </c>
      <c r="O173" s="6" t="s">
        <v>1718</v>
      </c>
      <c r="P173" s="11">
        <v>18.72</v>
      </c>
      <c r="Q173" s="16">
        <v>45846</v>
      </c>
      <c r="R173" s="6" t="s">
        <v>2924</v>
      </c>
      <c r="S173" s="9">
        <f t="shared" si="16"/>
        <v>2025</v>
      </c>
      <c r="T173" s="12">
        <f t="shared" si="17"/>
        <v>6</v>
      </c>
      <c r="U173" s="6" t="str">
        <f t="shared" si="18"/>
        <v>Juni</v>
      </c>
      <c r="V173" s="9" t="str">
        <f t="shared" si="19"/>
        <v>Q2</v>
      </c>
      <c r="W173" s="10">
        <f t="shared" si="20"/>
        <v>467.00399999999991</v>
      </c>
      <c r="X173" s="12">
        <f t="shared" si="21"/>
        <v>8</v>
      </c>
      <c r="Y173" s="9" t="str">
        <f t="shared" si="22"/>
        <v>Completed</v>
      </c>
      <c r="Z173" s="6" t="str">
        <f t="shared" si="23"/>
        <v>High</v>
      </c>
    </row>
    <row r="174" spans="1:26" x14ac:dyDescent="0.35">
      <c r="A174" s="8">
        <v>45700</v>
      </c>
      <c r="B174" s="6" t="s">
        <v>22</v>
      </c>
      <c r="C174" s="6" t="s">
        <v>25</v>
      </c>
      <c r="D174" s="12">
        <v>13</v>
      </c>
      <c r="E174" s="10">
        <v>104.8</v>
      </c>
      <c r="F174" s="6" t="s">
        <v>30</v>
      </c>
      <c r="G174" s="6" t="s">
        <v>35</v>
      </c>
      <c r="H174" s="7">
        <v>0.05</v>
      </c>
      <c r="I174" s="6" t="s">
        <v>40</v>
      </c>
      <c r="J174" s="10">
        <v>1294.28</v>
      </c>
      <c r="K174" s="6" t="s">
        <v>44</v>
      </c>
      <c r="L174" s="6" t="s">
        <v>49</v>
      </c>
      <c r="M174" s="12">
        <v>0</v>
      </c>
      <c r="N174" s="9" t="s">
        <v>220</v>
      </c>
      <c r="O174" s="6" t="s">
        <v>1719</v>
      </c>
      <c r="P174" s="11">
        <v>7.79</v>
      </c>
      <c r="Q174" s="16">
        <v>45707</v>
      </c>
      <c r="R174" s="6" t="s">
        <v>2925</v>
      </c>
      <c r="S174" s="9">
        <f t="shared" si="16"/>
        <v>2025</v>
      </c>
      <c r="T174" s="12">
        <f t="shared" si="17"/>
        <v>2</v>
      </c>
      <c r="U174" s="6" t="str">
        <f t="shared" si="18"/>
        <v>Februari</v>
      </c>
      <c r="V174" s="9" t="str">
        <f t="shared" si="19"/>
        <v>Q1</v>
      </c>
      <c r="W174" s="10">
        <f t="shared" si="20"/>
        <v>1286.49</v>
      </c>
      <c r="X174" s="12">
        <f t="shared" si="21"/>
        <v>7</v>
      </c>
      <c r="Y174" s="9" t="str">
        <f t="shared" si="22"/>
        <v>Completed</v>
      </c>
      <c r="Z174" s="6" t="str">
        <f t="shared" si="23"/>
        <v>Low</v>
      </c>
    </row>
    <row r="175" spans="1:26" x14ac:dyDescent="0.35">
      <c r="A175" s="8">
        <v>45294</v>
      </c>
      <c r="B175" s="6" t="s">
        <v>22</v>
      </c>
      <c r="C175" s="6" t="s">
        <v>28</v>
      </c>
      <c r="D175" s="12">
        <v>12</v>
      </c>
      <c r="E175" s="10">
        <v>164.31</v>
      </c>
      <c r="F175" s="6" t="s">
        <v>30</v>
      </c>
      <c r="G175" s="6" t="s">
        <v>34</v>
      </c>
      <c r="H175" s="7">
        <v>0.1</v>
      </c>
      <c r="I175" s="6" t="s">
        <v>36</v>
      </c>
      <c r="J175" s="10">
        <v>1774.548</v>
      </c>
      <c r="K175" s="6" t="s">
        <v>46</v>
      </c>
      <c r="L175" s="6" t="s">
        <v>2928</v>
      </c>
      <c r="M175" s="12">
        <v>1</v>
      </c>
      <c r="N175" s="9" t="s">
        <v>221</v>
      </c>
      <c r="O175" s="6" t="s">
        <v>1720</v>
      </c>
      <c r="P175" s="11">
        <v>38.9</v>
      </c>
      <c r="Q175" s="16">
        <v>45298</v>
      </c>
      <c r="R175" s="6" t="s">
        <v>2925</v>
      </c>
      <c r="S175" s="9">
        <f t="shared" si="16"/>
        <v>2024</v>
      </c>
      <c r="T175" s="12">
        <f t="shared" si="17"/>
        <v>1</v>
      </c>
      <c r="U175" s="6" t="str">
        <f t="shared" si="18"/>
        <v>Januari</v>
      </c>
      <c r="V175" s="9" t="str">
        <f t="shared" si="19"/>
        <v>Q1</v>
      </c>
      <c r="W175" s="10">
        <f t="shared" si="20"/>
        <v>1735.6479999999999</v>
      </c>
      <c r="X175" s="12">
        <f t="shared" si="21"/>
        <v>4</v>
      </c>
      <c r="Y175" s="9" t="str">
        <f t="shared" si="22"/>
        <v>Returned</v>
      </c>
      <c r="Z175" s="6" t="str">
        <f t="shared" si="23"/>
        <v>Medium</v>
      </c>
    </row>
    <row r="176" spans="1:26" x14ac:dyDescent="0.35">
      <c r="A176" s="8">
        <v>44960</v>
      </c>
      <c r="B176" s="6" t="s">
        <v>19</v>
      </c>
      <c r="C176" s="6" t="s">
        <v>28</v>
      </c>
      <c r="D176" s="12">
        <v>10</v>
      </c>
      <c r="E176" s="10">
        <v>325.18</v>
      </c>
      <c r="F176" s="6" t="s">
        <v>32</v>
      </c>
      <c r="G176" s="6" t="s">
        <v>34</v>
      </c>
      <c r="H176" s="7">
        <v>0.1</v>
      </c>
      <c r="I176" s="6" t="s">
        <v>37</v>
      </c>
      <c r="J176" s="10">
        <v>2926.62</v>
      </c>
      <c r="K176" s="6" t="s">
        <v>46</v>
      </c>
      <c r="L176" s="6" t="s">
        <v>49</v>
      </c>
      <c r="M176" s="12">
        <v>0</v>
      </c>
      <c r="N176" s="9" t="s">
        <v>222</v>
      </c>
      <c r="O176" s="6" t="s">
        <v>1721</v>
      </c>
      <c r="P176" s="11">
        <v>47.39</v>
      </c>
      <c r="Q176" s="16">
        <v>44970</v>
      </c>
      <c r="R176" s="6" t="s">
        <v>2922</v>
      </c>
      <c r="S176" s="9">
        <f t="shared" si="16"/>
        <v>2023</v>
      </c>
      <c r="T176" s="12">
        <f t="shared" si="17"/>
        <v>2</v>
      </c>
      <c r="U176" s="6" t="str">
        <f t="shared" si="18"/>
        <v>Februari</v>
      </c>
      <c r="V176" s="9" t="str">
        <f t="shared" si="19"/>
        <v>Q1</v>
      </c>
      <c r="W176" s="10">
        <f t="shared" si="20"/>
        <v>2879.23</v>
      </c>
      <c r="X176" s="12">
        <f t="shared" si="21"/>
        <v>10</v>
      </c>
      <c r="Y176" s="9" t="str">
        <f t="shared" si="22"/>
        <v>Completed</v>
      </c>
      <c r="Z176" s="6" t="str">
        <f t="shared" si="23"/>
        <v>Medium</v>
      </c>
    </row>
    <row r="177" spans="1:26" x14ac:dyDescent="0.35">
      <c r="A177" s="8">
        <v>45352</v>
      </c>
      <c r="B177" s="6" t="s">
        <v>18</v>
      </c>
      <c r="C177" s="6" t="s">
        <v>27</v>
      </c>
      <c r="D177" s="12">
        <v>17</v>
      </c>
      <c r="E177" s="10">
        <v>542.82000000000005</v>
      </c>
      <c r="F177" s="6" t="s">
        <v>31</v>
      </c>
      <c r="G177" s="6" t="s">
        <v>34</v>
      </c>
      <c r="H177" s="7">
        <v>0</v>
      </c>
      <c r="I177" s="6" t="s">
        <v>37</v>
      </c>
      <c r="J177" s="10">
        <v>9227.94</v>
      </c>
      <c r="K177" s="6" t="s">
        <v>45</v>
      </c>
      <c r="L177" s="6" t="s">
        <v>49</v>
      </c>
      <c r="M177" s="12">
        <v>1</v>
      </c>
      <c r="N177" s="9" t="s">
        <v>223</v>
      </c>
      <c r="O177" s="6" t="s">
        <v>1722</v>
      </c>
      <c r="P177" s="11">
        <v>7.13</v>
      </c>
      <c r="Q177" s="16">
        <v>45359</v>
      </c>
      <c r="R177" s="6" t="s">
        <v>2921</v>
      </c>
      <c r="S177" s="9">
        <f t="shared" si="16"/>
        <v>2024</v>
      </c>
      <c r="T177" s="12">
        <f t="shared" si="17"/>
        <v>3</v>
      </c>
      <c r="U177" s="6" t="str">
        <f t="shared" si="18"/>
        <v>Maret</v>
      </c>
      <c r="V177" s="9" t="str">
        <f t="shared" si="19"/>
        <v>Q1</v>
      </c>
      <c r="W177" s="10">
        <f t="shared" si="20"/>
        <v>9220.8100000000013</v>
      </c>
      <c r="X177" s="12">
        <f t="shared" si="21"/>
        <v>7</v>
      </c>
      <c r="Y177" s="9" t="str">
        <f t="shared" si="22"/>
        <v>Returned</v>
      </c>
      <c r="Z177" s="6" t="str">
        <f t="shared" si="23"/>
        <v>No Discount</v>
      </c>
    </row>
    <row r="178" spans="1:26" x14ac:dyDescent="0.35">
      <c r="A178" s="8">
        <v>45070</v>
      </c>
      <c r="B178" s="6" t="s">
        <v>20</v>
      </c>
      <c r="C178" s="6" t="s">
        <v>28</v>
      </c>
      <c r="D178" s="12">
        <v>14</v>
      </c>
      <c r="E178" s="10">
        <v>207.48</v>
      </c>
      <c r="F178" s="6" t="s">
        <v>32</v>
      </c>
      <c r="G178" s="6" t="s">
        <v>34</v>
      </c>
      <c r="H178" s="7">
        <v>0.05</v>
      </c>
      <c r="I178" s="6" t="s">
        <v>36</v>
      </c>
      <c r="J178" s="10">
        <v>2759.483999999999</v>
      </c>
      <c r="K178" s="6" t="s">
        <v>42</v>
      </c>
      <c r="L178" s="6" t="s">
        <v>2928</v>
      </c>
      <c r="M178" s="12">
        <v>0</v>
      </c>
      <c r="N178" s="9" t="s">
        <v>224</v>
      </c>
      <c r="O178" s="6" t="s">
        <v>1723</v>
      </c>
      <c r="P178" s="11">
        <v>5.7</v>
      </c>
      <c r="Q178" s="16">
        <v>45079</v>
      </c>
      <c r="R178" s="6" t="s">
        <v>2923</v>
      </c>
      <c r="S178" s="9">
        <f t="shared" si="16"/>
        <v>2023</v>
      </c>
      <c r="T178" s="12">
        <f t="shared" si="17"/>
        <v>5</v>
      </c>
      <c r="U178" s="6" t="str">
        <f t="shared" si="18"/>
        <v>Mei</v>
      </c>
      <c r="V178" s="9" t="str">
        <f t="shared" si="19"/>
        <v>Q2</v>
      </c>
      <c r="W178" s="10">
        <f t="shared" si="20"/>
        <v>2753.7839999999992</v>
      </c>
      <c r="X178" s="12">
        <f t="shared" si="21"/>
        <v>9</v>
      </c>
      <c r="Y178" s="9" t="str">
        <f t="shared" si="22"/>
        <v>Completed</v>
      </c>
      <c r="Z178" s="6" t="str">
        <f t="shared" si="23"/>
        <v>Low</v>
      </c>
    </row>
    <row r="179" spans="1:26" x14ac:dyDescent="0.35">
      <c r="A179" s="8">
        <v>45830</v>
      </c>
      <c r="B179" s="6" t="s">
        <v>20</v>
      </c>
      <c r="C179" s="6" t="s">
        <v>29</v>
      </c>
      <c r="D179" s="12">
        <v>17</v>
      </c>
      <c r="E179" s="10">
        <v>527.88</v>
      </c>
      <c r="F179" s="6" t="s">
        <v>33</v>
      </c>
      <c r="G179" s="6" t="s">
        <v>35</v>
      </c>
      <c r="H179" s="7">
        <v>0.05</v>
      </c>
      <c r="I179" s="6" t="s">
        <v>41</v>
      </c>
      <c r="J179" s="10">
        <v>8525.2619999999988</v>
      </c>
      <c r="K179" s="6" t="s">
        <v>46</v>
      </c>
      <c r="L179" s="6" t="s">
        <v>49</v>
      </c>
      <c r="M179" s="12">
        <v>0</v>
      </c>
      <c r="N179" s="9" t="s">
        <v>225</v>
      </c>
      <c r="O179" s="6" t="s">
        <v>1724</v>
      </c>
      <c r="P179" s="11">
        <v>21.32</v>
      </c>
      <c r="Q179" s="16">
        <v>45836</v>
      </c>
      <c r="R179" s="6" t="s">
        <v>2923</v>
      </c>
      <c r="S179" s="9">
        <f t="shared" si="16"/>
        <v>2025</v>
      </c>
      <c r="T179" s="12">
        <f t="shared" si="17"/>
        <v>6</v>
      </c>
      <c r="U179" s="6" t="str">
        <f t="shared" si="18"/>
        <v>Juni</v>
      </c>
      <c r="V179" s="9" t="str">
        <f t="shared" si="19"/>
        <v>Q2</v>
      </c>
      <c r="W179" s="10">
        <f t="shared" si="20"/>
        <v>8503.9419999999991</v>
      </c>
      <c r="X179" s="12">
        <f t="shared" si="21"/>
        <v>6</v>
      </c>
      <c r="Y179" s="9" t="str">
        <f t="shared" si="22"/>
        <v>Completed</v>
      </c>
      <c r="Z179" s="6" t="str">
        <f t="shared" si="23"/>
        <v>Low</v>
      </c>
    </row>
    <row r="180" spans="1:26" x14ac:dyDescent="0.35">
      <c r="A180" s="8">
        <v>45026</v>
      </c>
      <c r="B180" s="6" t="s">
        <v>20</v>
      </c>
      <c r="C180" s="6" t="s">
        <v>26</v>
      </c>
      <c r="D180" s="12">
        <v>11</v>
      </c>
      <c r="E180" s="10">
        <v>71.209999999999994</v>
      </c>
      <c r="F180" s="6" t="s">
        <v>30</v>
      </c>
      <c r="G180" s="6" t="s">
        <v>35</v>
      </c>
      <c r="H180" s="7">
        <v>0.05</v>
      </c>
      <c r="I180" s="6" t="s">
        <v>40</v>
      </c>
      <c r="J180" s="10">
        <v>744.14449999999988</v>
      </c>
      <c r="K180" s="6" t="s">
        <v>42</v>
      </c>
      <c r="L180" s="6" t="s">
        <v>2928</v>
      </c>
      <c r="M180" s="12">
        <v>1</v>
      </c>
      <c r="N180" s="9" t="s">
        <v>226</v>
      </c>
      <c r="O180" s="6" t="s">
        <v>1725</v>
      </c>
      <c r="P180" s="11">
        <v>44.2</v>
      </c>
      <c r="Q180" s="16">
        <v>45030</v>
      </c>
      <c r="R180" s="6" t="s">
        <v>2923</v>
      </c>
      <c r="S180" s="9">
        <f t="shared" si="16"/>
        <v>2023</v>
      </c>
      <c r="T180" s="12">
        <f t="shared" si="17"/>
        <v>4</v>
      </c>
      <c r="U180" s="6" t="str">
        <f t="shared" si="18"/>
        <v>April</v>
      </c>
      <c r="V180" s="9" t="str">
        <f t="shared" si="19"/>
        <v>Q2</v>
      </c>
      <c r="W180" s="10">
        <f t="shared" si="20"/>
        <v>699.94449999999983</v>
      </c>
      <c r="X180" s="12">
        <f t="shared" si="21"/>
        <v>4</v>
      </c>
      <c r="Y180" s="9" t="str">
        <f t="shared" si="22"/>
        <v>Returned</v>
      </c>
      <c r="Z180" s="6" t="str">
        <f t="shared" si="23"/>
        <v>Low</v>
      </c>
    </row>
    <row r="181" spans="1:26" x14ac:dyDescent="0.35">
      <c r="A181" s="8">
        <v>45720</v>
      </c>
      <c r="B181" s="6" t="s">
        <v>21</v>
      </c>
      <c r="C181" s="6" t="s">
        <v>29</v>
      </c>
      <c r="D181" s="12">
        <v>8</v>
      </c>
      <c r="E181" s="10">
        <v>486.07</v>
      </c>
      <c r="F181" s="6" t="s">
        <v>30</v>
      </c>
      <c r="G181" s="6" t="s">
        <v>35</v>
      </c>
      <c r="H181" s="7">
        <v>0</v>
      </c>
      <c r="I181" s="6" t="s">
        <v>39</v>
      </c>
      <c r="J181" s="10">
        <v>3888.56</v>
      </c>
      <c r="K181" s="6" t="s">
        <v>45</v>
      </c>
      <c r="L181" s="6" t="s">
        <v>47</v>
      </c>
      <c r="M181" s="12">
        <v>0</v>
      </c>
      <c r="N181" s="9" t="s">
        <v>227</v>
      </c>
      <c r="O181" s="6" t="s">
        <v>1726</v>
      </c>
      <c r="P181" s="11">
        <v>10.68</v>
      </c>
      <c r="Q181" s="16">
        <v>45726</v>
      </c>
      <c r="R181" s="6" t="s">
        <v>2924</v>
      </c>
      <c r="S181" s="9">
        <f t="shared" si="16"/>
        <v>2025</v>
      </c>
      <c r="T181" s="12">
        <f t="shared" si="17"/>
        <v>3</v>
      </c>
      <c r="U181" s="6" t="str">
        <f t="shared" si="18"/>
        <v>Maret</v>
      </c>
      <c r="V181" s="9" t="str">
        <f t="shared" si="19"/>
        <v>Q1</v>
      </c>
      <c r="W181" s="10">
        <f t="shared" si="20"/>
        <v>3877.88</v>
      </c>
      <c r="X181" s="12">
        <f t="shared" si="21"/>
        <v>6</v>
      </c>
      <c r="Y181" s="9" t="str">
        <f t="shared" si="22"/>
        <v>Completed</v>
      </c>
      <c r="Z181" s="6" t="str">
        <f t="shared" si="23"/>
        <v>No Discount</v>
      </c>
    </row>
    <row r="182" spans="1:26" x14ac:dyDescent="0.35">
      <c r="A182" s="8">
        <v>45484</v>
      </c>
      <c r="B182" s="6" t="s">
        <v>18</v>
      </c>
      <c r="C182" s="6" t="s">
        <v>23</v>
      </c>
      <c r="D182" s="12">
        <v>6</v>
      </c>
      <c r="E182" s="10">
        <v>555.03</v>
      </c>
      <c r="F182" s="6" t="s">
        <v>32</v>
      </c>
      <c r="G182" s="6" t="s">
        <v>35</v>
      </c>
      <c r="H182" s="7">
        <v>0.1</v>
      </c>
      <c r="I182" s="6" t="s">
        <v>38</v>
      </c>
      <c r="J182" s="10">
        <v>2997.1619999999998</v>
      </c>
      <c r="K182" s="6" t="s">
        <v>44</v>
      </c>
      <c r="L182" s="6" t="s">
        <v>2928</v>
      </c>
      <c r="M182" s="12">
        <v>1</v>
      </c>
      <c r="N182" s="9" t="s">
        <v>228</v>
      </c>
      <c r="O182" s="6" t="s">
        <v>1727</v>
      </c>
      <c r="P182" s="11">
        <v>23.69</v>
      </c>
      <c r="Q182" s="16">
        <v>45493</v>
      </c>
      <c r="R182" s="6" t="s">
        <v>2921</v>
      </c>
      <c r="S182" s="9">
        <f t="shared" si="16"/>
        <v>2024</v>
      </c>
      <c r="T182" s="12">
        <f t="shared" si="17"/>
        <v>7</v>
      </c>
      <c r="U182" s="6" t="str">
        <f t="shared" si="18"/>
        <v>Juli</v>
      </c>
      <c r="V182" s="9" t="str">
        <f t="shared" si="19"/>
        <v>Q3</v>
      </c>
      <c r="W182" s="10">
        <f t="shared" si="20"/>
        <v>2973.4719999999998</v>
      </c>
      <c r="X182" s="12">
        <f t="shared" si="21"/>
        <v>9</v>
      </c>
      <c r="Y182" s="9" t="str">
        <f t="shared" si="22"/>
        <v>Returned</v>
      </c>
      <c r="Z182" s="6" t="str">
        <f t="shared" si="23"/>
        <v>Medium</v>
      </c>
    </row>
    <row r="183" spans="1:26" x14ac:dyDescent="0.35">
      <c r="A183" s="8">
        <v>45521</v>
      </c>
      <c r="B183" s="6" t="s">
        <v>18</v>
      </c>
      <c r="C183" s="6" t="s">
        <v>25</v>
      </c>
      <c r="D183" s="12">
        <v>13</v>
      </c>
      <c r="E183" s="10">
        <v>421.08</v>
      </c>
      <c r="F183" s="6" t="s">
        <v>30</v>
      </c>
      <c r="G183" s="6" t="s">
        <v>34</v>
      </c>
      <c r="H183" s="7">
        <v>0</v>
      </c>
      <c r="I183" s="6" t="s">
        <v>41</v>
      </c>
      <c r="J183" s="10">
        <v>5474.04</v>
      </c>
      <c r="K183" s="6" t="s">
        <v>46</v>
      </c>
      <c r="L183" s="6" t="s">
        <v>2928</v>
      </c>
      <c r="M183" s="12">
        <v>0</v>
      </c>
      <c r="N183" s="9" t="s">
        <v>229</v>
      </c>
      <c r="O183" s="6" t="s">
        <v>1728</v>
      </c>
      <c r="P183" s="11">
        <v>24.51</v>
      </c>
      <c r="Q183" s="16">
        <v>45524</v>
      </c>
      <c r="R183" s="6" t="s">
        <v>2921</v>
      </c>
      <c r="S183" s="9">
        <f t="shared" si="16"/>
        <v>2024</v>
      </c>
      <c r="T183" s="12">
        <f t="shared" si="17"/>
        <v>8</v>
      </c>
      <c r="U183" s="6" t="str">
        <f t="shared" si="18"/>
        <v>Agustus</v>
      </c>
      <c r="V183" s="9" t="str">
        <f t="shared" si="19"/>
        <v>Q3</v>
      </c>
      <c r="W183" s="10">
        <f t="shared" si="20"/>
        <v>5449.53</v>
      </c>
      <c r="X183" s="12">
        <f t="shared" si="21"/>
        <v>3</v>
      </c>
      <c r="Y183" s="9" t="str">
        <f t="shared" si="22"/>
        <v>Completed</v>
      </c>
      <c r="Z183" s="6" t="str">
        <f t="shared" si="23"/>
        <v>No Discount</v>
      </c>
    </row>
    <row r="184" spans="1:26" x14ac:dyDescent="0.35">
      <c r="A184" s="8">
        <v>45838</v>
      </c>
      <c r="B184" s="6" t="s">
        <v>20</v>
      </c>
      <c r="C184" s="6" t="s">
        <v>23</v>
      </c>
      <c r="D184" s="12">
        <v>16</v>
      </c>
      <c r="E184" s="10">
        <v>76.17</v>
      </c>
      <c r="F184" s="6" t="s">
        <v>33</v>
      </c>
      <c r="G184" s="6" t="s">
        <v>34</v>
      </c>
      <c r="H184" s="7">
        <v>0.1</v>
      </c>
      <c r="I184" s="6" t="s">
        <v>37</v>
      </c>
      <c r="J184" s="10">
        <v>1096.848</v>
      </c>
      <c r="K184" s="6" t="s">
        <v>46</v>
      </c>
      <c r="L184" s="6" t="s">
        <v>49</v>
      </c>
      <c r="M184" s="12">
        <v>0</v>
      </c>
      <c r="N184" s="9" t="s">
        <v>230</v>
      </c>
      <c r="O184" s="6" t="s">
        <v>1729</v>
      </c>
      <c r="P184" s="11">
        <v>41.88</v>
      </c>
      <c r="Q184" s="16">
        <v>45847</v>
      </c>
      <c r="R184" s="6" t="s">
        <v>2923</v>
      </c>
      <c r="S184" s="9">
        <f t="shared" si="16"/>
        <v>2025</v>
      </c>
      <c r="T184" s="12">
        <f t="shared" si="17"/>
        <v>6</v>
      </c>
      <c r="U184" s="6" t="str">
        <f t="shared" si="18"/>
        <v>Juni</v>
      </c>
      <c r="V184" s="9" t="str">
        <f t="shared" si="19"/>
        <v>Q2</v>
      </c>
      <c r="W184" s="10">
        <f t="shared" si="20"/>
        <v>1054.9679999999998</v>
      </c>
      <c r="X184" s="12">
        <f t="shared" si="21"/>
        <v>9</v>
      </c>
      <c r="Y184" s="9" t="str">
        <f t="shared" si="22"/>
        <v>Completed</v>
      </c>
      <c r="Z184" s="6" t="str">
        <f t="shared" si="23"/>
        <v>Medium</v>
      </c>
    </row>
    <row r="185" spans="1:26" x14ac:dyDescent="0.35">
      <c r="A185" s="8">
        <v>45602</v>
      </c>
      <c r="B185" s="6" t="s">
        <v>19</v>
      </c>
      <c r="C185" s="6" t="s">
        <v>29</v>
      </c>
      <c r="D185" s="12">
        <v>3</v>
      </c>
      <c r="E185" s="10">
        <v>503.55</v>
      </c>
      <c r="F185" s="6" t="s">
        <v>32</v>
      </c>
      <c r="G185" s="6" t="s">
        <v>34</v>
      </c>
      <c r="H185" s="7">
        <v>0.1</v>
      </c>
      <c r="I185" s="6" t="s">
        <v>41</v>
      </c>
      <c r="J185" s="10">
        <v>1359.585</v>
      </c>
      <c r="K185" s="6" t="s">
        <v>44</v>
      </c>
      <c r="L185" s="6" t="s">
        <v>49</v>
      </c>
      <c r="M185" s="12">
        <v>0</v>
      </c>
      <c r="N185" s="9" t="s">
        <v>231</v>
      </c>
      <c r="O185" s="6" t="s">
        <v>1730</v>
      </c>
      <c r="P185" s="11">
        <v>37.49</v>
      </c>
      <c r="Q185" s="16">
        <v>45609</v>
      </c>
      <c r="R185" s="6" t="s">
        <v>2922</v>
      </c>
      <c r="S185" s="9">
        <f t="shared" si="16"/>
        <v>2024</v>
      </c>
      <c r="T185" s="12">
        <f t="shared" si="17"/>
        <v>11</v>
      </c>
      <c r="U185" s="6" t="str">
        <f t="shared" si="18"/>
        <v>November</v>
      </c>
      <c r="V185" s="9" t="str">
        <f t="shared" si="19"/>
        <v>Q4</v>
      </c>
      <c r="W185" s="10">
        <f t="shared" si="20"/>
        <v>1322.095</v>
      </c>
      <c r="X185" s="12">
        <f t="shared" si="21"/>
        <v>7</v>
      </c>
      <c r="Y185" s="9" t="str">
        <f t="shared" si="22"/>
        <v>Completed</v>
      </c>
      <c r="Z185" s="6" t="str">
        <f t="shared" si="23"/>
        <v>Medium</v>
      </c>
    </row>
    <row r="186" spans="1:26" x14ac:dyDescent="0.35">
      <c r="A186" s="8">
        <v>45748</v>
      </c>
      <c r="B186" s="6" t="s">
        <v>18</v>
      </c>
      <c r="C186" s="6" t="s">
        <v>28</v>
      </c>
      <c r="D186" s="12">
        <v>5</v>
      </c>
      <c r="E186" s="10">
        <v>31.56</v>
      </c>
      <c r="F186" s="6" t="s">
        <v>33</v>
      </c>
      <c r="G186" s="6" t="s">
        <v>35</v>
      </c>
      <c r="H186" s="7">
        <v>0</v>
      </c>
      <c r="I186" s="6" t="s">
        <v>40</v>
      </c>
      <c r="J186" s="10">
        <v>157.80000000000001</v>
      </c>
      <c r="K186" s="6" t="s">
        <v>42</v>
      </c>
      <c r="L186" s="6" t="s">
        <v>48</v>
      </c>
      <c r="M186" s="12">
        <v>1</v>
      </c>
      <c r="N186" s="9" t="s">
        <v>232</v>
      </c>
      <c r="O186" s="6" t="s">
        <v>1731</v>
      </c>
      <c r="P186" s="11">
        <v>29.56</v>
      </c>
      <c r="Q186" s="16">
        <v>45751</v>
      </c>
      <c r="R186" s="6" t="s">
        <v>2921</v>
      </c>
      <c r="S186" s="9">
        <f t="shared" si="16"/>
        <v>2025</v>
      </c>
      <c r="T186" s="12">
        <f t="shared" si="17"/>
        <v>4</v>
      </c>
      <c r="U186" s="6" t="str">
        <f t="shared" si="18"/>
        <v>April</v>
      </c>
      <c r="V186" s="9" t="str">
        <f t="shared" si="19"/>
        <v>Q2</v>
      </c>
      <c r="W186" s="10">
        <f t="shared" si="20"/>
        <v>128.24</v>
      </c>
      <c r="X186" s="12">
        <f t="shared" si="21"/>
        <v>3</v>
      </c>
      <c r="Y186" s="9" t="str">
        <f t="shared" si="22"/>
        <v>Returned</v>
      </c>
      <c r="Z186" s="6" t="str">
        <f t="shared" si="23"/>
        <v>No Discount</v>
      </c>
    </row>
    <row r="187" spans="1:26" x14ac:dyDescent="0.35">
      <c r="A187" s="8">
        <v>45474</v>
      </c>
      <c r="B187" s="6" t="s">
        <v>22</v>
      </c>
      <c r="C187" s="6" t="s">
        <v>23</v>
      </c>
      <c r="D187" s="12">
        <v>16</v>
      </c>
      <c r="E187" s="10">
        <v>72.92</v>
      </c>
      <c r="F187" s="6" t="s">
        <v>32</v>
      </c>
      <c r="G187" s="6" t="s">
        <v>34</v>
      </c>
      <c r="H187" s="7">
        <v>0.05</v>
      </c>
      <c r="I187" s="6" t="s">
        <v>38</v>
      </c>
      <c r="J187" s="10">
        <v>1108.384</v>
      </c>
      <c r="K187" s="6" t="s">
        <v>46</v>
      </c>
      <c r="L187" s="6" t="s">
        <v>47</v>
      </c>
      <c r="M187" s="12">
        <v>0</v>
      </c>
      <c r="N187" s="9" t="s">
        <v>233</v>
      </c>
      <c r="O187" s="6" t="s">
        <v>1732</v>
      </c>
      <c r="P187" s="11">
        <v>5.7</v>
      </c>
      <c r="Q187" s="16">
        <v>45479</v>
      </c>
      <c r="R187" s="6" t="s">
        <v>2925</v>
      </c>
      <c r="S187" s="9">
        <f t="shared" si="16"/>
        <v>2024</v>
      </c>
      <c r="T187" s="12">
        <f t="shared" si="17"/>
        <v>7</v>
      </c>
      <c r="U187" s="6" t="str">
        <f t="shared" si="18"/>
        <v>Juli</v>
      </c>
      <c r="V187" s="9" t="str">
        <f t="shared" si="19"/>
        <v>Q3</v>
      </c>
      <c r="W187" s="10">
        <f t="shared" si="20"/>
        <v>1102.684</v>
      </c>
      <c r="X187" s="12">
        <f t="shared" si="21"/>
        <v>5</v>
      </c>
      <c r="Y187" s="9" t="str">
        <f t="shared" si="22"/>
        <v>Completed</v>
      </c>
      <c r="Z187" s="6" t="str">
        <f t="shared" si="23"/>
        <v>Low</v>
      </c>
    </row>
    <row r="188" spans="1:26" x14ac:dyDescent="0.35">
      <c r="A188" s="8">
        <v>45269</v>
      </c>
      <c r="B188" s="6" t="s">
        <v>22</v>
      </c>
      <c r="C188" s="6" t="s">
        <v>29</v>
      </c>
      <c r="D188" s="12">
        <v>18</v>
      </c>
      <c r="E188" s="10">
        <v>421.93</v>
      </c>
      <c r="F188" s="6" t="s">
        <v>33</v>
      </c>
      <c r="G188" s="6" t="s">
        <v>35</v>
      </c>
      <c r="H188" s="7">
        <v>0.05</v>
      </c>
      <c r="I188" s="6" t="s">
        <v>41</v>
      </c>
      <c r="J188" s="10">
        <v>7215.0029999999997</v>
      </c>
      <c r="K188" s="6" t="s">
        <v>43</v>
      </c>
      <c r="L188" s="6" t="s">
        <v>49</v>
      </c>
      <c r="M188" s="12">
        <v>0</v>
      </c>
      <c r="N188" s="9" t="s">
        <v>234</v>
      </c>
      <c r="O188" s="6" t="s">
        <v>1733</v>
      </c>
      <c r="P188" s="11">
        <v>23.42</v>
      </c>
      <c r="Q188" s="16">
        <v>45278</v>
      </c>
      <c r="R188" s="6" t="s">
        <v>2925</v>
      </c>
      <c r="S188" s="9">
        <f t="shared" si="16"/>
        <v>2023</v>
      </c>
      <c r="T188" s="12">
        <f t="shared" si="17"/>
        <v>12</v>
      </c>
      <c r="U188" s="6" t="str">
        <f t="shared" si="18"/>
        <v>Desember</v>
      </c>
      <c r="V188" s="9" t="str">
        <f t="shared" si="19"/>
        <v>Q4</v>
      </c>
      <c r="W188" s="10">
        <f t="shared" si="20"/>
        <v>7191.5829999999996</v>
      </c>
      <c r="X188" s="12">
        <f t="shared" si="21"/>
        <v>9</v>
      </c>
      <c r="Y188" s="9" t="str">
        <f t="shared" si="22"/>
        <v>Completed</v>
      </c>
      <c r="Z188" s="6" t="str">
        <f t="shared" si="23"/>
        <v>Low</v>
      </c>
    </row>
    <row r="189" spans="1:26" x14ac:dyDescent="0.35">
      <c r="A189" s="8">
        <v>45104</v>
      </c>
      <c r="B189" s="6" t="s">
        <v>20</v>
      </c>
      <c r="C189" s="6" t="s">
        <v>25</v>
      </c>
      <c r="D189" s="12">
        <v>15</v>
      </c>
      <c r="E189" s="10">
        <v>478.41</v>
      </c>
      <c r="F189" s="6" t="s">
        <v>30</v>
      </c>
      <c r="G189" s="6" t="s">
        <v>35</v>
      </c>
      <c r="H189" s="7">
        <v>0.1</v>
      </c>
      <c r="I189" s="6" t="s">
        <v>39</v>
      </c>
      <c r="J189" s="10">
        <v>6458.5350000000008</v>
      </c>
      <c r="K189" s="6" t="s">
        <v>45</v>
      </c>
      <c r="L189" s="6" t="s">
        <v>47</v>
      </c>
      <c r="M189" s="12">
        <v>0</v>
      </c>
      <c r="N189" s="9" t="s">
        <v>235</v>
      </c>
      <c r="O189" s="6" t="s">
        <v>1734</v>
      </c>
      <c r="P189" s="11">
        <v>35.630000000000003</v>
      </c>
      <c r="Q189" s="16">
        <v>45107</v>
      </c>
      <c r="R189" s="6" t="s">
        <v>2923</v>
      </c>
      <c r="S189" s="9">
        <f t="shared" si="16"/>
        <v>2023</v>
      </c>
      <c r="T189" s="12">
        <f t="shared" si="17"/>
        <v>6</v>
      </c>
      <c r="U189" s="6" t="str">
        <f t="shared" si="18"/>
        <v>Juni</v>
      </c>
      <c r="V189" s="9" t="str">
        <f t="shared" si="19"/>
        <v>Q2</v>
      </c>
      <c r="W189" s="10">
        <f t="shared" si="20"/>
        <v>6422.9050000000007</v>
      </c>
      <c r="X189" s="12">
        <f t="shared" si="21"/>
        <v>3</v>
      </c>
      <c r="Y189" s="9" t="str">
        <f t="shared" si="22"/>
        <v>Completed</v>
      </c>
      <c r="Z189" s="6" t="str">
        <f t="shared" si="23"/>
        <v>Medium</v>
      </c>
    </row>
    <row r="190" spans="1:26" x14ac:dyDescent="0.35">
      <c r="A190" s="8">
        <v>45121</v>
      </c>
      <c r="B190" s="6" t="s">
        <v>19</v>
      </c>
      <c r="C190" s="6" t="s">
        <v>26</v>
      </c>
      <c r="D190" s="12">
        <v>9</v>
      </c>
      <c r="E190" s="10">
        <v>501.74</v>
      </c>
      <c r="F190" s="6" t="s">
        <v>33</v>
      </c>
      <c r="G190" s="6" t="s">
        <v>35</v>
      </c>
      <c r="H190" s="7">
        <v>0</v>
      </c>
      <c r="I190" s="6" t="s">
        <v>41</v>
      </c>
      <c r="J190" s="10">
        <v>4515.66</v>
      </c>
      <c r="K190" s="6" t="s">
        <v>42</v>
      </c>
      <c r="L190" s="6" t="s">
        <v>48</v>
      </c>
      <c r="M190" s="12">
        <v>1</v>
      </c>
      <c r="N190" s="9" t="s">
        <v>236</v>
      </c>
      <c r="O190" s="6" t="s">
        <v>1735</v>
      </c>
      <c r="P190" s="11">
        <v>39.74</v>
      </c>
      <c r="Q190" s="16">
        <v>45124</v>
      </c>
      <c r="R190" s="6" t="s">
        <v>2922</v>
      </c>
      <c r="S190" s="9">
        <f t="shared" si="16"/>
        <v>2023</v>
      </c>
      <c r="T190" s="12">
        <f t="shared" si="17"/>
        <v>7</v>
      </c>
      <c r="U190" s="6" t="str">
        <f t="shared" si="18"/>
        <v>Juli</v>
      </c>
      <c r="V190" s="9" t="str">
        <f t="shared" si="19"/>
        <v>Q3</v>
      </c>
      <c r="W190" s="10">
        <f t="shared" si="20"/>
        <v>4475.92</v>
      </c>
      <c r="X190" s="12">
        <f t="shared" si="21"/>
        <v>3</v>
      </c>
      <c r="Y190" s="9" t="str">
        <f t="shared" si="22"/>
        <v>Returned</v>
      </c>
      <c r="Z190" s="6" t="str">
        <f t="shared" si="23"/>
        <v>No Discount</v>
      </c>
    </row>
    <row r="191" spans="1:26" x14ac:dyDescent="0.35">
      <c r="A191" s="8">
        <v>44965</v>
      </c>
      <c r="B191" s="6" t="s">
        <v>19</v>
      </c>
      <c r="C191" s="6" t="s">
        <v>28</v>
      </c>
      <c r="D191" s="12">
        <v>7</v>
      </c>
      <c r="E191" s="10">
        <v>247.53</v>
      </c>
      <c r="F191" s="6" t="s">
        <v>32</v>
      </c>
      <c r="G191" s="6" t="s">
        <v>34</v>
      </c>
      <c r="H191" s="7">
        <v>0.15</v>
      </c>
      <c r="I191" s="6" t="s">
        <v>37</v>
      </c>
      <c r="J191" s="10">
        <v>1472.8035</v>
      </c>
      <c r="K191" s="6" t="s">
        <v>43</v>
      </c>
      <c r="L191" s="6" t="s">
        <v>47</v>
      </c>
      <c r="M191" s="12">
        <v>0</v>
      </c>
      <c r="N191" s="9" t="s">
        <v>237</v>
      </c>
      <c r="O191" s="6" t="s">
        <v>1736</v>
      </c>
      <c r="P191" s="11">
        <v>13.63</v>
      </c>
      <c r="Q191" s="16">
        <v>44973</v>
      </c>
      <c r="R191" s="6" t="s">
        <v>2922</v>
      </c>
      <c r="S191" s="9">
        <f t="shared" si="16"/>
        <v>2023</v>
      </c>
      <c r="T191" s="12">
        <f t="shared" si="17"/>
        <v>2</v>
      </c>
      <c r="U191" s="6" t="str">
        <f t="shared" si="18"/>
        <v>Februari</v>
      </c>
      <c r="V191" s="9" t="str">
        <f t="shared" si="19"/>
        <v>Q1</v>
      </c>
      <c r="W191" s="10">
        <f t="shared" si="20"/>
        <v>1459.1734999999999</v>
      </c>
      <c r="X191" s="12">
        <f t="shared" si="21"/>
        <v>8</v>
      </c>
      <c r="Y191" s="9" t="str">
        <f t="shared" si="22"/>
        <v>Completed</v>
      </c>
      <c r="Z191" s="6" t="str">
        <f t="shared" si="23"/>
        <v>High</v>
      </c>
    </row>
    <row r="192" spans="1:26" x14ac:dyDescent="0.35">
      <c r="A192" s="8">
        <v>45471</v>
      </c>
      <c r="B192" s="6" t="s">
        <v>22</v>
      </c>
      <c r="C192" s="6" t="s">
        <v>28</v>
      </c>
      <c r="D192" s="12">
        <v>6</v>
      </c>
      <c r="E192" s="10">
        <v>176.51</v>
      </c>
      <c r="F192" s="6" t="s">
        <v>32</v>
      </c>
      <c r="G192" s="6" t="s">
        <v>34</v>
      </c>
      <c r="H192" s="7">
        <v>0.15</v>
      </c>
      <c r="I192" s="6" t="s">
        <v>39</v>
      </c>
      <c r="J192" s="10">
        <v>900.20099999999991</v>
      </c>
      <c r="K192" s="6" t="s">
        <v>45</v>
      </c>
      <c r="L192" s="6" t="s">
        <v>47</v>
      </c>
      <c r="M192" s="12">
        <v>1</v>
      </c>
      <c r="N192" s="9" t="s">
        <v>238</v>
      </c>
      <c r="O192" s="6" t="s">
        <v>1737</v>
      </c>
      <c r="P192" s="11">
        <v>31.02</v>
      </c>
      <c r="Q192" s="16">
        <v>45480</v>
      </c>
      <c r="R192" s="6" t="s">
        <v>2925</v>
      </c>
      <c r="S192" s="9">
        <f t="shared" si="16"/>
        <v>2024</v>
      </c>
      <c r="T192" s="12">
        <f t="shared" si="17"/>
        <v>6</v>
      </c>
      <c r="U192" s="6" t="str">
        <f t="shared" si="18"/>
        <v>Juni</v>
      </c>
      <c r="V192" s="9" t="str">
        <f t="shared" si="19"/>
        <v>Q2</v>
      </c>
      <c r="W192" s="10">
        <f t="shared" si="20"/>
        <v>869.18099999999993</v>
      </c>
      <c r="X192" s="12">
        <f t="shared" si="21"/>
        <v>9</v>
      </c>
      <c r="Y192" s="9" t="str">
        <f t="shared" si="22"/>
        <v>Returned</v>
      </c>
      <c r="Z192" s="6" t="str">
        <f t="shared" si="23"/>
        <v>High</v>
      </c>
    </row>
    <row r="193" spans="1:26" x14ac:dyDescent="0.35">
      <c r="A193" s="8">
        <v>45397</v>
      </c>
      <c r="B193" s="6" t="s">
        <v>22</v>
      </c>
      <c r="C193" s="6" t="s">
        <v>23</v>
      </c>
      <c r="D193" s="12">
        <v>2</v>
      </c>
      <c r="E193" s="10">
        <v>143.43</v>
      </c>
      <c r="F193" s="6" t="s">
        <v>33</v>
      </c>
      <c r="G193" s="6" t="s">
        <v>34</v>
      </c>
      <c r="H193" s="7">
        <v>0</v>
      </c>
      <c r="I193" s="6" t="s">
        <v>41</v>
      </c>
      <c r="J193" s="10">
        <v>286.86</v>
      </c>
      <c r="K193" s="6" t="s">
        <v>44</v>
      </c>
      <c r="L193" s="6" t="s">
        <v>2928</v>
      </c>
      <c r="M193" s="12">
        <v>0</v>
      </c>
      <c r="N193" s="9" t="s">
        <v>239</v>
      </c>
      <c r="O193" s="6" t="s">
        <v>1738</v>
      </c>
      <c r="P193" s="11">
        <v>36.94</v>
      </c>
      <c r="Q193" s="16">
        <v>45404</v>
      </c>
      <c r="R193" s="6" t="s">
        <v>2925</v>
      </c>
      <c r="S193" s="9">
        <f t="shared" si="16"/>
        <v>2024</v>
      </c>
      <c r="T193" s="12">
        <f t="shared" si="17"/>
        <v>4</v>
      </c>
      <c r="U193" s="6" t="str">
        <f t="shared" si="18"/>
        <v>April</v>
      </c>
      <c r="V193" s="9" t="str">
        <f t="shared" si="19"/>
        <v>Q2</v>
      </c>
      <c r="W193" s="10">
        <f t="shared" si="20"/>
        <v>249.92000000000002</v>
      </c>
      <c r="X193" s="12">
        <f t="shared" si="21"/>
        <v>7</v>
      </c>
      <c r="Y193" s="9" t="str">
        <f t="shared" si="22"/>
        <v>Completed</v>
      </c>
      <c r="Z193" s="6" t="str">
        <f t="shared" si="23"/>
        <v>No Discount</v>
      </c>
    </row>
    <row r="194" spans="1:26" x14ac:dyDescent="0.35">
      <c r="A194" s="8">
        <v>45257</v>
      </c>
      <c r="B194" s="6" t="s">
        <v>18</v>
      </c>
      <c r="C194" s="6" t="s">
        <v>27</v>
      </c>
      <c r="D194" s="12">
        <v>12</v>
      </c>
      <c r="E194" s="10">
        <v>538.5</v>
      </c>
      <c r="F194" s="6" t="s">
        <v>32</v>
      </c>
      <c r="G194" s="6" t="s">
        <v>34</v>
      </c>
      <c r="H194" s="7">
        <v>0.05</v>
      </c>
      <c r="I194" s="6" t="s">
        <v>37</v>
      </c>
      <c r="J194" s="10">
        <v>6138.9</v>
      </c>
      <c r="K194" s="6" t="s">
        <v>46</v>
      </c>
      <c r="L194" s="6" t="s">
        <v>48</v>
      </c>
      <c r="M194" s="12">
        <v>0</v>
      </c>
      <c r="N194" s="9" t="s">
        <v>240</v>
      </c>
      <c r="O194" s="6" t="s">
        <v>1739</v>
      </c>
      <c r="P194" s="11">
        <v>18.54</v>
      </c>
      <c r="Q194" s="16">
        <v>45266</v>
      </c>
      <c r="R194" s="6" t="s">
        <v>2921</v>
      </c>
      <c r="S194" s="9">
        <f t="shared" si="16"/>
        <v>2023</v>
      </c>
      <c r="T194" s="12">
        <f t="shared" si="17"/>
        <v>11</v>
      </c>
      <c r="U194" s="6" t="str">
        <f t="shared" si="18"/>
        <v>November</v>
      </c>
      <c r="V194" s="9" t="str">
        <f t="shared" si="19"/>
        <v>Q4</v>
      </c>
      <c r="W194" s="10">
        <f t="shared" si="20"/>
        <v>6120.36</v>
      </c>
      <c r="X194" s="12">
        <f t="shared" si="21"/>
        <v>9</v>
      </c>
      <c r="Y194" s="9" t="str">
        <f t="shared" si="22"/>
        <v>Completed</v>
      </c>
      <c r="Z194" s="6" t="str">
        <f t="shared" si="23"/>
        <v>Low</v>
      </c>
    </row>
    <row r="195" spans="1:26" x14ac:dyDescent="0.35">
      <c r="A195" s="8">
        <v>45743</v>
      </c>
      <c r="B195" s="6" t="s">
        <v>18</v>
      </c>
      <c r="C195" s="6" t="s">
        <v>29</v>
      </c>
      <c r="D195" s="12">
        <v>5</v>
      </c>
      <c r="E195" s="10">
        <v>87.17</v>
      </c>
      <c r="F195" s="6" t="s">
        <v>33</v>
      </c>
      <c r="G195" s="6" t="s">
        <v>34</v>
      </c>
      <c r="H195" s="7">
        <v>0</v>
      </c>
      <c r="I195" s="6" t="s">
        <v>39</v>
      </c>
      <c r="J195" s="10">
        <v>435.85</v>
      </c>
      <c r="K195" s="6" t="s">
        <v>45</v>
      </c>
      <c r="L195" s="6" t="s">
        <v>2928</v>
      </c>
      <c r="M195" s="12">
        <v>0</v>
      </c>
      <c r="N195" s="9" t="s">
        <v>241</v>
      </c>
      <c r="O195" s="6" t="s">
        <v>1740</v>
      </c>
      <c r="P195" s="11">
        <v>13.01</v>
      </c>
      <c r="Q195" s="16">
        <v>45745</v>
      </c>
      <c r="R195" s="6" t="s">
        <v>2921</v>
      </c>
      <c r="S195" s="9">
        <f t="shared" si="16"/>
        <v>2025</v>
      </c>
      <c r="T195" s="12">
        <f t="shared" si="17"/>
        <v>3</v>
      </c>
      <c r="U195" s="6" t="str">
        <f t="shared" si="18"/>
        <v>Maret</v>
      </c>
      <c r="V195" s="9" t="str">
        <f t="shared" si="19"/>
        <v>Q1</v>
      </c>
      <c r="W195" s="10">
        <f t="shared" si="20"/>
        <v>422.84000000000003</v>
      </c>
      <c r="X195" s="12">
        <f t="shared" si="21"/>
        <v>2</v>
      </c>
      <c r="Y195" s="9" t="str">
        <f t="shared" si="22"/>
        <v>Completed</v>
      </c>
      <c r="Z195" s="6" t="str">
        <f t="shared" si="23"/>
        <v>No Discount</v>
      </c>
    </row>
    <row r="196" spans="1:26" x14ac:dyDescent="0.35">
      <c r="A196" s="8">
        <v>45144</v>
      </c>
      <c r="B196" s="6" t="s">
        <v>19</v>
      </c>
      <c r="C196" s="6" t="s">
        <v>27</v>
      </c>
      <c r="D196" s="12">
        <v>7</v>
      </c>
      <c r="E196" s="10">
        <v>498.32</v>
      </c>
      <c r="F196" s="6" t="s">
        <v>30</v>
      </c>
      <c r="G196" s="6" t="s">
        <v>34</v>
      </c>
      <c r="H196" s="7">
        <v>0.1</v>
      </c>
      <c r="I196" s="6" t="s">
        <v>37</v>
      </c>
      <c r="J196" s="10">
        <v>3139.4160000000002</v>
      </c>
      <c r="K196" s="6" t="s">
        <v>44</v>
      </c>
      <c r="L196" s="6" t="s">
        <v>49</v>
      </c>
      <c r="M196" s="12">
        <v>1</v>
      </c>
      <c r="N196" s="9" t="s">
        <v>242</v>
      </c>
      <c r="O196" s="6" t="s">
        <v>1741</v>
      </c>
      <c r="P196" s="11">
        <v>27.65</v>
      </c>
      <c r="Q196" s="16">
        <v>45148</v>
      </c>
      <c r="R196" s="6" t="s">
        <v>2922</v>
      </c>
      <c r="S196" s="9">
        <f t="shared" ref="S196:S259" si="24">YEAR(A196)</f>
        <v>2023</v>
      </c>
      <c r="T196" s="12">
        <f t="shared" ref="T196:T259" si="25">MONTH(A196)</f>
        <v>8</v>
      </c>
      <c r="U196" s="6" t="str">
        <f t="shared" ref="U196:U259" si="26">TEXT(A196,"MMMM")</f>
        <v>Agustus</v>
      </c>
      <c r="V196" s="9" t="str">
        <f t="shared" ref="V196:V259" si="27">CHOOSE(ROUNDUP(MONTH(A196)/3,0),"Q1","Q2","Q3","Q4")</f>
        <v>Q3</v>
      </c>
      <c r="W196" s="10">
        <f t="shared" ref="W196:W259" si="28">J196-P196</f>
        <v>3111.7660000000001</v>
      </c>
      <c r="X196" s="12">
        <f t="shared" ref="X196:X259" si="29">Q196-A196</f>
        <v>4</v>
      </c>
      <c r="Y196" s="9" t="str">
        <f t="shared" ref="Y196:Y259" si="30">IF(M196=1,"Returned","Completed")</f>
        <v>Returned</v>
      </c>
      <c r="Z196" s="6" t="str">
        <f t="shared" ref="Z196:Z259" si="31">_xlfn.IFS(H196=0,"No Discount",H196=0.05,"Low",H196=0.1,"Medium",H196=0.15,"High")</f>
        <v>Medium</v>
      </c>
    </row>
    <row r="197" spans="1:26" x14ac:dyDescent="0.35">
      <c r="A197" s="8">
        <v>45639</v>
      </c>
      <c r="B197" s="6" t="s">
        <v>19</v>
      </c>
      <c r="C197" s="6" t="s">
        <v>29</v>
      </c>
      <c r="D197" s="12">
        <v>15</v>
      </c>
      <c r="E197" s="10">
        <v>57.14</v>
      </c>
      <c r="F197" s="6" t="s">
        <v>30</v>
      </c>
      <c r="G197" s="6" t="s">
        <v>34</v>
      </c>
      <c r="H197" s="7">
        <v>0.15</v>
      </c>
      <c r="I197" s="6" t="s">
        <v>39</v>
      </c>
      <c r="J197" s="10">
        <v>728.53499999999997</v>
      </c>
      <c r="K197" s="6" t="s">
        <v>45</v>
      </c>
      <c r="L197" s="6" t="s">
        <v>47</v>
      </c>
      <c r="M197" s="12">
        <v>0</v>
      </c>
      <c r="N197" s="9" t="s">
        <v>243</v>
      </c>
      <c r="O197" s="6" t="s">
        <v>1742</v>
      </c>
      <c r="P197" s="11">
        <v>7.02</v>
      </c>
      <c r="Q197" s="16">
        <v>45648</v>
      </c>
      <c r="R197" s="6" t="s">
        <v>2922</v>
      </c>
      <c r="S197" s="9">
        <f t="shared" si="24"/>
        <v>2024</v>
      </c>
      <c r="T197" s="12">
        <f t="shared" si="25"/>
        <v>12</v>
      </c>
      <c r="U197" s="6" t="str">
        <f t="shared" si="26"/>
        <v>Desember</v>
      </c>
      <c r="V197" s="9" t="str">
        <f t="shared" si="27"/>
        <v>Q4</v>
      </c>
      <c r="W197" s="10">
        <f t="shared" si="28"/>
        <v>721.51499999999999</v>
      </c>
      <c r="X197" s="12">
        <f t="shared" si="29"/>
        <v>9</v>
      </c>
      <c r="Y197" s="9" t="str">
        <f t="shared" si="30"/>
        <v>Completed</v>
      </c>
      <c r="Z197" s="6" t="str">
        <f t="shared" si="31"/>
        <v>High</v>
      </c>
    </row>
    <row r="198" spans="1:26" x14ac:dyDescent="0.35">
      <c r="A198" s="8">
        <v>45674</v>
      </c>
      <c r="B198" s="6" t="s">
        <v>21</v>
      </c>
      <c r="C198" s="6" t="s">
        <v>28</v>
      </c>
      <c r="D198" s="12">
        <v>18</v>
      </c>
      <c r="E198" s="10">
        <v>124.18</v>
      </c>
      <c r="F198" s="6" t="s">
        <v>30</v>
      </c>
      <c r="G198" s="6" t="s">
        <v>34</v>
      </c>
      <c r="H198" s="7">
        <v>0.15</v>
      </c>
      <c r="I198" s="6" t="s">
        <v>39</v>
      </c>
      <c r="J198" s="10">
        <v>1899.954</v>
      </c>
      <c r="K198" s="6" t="s">
        <v>45</v>
      </c>
      <c r="L198" s="6" t="s">
        <v>48</v>
      </c>
      <c r="M198" s="12">
        <v>0</v>
      </c>
      <c r="N198" s="9" t="s">
        <v>244</v>
      </c>
      <c r="O198" s="6" t="s">
        <v>1743</v>
      </c>
      <c r="P198" s="11">
        <v>45.77</v>
      </c>
      <c r="Q198" s="16">
        <v>45683</v>
      </c>
      <c r="R198" s="6" t="s">
        <v>2924</v>
      </c>
      <c r="S198" s="9">
        <f t="shared" si="24"/>
        <v>2025</v>
      </c>
      <c r="T198" s="12">
        <f t="shared" si="25"/>
        <v>1</v>
      </c>
      <c r="U198" s="6" t="str">
        <f t="shared" si="26"/>
        <v>Januari</v>
      </c>
      <c r="V198" s="9" t="str">
        <f t="shared" si="27"/>
        <v>Q1</v>
      </c>
      <c r="W198" s="10">
        <f t="shared" si="28"/>
        <v>1854.184</v>
      </c>
      <c r="X198" s="12">
        <f t="shared" si="29"/>
        <v>9</v>
      </c>
      <c r="Y198" s="9" t="str">
        <f t="shared" si="30"/>
        <v>Completed</v>
      </c>
      <c r="Z198" s="6" t="str">
        <f t="shared" si="31"/>
        <v>High</v>
      </c>
    </row>
    <row r="199" spans="1:26" x14ac:dyDescent="0.35">
      <c r="A199" s="8">
        <v>45256</v>
      </c>
      <c r="B199" s="6" t="s">
        <v>22</v>
      </c>
      <c r="C199" s="6" t="s">
        <v>25</v>
      </c>
      <c r="D199" s="12">
        <v>12</v>
      </c>
      <c r="E199" s="10">
        <v>107.45</v>
      </c>
      <c r="F199" s="6" t="s">
        <v>32</v>
      </c>
      <c r="G199" s="6" t="s">
        <v>35</v>
      </c>
      <c r="H199" s="7">
        <v>0.1</v>
      </c>
      <c r="I199" s="6" t="s">
        <v>41</v>
      </c>
      <c r="J199" s="10">
        <v>1160.46</v>
      </c>
      <c r="K199" s="6" t="s">
        <v>42</v>
      </c>
      <c r="L199" s="6" t="s">
        <v>47</v>
      </c>
      <c r="M199" s="12">
        <v>0</v>
      </c>
      <c r="N199" s="9" t="s">
        <v>245</v>
      </c>
      <c r="O199" s="6" t="s">
        <v>1744</v>
      </c>
      <c r="P199" s="11">
        <v>18.170000000000002</v>
      </c>
      <c r="Q199" s="16">
        <v>45262</v>
      </c>
      <c r="R199" s="6" t="s">
        <v>2925</v>
      </c>
      <c r="S199" s="9">
        <f t="shared" si="24"/>
        <v>2023</v>
      </c>
      <c r="T199" s="12">
        <f t="shared" si="25"/>
        <v>11</v>
      </c>
      <c r="U199" s="6" t="str">
        <f t="shared" si="26"/>
        <v>November</v>
      </c>
      <c r="V199" s="9" t="str">
        <f t="shared" si="27"/>
        <v>Q4</v>
      </c>
      <c r="W199" s="10">
        <f t="shared" si="28"/>
        <v>1142.29</v>
      </c>
      <c r="X199" s="12">
        <f t="shared" si="29"/>
        <v>6</v>
      </c>
      <c r="Y199" s="9" t="str">
        <f t="shared" si="30"/>
        <v>Completed</v>
      </c>
      <c r="Z199" s="6" t="str">
        <f t="shared" si="31"/>
        <v>Medium</v>
      </c>
    </row>
    <row r="200" spans="1:26" x14ac:dyDescent="0.35">
      <c r="A200" s="8">
        <v>44971</v>
      </c>
      <c r="B200" s="6" t="s">
        <v>18</v>
      </c>
      <c r="C200" s="6" t="s">
        <v>26</v>
      </c>
      <c r="D200" s="12">
        <v>8</v>
      </c>
      <c r="E200" s="10">
        <v>411.26</v>
      </c>
      <c r="F200" s="6" t="s">
        <v>31</v>
      </c>
      <c r="G200" s="6" t="s">
        <v>35</v>
      </c>
      <c r="H200" s="7">
        <v>0.1</v>
      </c>
      <c r="I200" s="6" t="s">
        <v>38</v>
      </c>
      <c r="J200" s="10">
        <v>2961.0720000000001</v>
      </c>
      <c r="K200" s="6" t="s">
        <v>43</v>
      </c>
      <c r="L200" s="6" t="s">
        <v>49</v>
      </c>
      <c r="M200" s="12">
        <v>0</v>
      </c>
      <c r="N200" s="9" t="s">
        <v>246</v>
      </c>
      <c r="O200" s="6" t="s">
        <v>1745</v>
      </c>
      <c r="P200" s="11">
        <v>28.57</v>
      </c>
      <c r="Q200" s="16">
        <v>44975</v>
      </c>
      <c r="R200" s="6" t="s">
        <v>2921</v>
      </c>
      <c r="S200" s="9">
        <f t="shared" si="24"/>
        <v>2023</v>
      </c>
      <c r="T200" s="12">
        <f t="shared" si="25"/>
        <v>2</v>
      </c>
      <c r="U200" s="6" t="str">
        <f t="shared" si="26"/>
        <v>Februari</v>
      </c>
      <c r="V200" s="9" t="str">
        <f t="shared" si="27"/>
        <v>Q1</v>
      </c>
      <c r="W200" s="10">
        <f t="shared" si="28"/>
        <v>2932.502</v>
      </c>
      <c r="X200" s="12">
        <f t="shared" si="29"/>
        <v>4</v>
      </c>
      <c r="Y200" s="9" t="str">
        <f t="shared" si="30"/>
        <v>Completed</v>
      </c>
      <c r="Z200" s="6" t="str">
        <f t="shared" si="31"/>
        <v>Medium</v>
      </c>
    </row>
    <row r="201" spans="1:26" x14ac:dyDescent="0.35">
      <c r="A201" s="8">
        <v>45690</v>
      </c>
      <c r="B201" s="6" t="s">
        <v>21</v>
      </c>
      <c r="C201" s="6" t="s">
        <v>29</v>
      </c>
      <c r="D201" s="12">
        <v>7</v>
      </c>
      <c r="E201" s="10">
        <v>248.1</v>
      </c>
      <c r="F201" s="6" t="s">
        <v>32</v>
      </c>
      <c r="G201" s="6" t="s">
        <v>35</v>
      </c>
      <c r="H201" s="7">
        <v>0</v>
      </c>
      <c r="I201" s="6" t="s">
        <v>40</v>
      </c>
      <c r="J201" s="10">
        <v>1736.7</v>
      </c>
      <c r="K201" s="6" t="s">
        <v>46</v>
      </c>
      <c r="L201" s="6" t="s">
        <v>49</v>
      </c>
      <c r="M201" s="12">
        <v>0</v>
      </c>
      <c r="N201" s="9" t="s">
        <v>247</v>
      </c>
      <c r="O201" s="6" t="s">
        <v>1746</v>
      </c>
      <c r="P201" s="11">
        <v>31.8</v>
      </c>
      <c r="Q201" s="16">
        <v>45694</v>
      </c>
      <c r="R201" s="6" t="s">
        <v>2924</v>
      </c>
      <c r="S201" s="9">
        <f t="shared" si="24"/>
        <v>2025</v>
      </c>
      <c r="T201" s="12">
        <f t="shared" si="25"/>
        <v>2</v>
      </c>
      <c r="U201" s="6" t="str">
        <f t="shared" si="26"/>
        <v>Februari</v>
      </c>
      <c r="V201" s="9" t="str">
        <f t="shared" si="27"/>
        <v>Q1</v>
      </c>
      <c r="W201" s="10">
        <f t="shared" si="28"/>
        <v>1704.9</v>
      </c>
      <c r="X201" s="12">
        <f t="shared" si="29"/>
        <v>4</v>
      </c>
      <c r="Y201" s="9" t="str">
        <f t="shared" si="30"/>
        <v>Completed</v>
      </c>
      <c r="Z201" s="6" t="str">
        <f t="shared" si="31"/>
        <v>No Discount</v>
      </c>
    </row>
    <row r="202" spans="1:26" x14ac:dyDescent="0.35">
      <c r="A202" s="8">
        <v>45027</v>
      </c>
      <c r="B202" s="6" t="s">
        <v>22</v>
      </c>
      <c r="C202" s="6" t="s">
        <v>29</v>
      </c>
      <c r="D202" s="12">
        <v>3</v>
      </c>
      <c r="E202" s="10">
        <v>486.52</v>
      </c>
      <c r="F202" s="6" t="s">
        <v>30</v>
      </c>
      <c r="G202" s="6" t="s">
        <v>34</v>
      </c>
      <c r="H202" s="7">
        <v>0.1</v>
      </c>
      <c r="I202" s="6" t="s">
        <v>39</v>
      </c>
      <c r="J202" s="10">
        <v>1313.604</v>
      </c>
      <c r="K202" s="6" t="s">
        <v>43</v>
      </c>
      <c r="L202" s="6" t="s">
        <v>2928</v>
      </c>
      <c r="M202" s="12">
        <v>0</v>
      </c>
      <c r="N202" s="9" t="s">
        <v>248</v>
      </c>
      <c r="O202" s="6" t="s">
        <v>1747</v>
      </c>
      <c r="P202" s="11">
        <v>16.5</v>
      </c>
      <c r="Q202" s="16">
        <v>45036</v>
      </c>
      <c r="R202" s="6" t="s">
        <v>2925</v>
      </c>
      <c r="S202" s="9">
        <f t="shared" si="24"/>
        <v>2023</v>
      </c>
      <c r="T202" s="12">
        <f t="shared" si="25"/>
        <v>4</v>
      </c>
      <c r="U202" s="6" t="str">
        <f t="shared" si="26"/>
        <v>April</v>
      </c>
      <c r="V202" s="9" t="str">
        <f t="shared" si="27"/>
        <v>Q2</v>
      </c>
      <c r="W202" s="10">
        <f t="shared" si="28"/>
        <v>1297.104</v>
      </c>
      <c r="X202" s="12">
        <f t="shared" si="29"/>
        <v>9</v>
      </c>
      <c r="Y202" s="9" t="str">
        <f t="shared" si="30"/>
        <v>Completed</v>
      </c>
      <c r="Z202" s="6" t="str">
        <f t="shared" si="31"/>
        <v>Medium</v>
      </c>
    </row>
    <row r="203" spans="1:26" x14ac:dyDescent="0.35">
      <c r="A203" s="8">
        <v>45481</v>
      </c>
      <c r="B203" s="6" t="s">
        <v>20</v>
      </c>
      <c r="C203" s="6" t="s">
        <v>27</v>
      </c>
      <c r="D203" s="12">
        <v>18</v>
      </c>
      <c r="E203" s="10">
        <v>415.04</v>
      </c>
      <c r="F203" s="6" t="s">
        <v>32</v>
      </c>
      <c r="G203" s="6" t="s">
        <v>34</v>
      </c>
      <c r="H203" s="7">
        <v>0.1</v>
      </c>
      <c r="I203" s="6" t="s">
        <v>36</v>
      </c>
      <c r="J203" s="10">
        <v>6723.6480000000001</v>
      </c>
      <c r="K203" s="6" t="s">
        <v>46</v>
      </c>
      <c r="L203" s="6" t="s">
        <v>49</v>
      </c>
      <c r="M203" s="12">
        <v>0</v>
      </c>
      <c r="N203" s="9" t="s">
        <v>249</v>
      </c>
      <c r="O203" s="6" t="s">
        <v>1748</v>
      </c>
      <c r="P203" s="11">
        <v>33.58</v>
      </c>
      <c r="Q203" s="16">
        <v>45486</v>
      </c>
      <c r="R203" s="6" t="s">
        <v>2923</v>
      </c>
      <c r="S203" s="9">
        <f t="shared" si="24"/>
        <v>2024</v>
      </c>
      <c r="T203" s="12">
        <f t="shared" si="25"/>
        <v>7</v>
      </c>
      <c r="U203" s="6" t="str">
        <f t="shared" si="26"/>
        <v>Juli</v>
      </c>
      <c r="V203" s="9" t="str">
        <f t="shared" si="27"/>
        <v>Q3</v>
      </c>
      <c r="W203" s="10">
        <f t="shared" si="28"/>
        <v>6690.0680000000002</v>
      </c>
      <c r="X203" s="12">
        <f t="shared" si="29"/>
        <v>5</v>
      </c>
      <c r="Y203" s="9" t="str">
        <f t="shared" si="30"/>
        <v>Completed</v>
      </c>
      <c r="Z203" s="6" t="str">
        <f t="shared" si="31"/>
        <v>Medium</v>
      </c>
    </row>
    <row r="204" spans="1:26" x14ac:dyDescent="0.35">
      <c r="A204" s="8">
        <v>44965</v>
      </c>
      <c r="B204" s="6" t="s">
        <v>21</v>
      </c>
      <c r="C204" s="6" t="s">
        <v>29</v>
      </c>
      <c r="D204" s="12">
        <v>19</v>
      </c>
      <c r="E204" s="10">
        <v>165.38</v>
      </c>
      <c r="F204" s="6" t="s">
        <v>30</v>
      </c>
      <c r="G204" s="6" t="s">
        <v>34</v>
      </c>
      <c r="H204" s="7">
        <v>0.15</v>
      </c>
      <c r="I204" s="6" t="s">
        <v>37</v>
      </c>
      <c r="J204" s="10">
        <v>2670.8870000000002</v>
      </c>
      <c r="K204" s="6" t="s">
        <v>42</v>
      </c>
      <c r="L204" s="6" t="s">
        <v>2928</v>
      </c>
      <c r="M204" s="12">
        <v>0</v>
      </c>
      <c r="N204" s="9" t="s">
        <v>250</v>
      </c>
      <c r="O204" s="6" t="s">
        <v>1749</v>
      </c>
      <c r="P204" s="11">
        <v>25.2</v>
      </c>
      <c r="Q204" s="16">
        <v>44971</v>
      </c>
      <c r="R204" s="6" t="s">
        <v>2924</v>
      </c>
      <c r="S204" s="9">
        <f t="shared" si="24"/>
        <v>2023</v>
      </c>
      <c r="T204" s="12">
        <f t="shared" si="25"/>
        <v>2</v>
      </c>
      <c r="U204" s="6" t="str">
        <f t="shared" si="26"/>
        <v>Februari</v>
      </c>
      <c r="V204" s="9" t="str">
        <f t="shared" si="27"/>
        <v>Q1</v>
      </c>
      <c r="W204" s="10">
        <f t="shared" si="28"/>
        <v>2645.6870000000004</v>
      </c>
      <c r="X204" s="12">
        <f t="shared" si="29"/>
        <v>6</v>
      </c>
      <c r="Y204" s="9" t="str">
        <f t="shared" si="30"/>
        <v>Completed</v>
      </c>
      <c r="Z204" s="6" t="str">
        <f t="shared" si="31"/>
        <v>High</v>
      </c>
    </row>
    <row r="205" spans="1:26" x14ac:dyDescent="0.35">
      <c r="A205" s="8">
        <v>45391</v>
      </c>
      <c r="B205" s="6" t="s">
        <v>22</v>
      </c>
      <c r="C205" s="6" t="s">
        <v>25</v>
      </c>
      <c r="D205" s="12">
        <v>2</v>
      </c>
      <c r="E205" s="10">
        <v>117.47</v>
      </c>
      <c r="F205" s="6" t="s">
        <v>32</v>
      </c>
      <c r="G205" s="6" t="s">
        <v>34</v>
      </c>
      <c r="H205" s="7">
        <v>0</v>
      </c>
      <c r="I205" s="6" t="s">
        <v>36</v>
      </c>
      <c r="J205" s="10">
        <v>234.94</v>
      </c>
      <c r="K205" s="6" t="s">
        <v>44</v>
      </c>
      <c r="L205" s="6" t="s">
        <v>47</v>
      </c>
      <c r="M205" s="12">
        <v>0</v>
      </c>
      <c r="N205" s="9" t="s">
        <v>251</v>
      </c>
      <c r="O205" s="6" t="s">
        <v>1750</v>
      </c>
      <c r="P205" s="11">
        <v>6.58</v>
      </c>
      <c r="Q205" s="16">
        <v>45398</v>
      </c>
      <c r="R205" s="6" t="s">
        <v>2925</v>
      </c>
      <c r="S205" s="9">
        <f t="shared" si="24"/>
        <v>2024</v>
      </c>
      <c r="T205" s="12">
        <f t="shared" si="25"/>
        <v>4</v>
      </c>
      <c r="U205" s="6" t="str">
        <f t="shared" si="26"/>
        <v>April</v>
      </c>
      <c r="V205" s="9" t="str">
        <f t="shared" si="27"/>
        <v>Q2</v>
      </c>
      <c r="W205" s="10">
        <f t="shared" si="28"/>
        <v>228.35999999999999</v>
      </c>
      <c r="X205" s="12">
        <f t="shared" si="29"/>
        <v>7</v>
      </c>
      <c r="Y205" s="9" t="str">
        <f t="shared" si="30"/>
        <v>Completed</v>
      </c>
      <c r="Z205" s="6" t="str">
        <f t="shared" si="31"/>
        <v>No Discount</v>
      </c>
    </row>
    <row r="206" spans="1:26" x14ac:dyDescent="0.35">
      <c r="A206" s="8">
        <v>45152</v>
      </c>
      <c r="B206" s="6" t="s">
        <v>21</v>
      </c>
      <c r="C206" s="6" t="s">
        <v>29</v>
      </c>
      <c r="D206" s="12">
        <v>9</v>
      </c>
      <c r="E206" s="10">
        <v>461.79</v>
      </c>
      <c r="F206" s="6" t="s">
        <v>32</v>
      </c>
      <c r="G206" s="6" t="s">
        <v>34</v>
      </c>
      <c r="H206" s="7">
        <v>0.15</v>
      </c>
      <c r="I206" s="6" t="s">
        <v>38</v>
      </c>
      <c r="J206" s="10">
        <v>3532.6934999999999</v>
      </c>
      <c r="K206" s="6" t="s">
        <v>43</v>
      </c>
      <c r="L206" s="6" t="s">
        <v>2928</v>
      </c>
      <c r="M206" s="12">
        <v>0</v>
      </c>
      <c r="N206" s="9" t="s">
        <v>252</v>
      </c>
      <c r="O206" s="6" t="s">
        <v>1751</v>
      </c>
      <c r="P206" s="11">
        <v>47.81</v>
      </c>
      <c r="Q206" s="16">
        <v>45156</v>
      </c>
      <c r="R206" s="6" t="s">
        <v>2924</v>
      </c>
      <c r="S206" s="9">
        <f t="shared" si="24"/>
        <v>2023</v>
      </c>
      <c r="T206" s="12">
        <f t="shared" si="25"/>
        <v>8</v>
      </c>
      <c r="U206" s="6" t="str">
        <f t="shared" si="26"/>
        <v>Agustus</v>
      </c>
      <c r="V206" s="9" t="str">
        <f t="shared" si="27"/>
        <v>Q3</v>
      </c>
      <c r="W206" s="10">
        <f t="shared" si="28"/>
        <v>3484.8834999999999</v>
      </c>
      <c r="X206" s="12">
        <f t="shared" si="29"/>
        <v>4</v>
      </c>
      <c r="Y206" s="9" t="str">
        <f t="shared" si="30"/>
        <v>Completed</v>
      </c>
      <c r="Z206" s="6" t="str">
        <f t="shared" si="31"/>
        <v>High</v>
      </c>
    </row>
    <row r="207" spans="1:26" x14ac:dyDescent="0.35">
      <c r="A207" s="8">
        <v>45537</v>
      </c>
      <c r="B207" s="6" t="s">
        <v>22</v>
      </c>
      <c r="C207" s="6" t="s">
        <v>28</v>
      </c>
      <c r="D207" s="12">
        <v>19</v>
      </c>
      <c r="E207" s="10">
        <v>208.72</v>
      </c>
      <c r="F207" s="6" t="s">
        <v>33</v>
      </c>
      <c r="G207" s="6" t="s">
        <v>35</v>
      </c>
      <c r="H207" s="7">
        <v>0.05</v>
      </c>
      <c r="I207" s="6" t="s">
        <v>38</v>
      </c>
      <c r="J207" s="10">
        <v>3767.3960000000002</v>
      </c>
      <c r="K207" s="6" t="s">
        <v>44</v>
      </c>
      <c r="L207" s="6" t="s">
        <v>47</v>
      </c>
      <c r="M207" s="12">
        <v>0</v>
      </c>
      <c r="N207" s="9" t="s">
        <v>253</v>
      </c>
      <c r="O207" s="6" t="s">
        <v>1752</v>
      </c>
      <c r="P207" s="11">
        <v>38.409999999999997</v>
      </c>
      <c r="Q207" s="16">
        <v>45541</v>
      </c>
      <c r="R207" s="6" t="s">
        <v>2925</v>
      </c>
      <c r="S207" s="9">
        <f t="shared" si="24"/>
        <v>2024</v>
      </c>
      <c r="T207" s="12">
        <f t="shared" si="25"/>
        <v>9</v>
      </c>
      <c r="U207" s="6" t="str">
        <f t="shared" si="26"/>
        <v>September</v>
      </c>
      <c r="V207" s="9" t="str">
        <f t="shared" si="27"/>
        <v>Q3</v>
      </c>
      <c r="W207" s="10">
        <f t="shared" si="28"/>
        <v>3728.9860000000003</v>
      </c>
      <c r="X207" s="12">
        <f t="shared" si="29"/>
        <v>4</v>
      </c>
      <c r="Y207" s="9" t="str">
        <f t="shared" si="30"/>
        <v>Completed</v>
      </c>
      <c r="Z207" s="6" t="str">
        <f t="shared" si="31"/>
        <v>Low</v>
      </c>
    </row>
    <row r="208" spans="1:26" x14ac:dyDescent="0.35">
      <c r="A208" s="8">
        <v>45837</v>
      </c>
      <c r="B208" s="6" t="s">
        <v>21</v>
      </c>
      <c r="C208" s="6" t="s">
        <v>27</v>
      </c>
      <c r="D208" s="12">
        <v>16</v>
      </c>
      <c r="E208" s="10">
        <v>278.13</v>
      </c>
      <c r="F208" s="6" t="s">
        <v>31</v>
      </c>
      <c r="G208" s="6" t="s">
        <v>34</v>
      </c>
      <c r="H208" s="7">
        <v>0.15</v>
      </c>
      <c r="I208" s="6" t="s">
        <v>37</v>
      </c>
      <c r="J208" s="10">
        <v>3782.5680000000002</v>
      </c>
      <c r="K208" s="6" t="s">
        <v>46</v>
      </c>
      <c r="L208" s="6" t="s">
        <v>48</v>
      </c>
      <c r="M208" s="12">
        <v>0</v>
      </c>
      <c r="N208" s="9" t="s">
        <v>254</v>
      </c>
      <c r="O208" s="6" t="s">
        <v>1753</v>
      </c>
      <c r="P208" s="11">
        <v>24.29</v>
      </c>
      <c r="Q208" s="16">
        <v>45842</v>
      </c>
      <c r="R208" s="6" t="s">
        <v>2924</v>
      </c>
      <c r="S208" s="9">
        <f t="shared" si="24"/>
        <v>2025</v>
      </c>
      <c r="T208" s="12">
        <f t="shared" si="25"/>
        <v>6</v>
      </c>
      <c r="U208" s="6" t="str">
        <f t="shared" si="26"/>
        <v>Juni</v>
      </c>
      <c r="V208" s="9" t="str">
        <f t="shared" si="27"/>
        <v>Q2</v>
      </c>
      <c r="W208" s="10">
        <f t="shared" si="28"/>
        <v>3758.2780000000002</v>
      </c>
      <c r="X208" s="12">
        <f t="shared" si="29"/>
        <v>5</v>
      </c>
      <c r="Y208" s="9" t="str">
        <f t="shared" si="30"/>
        <v>Completed</v>
      </c>
      <c r="Z208" s="6" t="str">
        <f t="shared" si="31"/>
        <v>High</v>
      </c>
    </row>
    <row r="209" spans="1:26" x14ac:dyDescent="0.35">
      <c r="A209" s="8">
        <v>45749</v>
      </c>
      <c r="B209" s="6" t="s">
        <v>22</v>
      </c>
      <c r="C209" s="6" t="s">
        <v>23</v>
      </c>
      <c r="D209" s="12">
        <v>2</v>
      </c>
      <c r="E209" s="10">
        <v>580.19000000000005</v>
      </c>
      <c r="F209" s="6" t="s">
        <v>30</v>
      </c>
      <c r="G209" s="6" t="s">
        <v>34</v>
      </c>
      <c r="H209" s="7">
        <v>0.05</v>
      </c>
      <c r="I209" s="6" t="s">
        <v>40</v>
      </c>
      <c r="J209" s="10">
        <v>1102.3610000000001</v>
      </c>
      <c r="K209" s="6" t="s">
        <v>45</v>
      </c>
      <c r="L209" s="6" t="s">
        <v>49</v>
      </c>
      <c r="M209" s="12">
        <v>0</v>
      </c>
      <c r="N209" s="9" t="s">
        <v>255</v>
      </c>
      <c r="O209" s="6" t="s">
        <v>1754</v>
      </c>
      <c r="P209" s="11">
        <v>7.33</v>
      </c>
      <c r="Q209" s="16">
        <v>45755</v>
      </c>
      <c r="R209" s="6" t="s">
        <v>2925</v>
      </c>
      <c r="S209" s="9">
        <f t="shared" si="24"/>
        <v>2025</v>
      </c>
      <c r="T209" s="12">
        <f t="shared" si="25"/>
        <v>4</v>
      </c>
      <c r="U209" s="6" t="str">
        <f t="shared" si="26"/>
        <v>April</v>
      </c>
      <c r="V209" s="9" t="str">
        <f t="shared" si="27"/>
        <v>Q2</v>
      </c>
      <c r="W209" s="10">
        <f t="shared" si="28"/>
        <v>1095.0310000000002</v>
      </c>
      <c r="X209" s="12">
        <f t="shared" si="29"/>
        <v>6</v>
      </c>
      <c r="Y209" s="9" t="str">
        <f t="shared" si="30"/>
        <v>Completed</v>
      </c>
      <c r="Z209" s="6" t="str">
        <f t="shared" si="31"/>
        <v>Low</v>
      </c>
    </row>
    <row r="210" spans="1:26" x14ac:dyDescent="0.35">
      <c r="A210" s="8">
        <v>45043</v>
      </c>
      <c r="B210" s="6" t="s">
        <v>21</v>
      </c>
      <c r="C210" s="6" t="s">
        <v>28</v>
      </c>
      <c r="D210" s="12">
        <v>8</v>
      </c>
      <c r="E210" s="10">
        <v>536.42999999999995</v>
      </c>
      <c r="F210" s="6" t="s">
        <v>30</v>
      </c>
      <c r="G210" s="6" t="s">
        <v>35</v>
      </c>
      <c r="H210" s="7">
        <v>0</v>
      </c>
      <c r="I210" s="6" t="s">
        <v>39</v>
      </c>
      <c r="J210" s="10">
        <v>4291.4399999999996</v>
      </c>
      <c r="K210" s="6" t="s">
        <v>46</v>
      </c>
      <c r="L210" s="6" t="s">
        <v>2928</v>
      </c>
      <c r="M210" s="12">
        <v>1</v>
      </c>
      <c r="N210" s="9" t="s">
        <v>256</v>
      </c>
      <c r="O210" s="6" t="s">
        <v>1755</v>
      </c>
      <c r="P210" s="11">
        <v>14.58</v>
      </c>
      <c r="Q210" s="16">
        <v>45053</v>
      </c>
      <c r="R210" s="6" t="s">
        <v>2924</v>
      </c>
      <c r="S210" s="9">
        <f t="shared" si="24"/>
        <v>2023</v>
      </c>
      <c r="T210" s="12">
        <f t="shared" si="25"/>
        <v>4</v>
      </c>
      <c r="U210" s="6" t="str">
        <f t="shared" si="26"/>
        <v>April</v>
      </c>
      <c r="V210" s="9" t="str">
        <f t="shared" si="27"/>
        <v>Q2</v>
      </c>
      <c r="W210" s="10">
        <f t="shared" si="28"/>
        <v>4276.8599999999997</v>
      </c>
      <c r="X210" s="12">
        <f t="shared" si="29"/>
        <v>10</v>
      </c>
      <c r="Y210" s="9" t="str">
        <f t="shared" si="30"/>
        <v>Returned</v>
      </c>
      <c r="Z210" s="6" t="str">
        <f t="shared" si="31"/>
        <v>No Discount</v>
      </c>
    </row>
    <row r="211" spans="1:26" x14ac:dyDescent="0.35">
      <c r="A211" s="8">
        <v>45511</v>
      </c>
      <c r="B211" s="6" t="s">
        <v>18</v>
      </c>
      <c r="C211" s="6" t="s">
        <v>24</v>
      </c>
      <c r="D211" s="12">
        <v>1</v>
      </c>
      <c r="E211" s="10">
        <v>94.33</v>
      </c>
      <c r="F211" s="6" t="s">
        <v>31</v>
      </c>
      <c r="G211" s="6" t="s">
        <v>34</v>
      </c>
      <c r="H211" s="7">
        <v>0</v>
      </c>
      <c r="I211" s="6" t="s">
        <v>39</v>
      </c>
      <c r="J211" s="10">
        <v>94.33</v>
      </c>
      <c r="K211" s="6" t="s">
        <v>42</v>
      </c>
      <c r="L211" s="6" t="s">
        <v>2928</v>
      </c>
      <c r="M211" s="12">
        <v>0</v>
      </c>
      <c r="N211" s="9" t="s">
        <v>257</v>
      </c>
      <c r="O211" s="6" t="s">
        <v>1756</v>
      </c>
      <c r="P211" s="11">
        <v>49.17</v>
      </c>
      <c r="Q211" s="16">
        <v>45521</v>
      </c>
      <c r="R211" s="6" t="s">
        <v>2921</v>
      </c>
      <c r="S211" s="9">
        <f t="shared" si="24"/>
        <v>2024</v>
      </c>
      <c r="T211" s="12">
        <f t="shared" si="25"/>
        <v>8</v>
      </c>
      <c r="U211" s="6" t="str">
        <f t="shared" si="26"/>
        <v>Agustus</v>
      </c>
      <c r="V211" s="9" t="str">
        <f t="shared" si="27"/>
        <v>Q3</v>
      </c>
      <c r="W211" s="10">
        <f t="shared" si="28"/>
        <v>45.16</v>
      </c>
      <c r="X211" s="12">
        <f t="shared" si="29"/>
        <v>10</v>
      </c>
      <c r="Y211" s="9" t="str">
        <f t="shared" si="30"/>
        <v>Completed</v>
      </c>
      <c r="Z211" s="6" t="str">
        <f t="shared" si="31"/>
        <v>No Discount</v>
      </c>
    </row>
    <row r="212" spans="1:26" x14ac:dyDescent="0.35">
      <c r="A212" s="8">
        <v>45031</v>
      </c>
      <c r="B212" s="6" t="s">
        <v>22</v>
      </c>
      <c r="C212" s="6" t="s">
        <v>23</v>
      </c>
      <c r="D212" s="12">
        <v>16</v>
      </c>
      <c r="E212" s="10">
        <v>489.94</v>
      </c>
      <c r="F212" s="6" t="s">
        <v>32</v>
      </c>
      <c r="G212" s="6" t="s">
        <v>35</v>
      </c>
      <c r="H212" s="7">
        <v>0.1</v>
      </c>
      <c r="I212" s="6" t="s">
        <v>38</v>
      </c>
      <c r="J212" s="10">
        <v>7055.1360000000004</v>
      </c>
      <c r="K212" s="6" t="s">
        <v>46</v>
      </c>
      <c r="L212" s="6" t="s">
        <v>48</v>
      </c>
      <c r="M212" s="12">
        <v>0</v>
      </c>
      <c r="N212" s="9" t="s">
        <v>258</v>
      </c>
      <c r="O212" s="6" t="s">
        <v>1607</v>
      </c>
      <c r="P212" s="11">
        <v>9.69</v>
      </c>
      <c r="Q212" s="16">
        <v>45041</v>
      </c>
      <c r="R212" s="6" t="s">
        <v>2925</v>
      </c>
      <c r="S212" s="9">
        <f t="shared" si="24"/>
        <v>2023</v>
      </c>
      <c r="T212" s="12">
        <f t="shared" si="25"/>
        <v>4</v>
      </c>
      <c r="U212" s="6" t="str">
        <f t="shared" si="26"/>
        <v>April</v>
      </c>
      <c r="V212" s="9" t="str">
        <f t="shared" si="27"/>
        <v>Q2</v>
      </c>
      <c r="W212" s="10">
        <f t="shared" si="28"/>
        <v>7045.4460000000008</v>
      </c>
      <c r="X212" s="12">
        <f t="shared" si="29"/>
        <v>10</v>
      </c>
      <c r="Y212" s="9" t="str">
        <f t="shared" si="30"/>
        <v>Completed</v>
      </c>
      <c r="Z212" s="6" t="str">
        <f t="shared" si="31"/>
        <v>Medium</v>
      </c>
    </row>
    <row r="213" spans="1:26" x14ac:dyDescent="0.35">
      <c r="A213" s="8">
        <v>45150</v>
      </c>
      <c r="B213" s="6" t="s">
        <v>19</v>
      </c>
      <c r="C213" s="6" t="s">
        <v>25</v>
      </c>
      <c r="D213" s="12">
        <v>4</v>
      </c>
      <c r="E213" s="10">
        <v>551.71</v>
      </c>
      <c r="F213" s="6" t="s">
        <v>31</v>
      </c>
      <c r="G213" s="6" t="s">
        <v>35</v>
      </c>
      <c r="H213" s="7">
        <v>0.05</v>
      </c>
      <c r="I213" s="6" t="s">
        <v>36</v>
      </c>
      <c r="J213" s="10">
        <v>2096.498</v>
      </c>
      <c r="K213" s="6" t="s">
        <v>43</v>
      </c>
      <c r="L213" s="6" t="s">
        <v>2928</v>
      </c>
      <c r="M213" s="12">
        <v>1</v>
      </c>
      <c r="N213" s="9" t="s">
        <v>259</v>
      </c>
      <c r="O213" s="6" t="s">
        <v>1757</v>
      </c>
      <c r="P213" s="11">
        <v>26.32</v>
      </c>
      <c r="Q213" s="16">
        <v>45153</v>
      </c>
      <c r="R213" s="6" t="s">
        <v>2922</v>
      </c>
      <c r="S213" s="9">
        <f t="shared" si="24"/>
        <v>2023</v>
      </c>
      <c r="T213" s="12">
        <f t="shared" si="25"/>
        <v>8</v>
      </c>
      <c r="U213" s="6" t="str">
        <f t="shared" si="26"/>
        <v>Agustus</v>
      </c>
      <c r="V213" s="9" t="str">
        <f t="shared" si="27"/>
        <v>Q3</v>
      </c>
      <c r="W213" s="10">
        <f t="shared" si="28"/>
        <v>2070.1779999999999</v>
      </c>
      <c r="X213" s="12">
        <f t="shared" si="29"/>
        <v>3</v>
      </c>
      <c r="Y213" s="9" t="str">
        <f t="shared" si="30"/>
        <v>Returned</v>
      </c>
      <c r="Z213" s="6" t="str">
        <f t="shared" si="31"/>
        <v>Low</v>
      </c>
    </row>
    <row r="214" spans="1:26" x14ac:dyDescent="0.35">
      <c r="A214" s="8">
        <v>45096</v>
      </c>
      <c r="B214" s="6" t="s">
        <v>22</v>
      </c>
      <c r="C214" s="6" t="s">
        <v>29</v>
      </c>
      <c r="D214" s="12">
        <v>17</v>
      </c>
      <c r="E214" s="10">
        <v>595.57000000000005</v>
      </c>
      <c r="F214" s="6" t="s">
        <v>33</v>
      </c>
      <c r="G214" s="6" t="s">
        <v>35</v>
      </c>
      <c r="H214" s="7">
        <v>0.15</v>
      </c>
      <c r="I214" s="6" t="s">
        <v>41</v>
      </c>
      <c r="J214" s="10">
        <v>8605.9865000000009</v>
      </c>
      <c r="K214" s="6" t="s">
        <v>44</v>
      </c>
      <c r="L214" s="6" t="s">
        <v>49</v>
      </c>
      <c r="M214" s="12">
        <v>0</v>
      </c>
      <c r="N214" s="9" t="s">
        <v>260</v>
      </c>
      <c r="O214" s="6" t="s">
        <v>1758</v>
      </c>
      <c r="P214" s="11">
        <v>9.73</v>
      </c>
      <c r="Q214" s="16">
        <v>45105</v>
      </c>
      <c r="R214" s="6" t="s">
        <v>2925</v>
      </c>
      <c r="S214" s="9">
        <f t="shared" si="24"/>
        <v>2023</v>
      </c>
      <c r="T214" s="12">
        <f t="shared" si="25"/>
        <v>6</v>
      </c>
      <c r="U214" s="6" t="str">
        <f t="shared" si="26"/>
        <v>Juni</v>
      </c>
      <c r="V214" s="9" t="str">
        <f t="shared" si="27"/>
        <v>Q2</v>
      </c>
      <c r="W214" s="10">
        <f t="shared" si="28"/>
        <v>8596.2565000000013</v>
      </c>
      <c r="X214" s="12">
        <f t="shared" si="29"/>
        <v>9</v>
      </c>
      <c r="Y214" s="9" t="str">
        <f t="shared" si="30"/>
        <v>Completed</v>
      </c>
      <c r="Z214" s="6" t="str">
        <f t="shared" si="31"/>
        <v>High</v>
      </c>
    </row>
    <row r="215" spans="1:26" x14ac:dyDescent="0.35">
      <c r="A215" s="8">
        <v>45289</v>
      </c>
      <c r="B215" s="6" t="s">
        <v>18</v>
      </c>
      <c r="C215" s="6" t="s">
        <v>29</v>
      </c>
      <c r="D215" s="12">
        <v>1</v>
      </c>
      <c r="E215" s="10">
        <v>180.12</v>
      </c>
      <c r="F215" s="6" t="s">
        <v>31</v>
      </c>
      <c r="G215" s="6" t="s">
        <v>34</v>
      </c>
      <c r="H215" s="7">
        <v>0.1</v>
      </c>
      <c r="I215" s="6" t="s">
        <v>36</v>
      </c>
      <c r="J215" s="10">
        <v>162.108</v>
      </c>
      <c r="K215" s="6" t="s">
        <v>45</v>
      </c>
      <c r="L215" s="6" t="s">
        <v>2928</v>
      </c>
      <c r="M215" s="12">
        <v>0</v>
      </c>
      <c r="N215" s="9" t="s">
        <v>261</v>
      </c>
      <c r="O215" s="6" t="s">
        <v>1759</v>
      </c>
      <c r="P215" s="11">
        <v>27.07</v>
      </c>
      <c r="Q215" s="16">
        <v>45298</v>
      </c>
      <c r="R215" s="6" t="s">
        <v>2921</v>
      </c>
      <c r="S215" s="9">
        <f t="shared" si="24"/>
        <v>2023</v>
      </c>
      <c r="T215" s="12">
        <f t="shared" si="25"/>
        <v>12</v>
      </c>
      <c r="U215" s="6" t="str">
        <f t="shared" si="26"/>
        <v>Desember</v>
      </c>
      <c r="V215" s="9" t="str">
        <f t="shared" si="27"/>
        <v>Q4</v>
      </c>
      <c r="W215" s="10">
        <f t="shared" si="28"/>
        <v>135.03800000000001</v>
      </c>
      <c r="X215" s="12">
        <f t="shared" si="29"/>
        <v>9</v>
      </c>
      <c r="Y215" s="9" t="str">
        <f t="shared" si="30"/>
        <v>Completed</v>
      </c>
      <c r="Z215" s="6" t="str">
        <f t="shared" si="31"/>
        <v>Medium</v>
      </c>
    </row>
    <row r="216" spans="1:26" x14ac:dyDescent="0.35">
      <c r="A216" s="8">
        <v>45011</v>
      </c>
      <c r="B216" s="6" t="s">
        <v>18</v>
      </c>
      <c r="C216" s="6" t="s">
        <v>25</v>
      </c>
      <c r="D216" s="12">
        <v>12</v>
      </c>
      <c r="E216" s="10">
        <v>301.5</v>
      </c>
      <c r="F216" s="6" t="s">
        <v>33</v>
      </c>
      <c r="G216" s="6" t="s">
        <v>35</v>
      </c>
      <c r="H216" s="7">
        <v>0.15</v>
      </c>
      <c r="I216" s="6" t="s">
        <v>41</v>
      </c>
      <c r="J216" s="10">
        <v>3075.3</v>
      </c>
      <c r="K216" s="6" t="s">
        <v>44</v>
      </c>
      <c r="L216" s="6" t="s">
        <v>47</v>
      </c>
      <c r="M216" s="12">
        <v>1</v>
      </c>
      <c r="N216" s="9" t="s">
        <v>262</v>
      </c>
      <c r="O216" s="6" t="s">
        <v>1760</v>
      </c>
      <c r="P216" s="11">
        <v>43.67</v>
      </c>
      <c r="Q216" s="16">
        <v>45015</v>
      </c>
      <c r="R216" s="6" t="s">
        <v>2921</v>
      </c>
      <c r="S216" s="9">
        <f t="shared" si="24"/>
        <v>2023</v>
      </c>
      <c r="T216" s="12">
        <f t="shared" si="25"/>
        <v>3</v>
      </c>
      <c r="U216" s="6" t="str">
        <f t="shared" si="26"/>
        <v>Maret</v>
      </c>
      <c r="V216" s="9" t="str">
        <f t="shared" si="27"/>
        <v>Q1</v>
      </c>
      <c r="W216" s="10">
        <f t="shared" si="28"/>
        <v>3031.63</v>
      </c>
      <c r="X216" s="12">
        <f t="shared" si="29"/>
        <v>4</v>
      </c>
      <c r="Y216" s="9" t="str">
        <f t="shared" si="30"/>
        <v>Returned</v>
      </c>
      <c r="Z216" s="6" t="str">
        <f t="shared" si="31"/>
        <v>High</v>
      </c>
    </row>
    <row r="217" spans="1:26" x14ac:dyDescent="0.35">
      <c r="A217" s="8">
        <v>45170</v>
      </c>
      <c r="B217" s="6" t="s">
        <v>19</v>
      </c>
      <c r="C217" s="6" t="s">
        <v>24</v>
      </c>
      <c r="D217" s="12">
        <v>20</v>
      </c>
      <c r="E217" s="10">
        <v>273.55</v>
      </c>
      <c r="F217" s="6" t="s">
        <v>33</v>
      </c>
      <c r="G217" s="6" t="s">
        <v>35</v>
      </c>
      <c r="H217" s="7">
        <v>0.15</v>
      </c>
      <c r="I217" s="6" t="s">
        <v>38</v>
      </c>
      <c r="J217" s="10">
        <v>4650.3499999999995</v>
      </c>
      <c r="K217" s="6" t="s">
        <v>45</v>
      </c>
      <c r="L217" s="6" t="s">
        <v>2928</v>
      </c>
      <c r="M217" s="12">
        <v>0</v>
      </c>
      <c r="N217" s="9" t="s">
        <v>263</v>
      </c>
      <c r="O217" s="6" t="s">
        <v>1761</v>
      </c>
      <c r="P217" s="11">
        <v>14.76</v>
      </c>
      <c r="Q217" s="16">
        <v>45176</v>
      </c>
      <c r="R217" s="6" t="s">
        <v>2922</v>
      </c>
      <c r="S217" s="9">
        <f t="shared" si="24"/>
        <v>2023</v>
      </c>
      <c r="T217" s="12">
        <f t="shared" si="25"/>
        <v>9</v>
      </c>
      <c r="U217" s="6" t="str">
        <f t="shared" si="26"/>
        <v>September</v>
      </c>
      <c r="V217" s="9" t="str">
        <f t="shared" si="27"/>
        <v>Q3</v>
      </c>
      <c r="W217" s="10">
        <f t="shared" si="28"/>
        <v>4635.5899999999992</v>
      </c>
      <c r="X217" s="12">
        <f t="shared" si="29"/>
        <v>6</v>
      </c>
      <c r="Y217" s="9" t="str">
        <f t="shared" si="30"/>
        <v>Completed</v>
      </c>
      <c r="Z217" s="6" t="str">
        <f t="shared" si="31"/>
        <v>High</v>
      </c>
    </row>
    <row r="218" spans="1:26" x14ac:dyDescent="0.35">
      <c r="A218" s="8">
        <v>45509</v>
      </c>
      <c r="B218" s="6" t="s">
        <v>22</v>
      </c>
      <c r="C218" s="6" t="s">
        <v>28</v>
      </c>
      <c r="D218" s="12">
        <v>6</v>
      </c>
      <c r="E218" s="10">
        <v>187.06</v>
      </c>
      <c r="F218" s="6" t="s">
        <v>30</v>
      </c>
      <c r="G218" s="6" t="s">
        <v>34</v>
      </c>
      <c r="H218" s="7">
        <v>0.1</v>
      </c>
      <c r="I218" s="6" t="s">
        <v>38</v>
      </c>
      <c r="J218" s="10">
        <v>1010.124</v>
      </c>
      <c r="K218" s="6" t="s">
        <v>45</v>
      </c>
      <c r="L218" s="6" t="s">
        <v>47</v>
      </c>
      <c r="M218" s="12">
        <v>0</v>
      </c>
      <c r="N218" s="9" t="s">
        <v>264</v>
      </c>
      <c r="O218" s="6" t="s">
        <v>1762</v>
      </c>
      <c r="P218" s="11">
        <v>11.03</v>
      </c>
      <c r="Q218" s="16">
        <v>45517</v>
      </c>
      <c r="R218" s="6" t="s">
        <v>2925</v>
      </c>
      <c r="S218" s="9">
        <f t="shared" si="24"/>
        <v>2024</v>
      </c>
      <c r="T218" s="12">
        <f t="shared" si="25"/>
        <v>8</v>
      </c>
      <c r="U218" s="6" t="str">
        <f t="shared" si="26"/>
        <v>Agustus</v>
      </c>
      <c r="V218" s="9" t="str">
        <f t="shared" si="27"/>
        <v>Q3</v>
      </c>
      <c r="W218" s="10">
        <f t="shared" si="28"/>
        <v>999.09400000000005</v>
      </c>
      <c r="X218" s="12">
        <f t="shared" si="29"/>
        <v>8</v>
      </c>
      <c r="Y218" s="9" t="str">
        <f t="shared" si="30"/>
        <v>Completed</v>
      </c>
      <c r="Z218" s="6" t="str">
        <f t="shared" si="31"/>
        <v>Medium</v>
      </c>
    </row>
    <row r="219" spans="1:26" x14ac:dyDescent="0.35">
      <c r="A219" s="8">
        <v>45680</v>
      </c>
      <c r="B219" s="6" t="s">
        <v>20</v>
      </c>
      <c r="C219" s="6" t="s">
        <v>26</v>
      </c>
      <c r="D219" s="12">
        <v>16</v>
      </c>
      <c r="E219" s="10">
        <v>562.52</v>
      </c>
      <c r="F219" s="6" t="s">
        <v>33</v>
      </c>
      <c r="G219" s="6" t="s">
        <v>35</v>
      </c>
      <c r="H219" s="7">
        <v>0</v>
      </c>
      <c r="I219" s="6" t="s">
        <v>38</v>
      </c>
      <c r="J219" s="10">
        <v>9000.32</v>
      </c>
      <c r="K219" s="6" t="s">
        <v>43</v>
      </c>
      <c r="L219" s="6" t="s">
        <v>2928</v>
      </c>
      <c r="M219" s="12">
        <v>0</v>
      </c>
      <c r="N219" s="9" t="s">
        <v>265</v>
      </c>
      <c r="O219" s="6" t="s">
        <v>1763</v>
      </c>
      <c r="P219" s="11">
        <v>18.23</v>
      </c>
      <c r="Q219" s="16">
        <v>45684</v>
      </c>
      <c r="R219" s="6" t="s">
        <v>2923</v>
      </c>
      <c r="S219" s="9">
        <f t="shared" si="24"/>
        <v>2025</v>
      </c>
      <c r="T219" s="12">
        <f t="shared" si="25"/>
        <v>1</v>
      </c>
      <c r="U219" s="6" t="str">
        <f t="shared" si="26"/>
        <v>Januari</v>
      </c>
      <c r="V219" s="9" t="str">
        <f t="shared" si="27"/>
        <v>Q1</v>
      </c>
      <c r="W219" s="10">
        <f t="shared" si="28"/>
        <v>8982.09</v>
      </c>
      <c r="X219" s="12">
        <f t="shared" si="29"/>
        <v>4</v>
      </c>
      <c r="Y219" s="9" t="str">
        <f t="shared" si="30"/>
        <v>Completed</v>
      </c>
      <c r="Z219" s="6" t="str">
        <f t="shared" si="31"/>
        <v>No Discount</v>
      </c>
    </row>
    <row r="220" spans="1:26" x14ac:dyDescent="0.35">
      <c r="A220" s="8">
        <v>45062</v>
      </c>
      <c r="B220" s="6" t="s">
        <v>18</v>
      </c>
      <c r="C220" s="6" t="s">
        <v>28</v>
      </c>
      <c r="D220" s="12">
        <v>4</v>
      </c>
      <c r="E220" s="10">
        <v>85.16</v>
      </c>
      <c r="F220" s="6" t="s">
        <v>33</v>
      </c>
      <c r="G220" s="6" t="s">
        <v>34</v>
      </c>
      <c r="H220" s="7">
        <v>0.1</v>
      </c>
      <c r="I220" s="6" t="s">
        <v>39</v>
      </c>
      <c r="J220" s="10">
        <v>306.57600000000002</v>
      </c>
      <c r="K220" s="6" t="s">
        <v>44</v>
      </c>
      <c r="L220" s="6" t="s">
        <v>2928</v>
      </c>
      <c r="M220" s="12">
        <v>0</v>
      </c>
      <c r="N220" s="9" t="s">
        <v>266</v>
      </c>
      <c r="O220" s="6" t="s">
        <v>1764</v>
      </c>
      <c r="P220" s="11">
        <v>38.51</v>
      </c>
      <c r="Q220" s="16">
        <v>45069</v>
      </c>
      <c r="R220" s="6" t="s">
        <v>2921</v>
      </c>
      <c r="S220" s="9">
        <f t="shared" si="24"/>
        <v>2023</v>
      </c>
      <c r="T220" s="12">
        <f t="shared" si="25"/>
        <v>5</v>
      </c>
      <c r="U220" s="6" t="str">
        <f t="shared" si="26"/>
        <v>Mei</v>
      </c>
      <c r="V220" s="9" t="str">
        <f t="shared" si="27"/>
        <v>Q2</v>
      </c>
      <c r="W220" s="10">
        <f t="shared" si="28"/>
        <v>268.06600000000003</v>
      </c>
      <c r="X220" s="12">
        <f t="shared" si="29"/>
        <v>7</v>
      </c>
      <c r="Y220" s="9" t="str">
        <f t="shared" si="30"/>
        <v>Completed</v>
      </c>
      <c r="Z220" s="6" t="str">
        <f t="shared" si="31"/>
        <v>Medium</v>
      </c>
    </row>
    <row r="221" spans="1:26" x14ac:dyDescent="0.35">
      <c r="A221" s="8">
        <v>44971</v>
      </c>
      <c r="B221" s="6" t="s">
        <v>20</v>
      </c>
      <c r="C221" s="6" t="s">
        <v>28</v>
      </c>
      <c r="D221" s="12">
        <v>12</v>
      </c>
      <c r="E221" s="10">
        <v>451.51</v>
      </c>
      <c r="F221" s="6" t="s">
        <v>30</v>
      </c>
      <c r="G221" s="6" t="s">
        <v>34</v>
      </c>
      <c r="H221" s="7">
        <v>0.15</v>
      </c>
      <c r="I221" s="6" t="s">
        <v>39</v>
      </c>
      <c r="J221" s="10">
        <v>4605.402</v>
      </c>
      <c r="K221" s="6" t="s">
        <v>42</v>
      </c>
      <c r="L221" s="6" t="s">
        <v>49</v>
      </c>
      <c r="M221" s="12">
        <v>0</v>
      </c>
      <c r="N221" s="9" t="s">
        <v>267</v>
      </c>
      <c r="O221" s="6" t="s">
        <v>1765</v>
      </c>
      <c r="P221" s="11">
        <v>9.5399999999999991</v>
      </c>
      <c r="Q221" s="16">
        <v>44979</v>
      </c>
      <c r="R221" s="6" t="s">
        <v>2923</v>
      </c>
      <c r="S221" s="9">
        <f t="shared" si="24"/>
        <v>2023</v>
      </c>
      <c r="T221" s="12">
        <f t="shared" si="25"/>
        <v>2</v>
      </c>
      <c r="U221" s="6" t="str">
        <f t="shared" si="26"/>
        <v>Februari</v>
      </c>
      <c r="V221" s="9" t="str">
        <f t="shared" si="27"/>
        <v>Q1</v>
      </c>
      <c r="W221" s="10">
        <f t="shared" si="28"/>
        <v>4595.8620000000001</v>
      </c>
      <c r="X221" s="12">
        <f t="shared" si="29"/>
        <v>8</v>
      </c>
      <c r="Y221" s="9" t="str">
        <f t="shared" si="30"/>
        <v>Completed</v>
      </c>
      <c r="Z221" s="6" t="str">
        <f t="shared" si="31"/>
        <v>High</v>
      </c>
    </row>
    <row r="222" spans="1:26" x14ac:dyDescent="0.35">
      <c r="A222" s="8">
        <v>45446</v>
      </c>
      <c r="B222" s="6" t="s">
        <v>21</v>
      </c>
      <c r="C222" s="6" t="s">
        <v>28</v>
      </c>
      <c r="D222" s="12">
        <v>1</v>
      </c>
      <c r="E222" s="10">
        <v>259.87</v>
      </c>
      <c r="F222" s="6" t="s">
        <v>33</v>
      </c>
      <c r="G222" s="6" t="s">
        <v>35</v>
      </c>
      <c r="H222" s="7">
        <v>0.15</v>
      </c>
      <c r="I222" s="6" t="s">
        <v>36</v>
      </c>
      <c r="J222" s="10">
        <v>220.8895</v>
      </c>
      <c r="K222" s="6" t="s">
        <v>43</v>
      </c>
      <c r="L222" s="6" t="s">
        <v>47</v>
      </c>
      <c r="M222" s="12">
        <v>0</v>
      </c>
      <c r="N222" s="9" t="s">
        <v>268</v>
      </c>
      <c r="O222" s="6" t="s">
        <v>1766</v>
      </c>
      <c r="P222" s="11">
        <v>19.2</v>
      </c>
      <c r="Q222" s="16">
        <v>45455</v>
      </c>
      <c r="R222" s="6" t="s">
        <v>2924</v>
      </c>
      <c r="S222" s="9">
        <f t="shared" si="24"/>
        <v>2024</v>
      </c>
      <c r="T222" s="12">
        <f t="shared" si="25"/>
        <v>6</v>
      </c>
      <c r="U222" s="6" t="str">
        <f t="shared" si="26"/>
        <v>Juni</v>
      </c>
      <c r="V222" s="9" t="str">
        <f t="shared" si="27"/>
        <v>Q2</v>
      </c>
      <c r="W222" s="10">
        <f t="shared" si="28"/>
        <v>201.68950000000001</v>
      </c>
      <c r="X222" s="12">
        <f t="shared" si="29"/>
        <v>9</v>
      </c>
      <c r="Y222" s="9" t="str">
        <f t="shared" si="30"/>
        <v>Completed</v>
      </c>
      <c r="Z222" s="6" t="str">
        <f t="shared" si="31"/>
        <v>High</v>
      </c>
    </row>
    <row r="223" spans="1:26" x14ac:dyDescent="0.35">
      <c r="A223" s="8">
        <v>45238</v>
      </c>
      <c r="B223" s="6" t="s">
        <v>21</v>
      </c>
      <c r="C223" s="6" t="s">
        <v>28</v>
      </c>
      <c r="D223" s="12">
        <v>20</v>
      </c>
      <c r="E223" s="10">
        <v>268.25</v>
      </c>
      <c r="F223" s="6" t="s">
        <v>33</v>
      </c>
      <c r="G223" s="6" t="s">
        <v>35</v>
      </c>
      <c r="H223" s="7">
        <v>0.05</v>
      </c>
      <c r="I223" s="6" t="s">
        <v>40</v>
      </c>
      <c r="J223" s="10">
        <v>5096.75</v>
      </c>
      <c r="K223" s="6" t="s">
        <v>46</v>
      </c>
      <c r="L223" s="6" t="s">
        <v>47</v>
      </c>
      <c r="M223" s="12">
        <v>0</v>
      </c>
      <c r="N223" s="9" t="s">
        <v>269</v>
      </c>
      <c r="O223" s="6" t="s">
        <v>1767</v>
      </c>
      <c r="P223" s="11">
        <v>20.96</v>
      </c>
      <c r="Q223" s="16">
        <v>45245</v>
      </c>
      <c r="R223" s="6" t="s">
        <v>2924</v>
      </c>
      <c r="S223" s="9">
        <f t="shared" si="24"/>
        <v>2023</v>
      </c>
      <c r="T223" s="12">
        <f t="shared" si="25"/>
        <v>11</v>
      </c>
      <c r="U223" s="6" t="str">
        <f t="shared" si="26"/>
        <v>November</v>
      </c>
      <c r="V223" s="9" t="str">
        <f t="shared" si="27"/>
        <v>Q4</v>
      </c>
      <c r="W223" s="10">
        <f t="shared" si="28"/>
        <v>5075.79</v>
      </c>
      <c r="X223" s="12">
        <f t="shared" si="29"/>
        <v>7</v>
      </c>
      <c r="Y223" s="9" t="str">
        <f t="shared" si="30"/>
        <v>Completed</v>
      </c>
      <c r="Z223" s="6" t="str">
        <f t="shared" si="31"/>
        <v>Low</v>
      </c>
    </row>
    <row r="224" spans="1:26" x14ac:dyDescent="0.35">
      <c r="A224" s="8">
        <v>44950</v>
      </c>
      <c r="B224" s="6" t="s">
        <v>22</v>
      </c>
      <c r="C224" s="6" t="s">
        <v>24</v>
      </c>
      <c r="D224" s="12">
        <v>10</v>
      </c>
      <c r="E224" s="10">
        <v>266.13</v>
      </c>
      <c r="F224" s="6" t="s">
        <v>30</v>
      </c>
      <c r="G224" s="6" t="s">
        <v>34</v>
      </c>
      <c r="H224" s="7">
        <v>0</v>
      </c>
      <c r="I224" s="6" t="s">
        <v>40</v>
      </c>
      <c r="J224" s="10">
        <v>2661.3</v>
      </c>
      <c r="K224" s="6" t="s">
        <v>43</v>
      </c>
      <c r="L224" s="6" t="s">
        <v>49</v>
      </c>
      <c r="M224" s="12">
        <v>0</v>
      </c>
      <c r="N224" s="9" t="s">
        <v>270</v>
      </c>
      <c r="O224" s="6" t="s">
        <v>1768</v>
      </c>
      <c r="P224" s="11">
        <v>21.01</v>
      </c>
      <c r="Q224" s="16">
        <v>44952</v>
      </c>
      <c r="R224" s="6" t="s">
        <v>2925</v>
      </c>
      <c r="S224" s="9">
        <f t="shared" si="24"/>
        <v>2023</v>
      </c>
      <c r="T224" s="12">
        <f t="shared" si="25"/>
        <v>1</v>
      </c>
      <c r="U224" s="6" t="str">
        <f t="shared" si="26"/>
        <v>Januari</v>
      </c>
      <c r="V224" s="9" t="str">
        <f t="shared" si="27"/>
        <v>Q1</v>
      </c>
      <c r="W224" s="10">
        <f t="shared" si="28"/>
        <v>2640.29</v>
      </c>
      <c r="X224" s="12">
        <f t="shared" si="29"/>
        <v>2</v>
      </c>
      <c r="Y224" s="9" t="str">
        <f t="shared" si="30"/>
        <v>Completed</v>
      </c>
      <c r="Z224" s="6" t="str">
        <f t="shared" si="31"/>
        <v>No Discount</v>
      </c>
    </row>
    <row r="225" spans="1:26" x14ac:dyDescent="0.35">
      <c r="A225" s="8">
        <v>45736</v>
      </c>
      <c r="B225" s="6" t="s">
        <v>22</v>
      </c>
      <c r="C225" s="6" t="s">
        <v>23</v>
      </c>
      <c r="D225" s="12">
        <v>18</v>
      </c>
      <c r="E225" s="10">
        <v>493.06</v>
      </c>
      <c r="F225" s="6" t="s">
        <v>33</v>
      </c>
      <c r="G225" s="6" t="s">
        <v>34</v>
      </c>
      <c r="H225" s="7">
        <v>0.05</v>
      </c>
      <c r="I225" s="6" t="s">
        <v>40</v>
      </c>
      <c r="J225" s="10">
        <v>8431.3259999999991</v>
      </c>
      <c r="K225" s="6" t="s">
        <v>46</v>
      </c>
      <c r="L225" s="6" t="s">
        <v>49</v>
      </c>
      <c r="M225" s="12">
        <v>1</v>
      </c>
      <c r="N225" s="9" t="s">
        <v>271</v>
      </c>
      <c r="O225" s="6" t="s">
        <v>1769</v>
      </c>
      <c r="P225" s="11">
        <v>46.87</v>
      </c>
      <c r="Q225" s="16">
        <v>45744</v>
      </c>
      <c r="R225" s="6" t="s">
        <v>2925</v>
      </c>
      <c r="S225" s="9">
        <f t="shared" si="24"/>
        <v>2025</v>
      </c>
      <c r="T225" s="12">
        <f t="shared" si="25"/>
        <v>3</v>
      </c>
      <c r="U225" s="6" t="str">
        <f t="shared" si="26"/>
        <v>Maret</v>
      </c>
      <c r="V225" s="9" t="str">
        <f t="shared" si="27"/>
        <v>Q1</v>
      </c>
      <c r="W225" s="10">
        <f t="shared" si="28"/>
        <v>8384.4559999999983</v>
      </c>
      <c r="X225" s="12">
        <f t="shared" si="29"/>
        <v>8</v>
      </c>
      <c r="Y225" s="9" t="str">
        <f t="shared" si="30"/>
        <v>Returned</v>
      </c>
      <c r="Z225" s="6" t="str">
        <f t="shared" si="31"/>
        <v>Low</v>
      </c>
    </row>
    <row r="226" spans="1:26" x14ac:dyDescent="0.35">
      <c r="A226" s="8">
        <v>45344</v>
      </c>
      <c r="B226" s="6" t="s">
        <v>22</v>
      </c>
      <c r="C226" s="6" t="s">
        <v>27</v>
      </c>
      <c r="D226" s="12">
        <v>4</v>
      </c>
      <c r="E226" s="10">
        <v>36.82</v>
      </c>
      <c r="F226" s="6" t="s">
        <v>32</v>
      </c>
      <c r="G226" s="6" t="s">
        <v>34</v>
      </c>
      <c r="H226" s="7">
        <v>0.05</v>
      </c>
      <c r="I226" s="6" t="s">
        <v>38</v>
      </c>
      <c r="J226" s="10">
        <v>139.916</v>
      </c>
      <c r="K226" s="6" t="s">
        <v>44</v>
      </c>
      <c r="L226" s="6" t="s">
        <v>49</v>
      </c>
      <c r="M226" s="12">
        <v>1</v>
      </c>
      <c r="N226" s="9" t="s">
        <v>272</v>
      </c>
      <c r="O226" s="6" t="s">
        <v>1770</v>
      </c>
      <c r="P226" s="11">
        <v>24.86</v>
      </c>
      <c r="Q226" s="16">
        <v>45352</v>
      </c>
      <c r="R226" s="6" t="s">
        <v>2925</v>
      </c>
      <c r="S226" s="9">
        <f t="shared" si="24"/>
        <v>2024</v>
      </c>
      <c r="T226" s="12">
        <f t="shared" si="25"/>
        <v>2</v>
      </c>
      <c r="U226" s="6" t="str">
        <f t="shared" si="26"/>
        <v>Februari</v>
      </c>
      <c r="V226" s="9" t="str">
        <f t="shared" si="27"/>
        <v>Q1</v>
      </c>
      <c r="W226" s="10">
        <f t="shared" si="28"/>
        <v>115.056</v>
      </c>
      <c r="X226" s="12">
        <f t="shared" si="29"/>
        <v>8</v>
      </c>
      <c r="Y226" s="9" t="str">
        <f t="shared" si="30"/>
        <v>Returned</v>
      </c>
      <c r="Z226" s="6" t="str">
        <f t="shared" si="31"/>
        <v>Low</v>
      </c>
    </row>
    <row r="227" spans="1:26" x14ac:dyDescent="0.35">
      <c r="A227" s="8">
        <v>45749</v>
      </c>
      <c r="B227" s="6" t="s">
        <v>20</v>
      </c>
      <c r="C227" s="6" t="s">
        <v>29</v>
      </c>
      <c r="D227" s="12">
        <v>12</v>
      </c>
      <c r="E227" s="10">
        <v>413.45</v>
      </c>
      <c r="F227" s="6" t="s">
        <v>33</v>
      </c>
      <c r="G227" s="6" t="s">
        <v>35</v>
      </c>
      <c r="H227" s="7">
        <v>0.15</v>
      </c>
      <c r="I227" s="6" t="s">
        <v>41</v>
      </c>
      <c r="J227" s="10">
        <v>4217.1899999999996</v>
      </c>
      <c r="K227" s="6" t="s">
        <v>46</v>
      </c>
      <c r="L227" s="6" t="s">
        <v>47</v>
      </c>
      <c r="M227" s="12">
        <v>0</v>
      </c>
      <c r="N227" s="9" t="s">
        <v>273</v>
      </c>
      <c r="O227" s="6" t="s">
        <v>1771</v>
      </c>
      <c r="P227" s="11">
        <v>23.25</v>
      </c>
      <c r="Q227" s="16">
        <v>45757</v>
      </c>
      <c r="R227" s="6" t="s">
        <v>2923</v>
      </c>
      <c r="S227" s="9">
        <f t="shared" si="24"/>
        <v>2025</v>
      </c>
      <c r="T227" s="12">
        <f t="shared" si="25"/>
        <v>4</v>
      </c>
      <c r="U227" s="6" t="str">
        <f t="shared" si="26"/>
        <v>April</v>
      </c>
      <c r="V227" s="9" t="str">
        <f t="shared" si="27"/>
        <v>Q2</v>
      </c>
      <c r="W227" s="10">
        <f t="shared" si="28"/>
        <v>4193.9399999999996</v>
      </c>
      <c r="X227" s="12">
        <f t="shared" si="29"/>
        <v>8</v>
      </c>
      <c r="Y227" s="9" t="str">
        <f t="shared" si="30"/>
        <v>Completed</v>
      </c>
      <c r="Z227" s="6" t="str">
        <f t="shared" si="31"/>
        <v>High</v>
      </c>
    </row>
    <row r="228" spans="1:26" x14ac:dyDescent="0.35">
      <c r="A228" s="8">
        <v>45820</v>
      </c>
      <c r="B228" s="6" t="s">
        <v>20</v>
      </c>
      <c r="C228" s="6" t="s">
        <v>26</v>
      </c>
      <c r="D228" s="12">
        <v>19</v>
      </c>
      <c r="E228" s="10">
        <v>446.25</v>
      </c>
      <c r="F228" s="6" t="s">
        <v>30</v>
      </c>
      <c r="G228" s="6" t="s">
        <v>35</v>
      </c>
      <c r="H228" s="7">
        <v>0.1</v>
      </c>
      <c r="I228" s="6" t="s">
        <v>36</v>
      </c>
      <c r="J228" s="10">
        <v>7630.875</v>
      </c>
      <c r="K228" s="6" t="s">
        <v>43</v>
      </c>
      <c r="L228" s="6" t="s">
        <v>2928</v>
      </c>
      <c r="M228" s="12">
        <v>0</v>
      </c>
      <c r="N228" s="9" t="s">
        <v>274</v>
      </c>
      <c r="O228" s="6" t="s">
        <v>1772</v>
      </c>
      <c r="P228" s="11">
        <v>14.88</v>
      </c>
      <c r="Q228" s="16">
        <v>45826</v>
      </c>
      <c r="R228" s="6" t="s">
        <v>2923</v>
      </c>
      <c r="S228" s="9">
        <f t="shared" si="24"/>
        <v>2025</v>
      </c>
      <c r="T228" s="12">
        <f t="shared" si="25"/>
        <v>6</v>
      </c>
      <c r="U228" s="6" t="str">
        <f t="shared" si="26"/>
        <v>Juni</v>
      </c>
      <c r="V228" s="9" t="str">
        <f t="shared" si="27"/>
        <v>Q2</v>
      </c>
      <c r="W228" s="10">
        <f t="shared" si="28"/>
        <v>7615.9949999999999</v>
      </c>
      <c r="X228" s="12">
        <f t="shared" si="29"/>
        <v>6</v>
      </c>
      <c r="Y228" s="9" t="str">
        <f t="shared" si="30"/>
        <v>Completed</v>
      </c>
      <c r="Z228" s="6" t="str">
        <f t="shared" si="31"/>
        <v>Medium</v>
      </c>
    </row>
    <row r="229" spans="1:26" x14ac:dyDescent="0.35">
      <c r="A229" s="8">
        <v>45059</v>
      </c>
      <c r="B229" s="6" t="s">
        <v>18</v>
      </c>
      <c r="C229" s="6" t="s">
        <v>23</v>
      </c>
      <c r="D229" s="12">
        <v>7</v>
      </c>
      <c r="E229" s="10">
        <v>82.77</v>
      </c>
      <c r="F229" s="6" t="s">
        <v>33</v>
      </c>
      <c r="G229" s="6" t="s">
        <v>34</v>
      </c>
      <c r="H229" s="7">
        <v>0.15</v>
      </c>
      <c r="I229" s="6" t="s">
        <v>38</v>
      </c>
      <c r="J229" s="10">
        <v>492.48149999999998</v>
      </c>
      <c r="K229" s="6" t="s">
        <v>45</v>
      </c>
      <c r="L229" s="6" t="s">
        <v>48</v>
      </c>
      <c r="M229" s="12">
        <v>1</v>
      </c>
      <c r="N229" s="9" t="s">
        <v>275</v>
      </c>
      <c r="O229" s="6" t="s">
        <v>1773</v>
      </c>
      <c r="P229" s="11">
        <v>15.66</v>
      </c>
      <c r="Q229" s="16">
        <v>45063</v>
      </c>
      <c r="R229" s="6" t="s">
        <v>2921</v>
      </c>
      <c r="S229" s="9">
        <f t="shared" si="24"/>
        <v>2023</v>
      </c>
      <c r="T229" s="12">
        <f t="shared" si="25"/>
        <v>5</v>
      </c>
      <c r="U229" s="6" t="str">
        <f t="shared" si="26"/>
        <v>Mei</v>
      </c>
      <c r="V229" s="9" t="str">
        <f t="shared" si="27"/>
        <v>Q2</v>
      </c>
      <c r="W229" s="10">
        <f t="shared" si="28"/>
        <v>476.82149999999996</v>
      </c>
      <c r="X229" s="12">
        <f t="shared" si="29"/>
        <v>4</v>
      </c>
      <c r="Y229" s="9" t="str">
        <f t="shared" si="30"/>
        <v>Returned</v>
      </c>
      <c r="Z229" s="6" t="str">
        <f t="shared" si="31"/>
        <v>High</v>
      </c>
    </row>
    <row r="230" spans="1:26" x14ac:dyDescent="0.35">
      <c r="A230" s="8">
        <v>45010</v>
      </c>
      <c r="B230" s="6" t="s">
        <v>19</v>
      </c>
      <c r="C230" s="6" t="s">
        <v>25</v>
      </c>
      <c r="D230" s="12">
        <v>17</v>
      </c>
      <c r="E230" s="10">
        <v>339.88</v>
      </c>
      <c r="F230" s="6" t="s">
        <v>31</v>
      </c>
      <c r="G230" s="6" t="s">
        <v>35</v>
      </c>
      <c r="H230" s="7">
        <v>0</v>
      </c>
      <c r="I230" s="6" t="s">
        <v>37</v>
      </c>
      <c r="J230" s="10">
        <v>5777.96</v>
      </c>
      <c r="K230" s="6" t="s">
        <v>46</v>
      </c>
      <c r="L230" s="6" t="s">
        <v>2928</v>
      </c>
      <c r="M230" s="12">
        <v>0</v>
      </c>
      <c r="N230" s="9" t="s">
        <v>276</v>
      </c>
      <c r="O230" s="6" t="s">
        <v>1774</v>
      </c>
      <c r="P230" s="11">
        <v>44.86</v>
      </c>
      <c r="Q230" s="16">
        <v>45013</v>
      </c>
      <c r="R230" s="6" t="s">
        <v>2922</v>
      </c>
      <c r="S230" s="9">
        <f t="shared" si="24"/>
        <v>2023</v>
      </c>
      <c r="T230" s="12">
        <f t="shared" si="25"/>
        <v>3</v>
      </c>
      <c r="U230" s="6" t="str">
        <f t="shared" si="26"/>
        <v>Maret</v>
      </c>
      <c r="V230" s="9" t="str">
        <f t="shared" si="27"/>
        <v>Q1</v>
      </c>
      <c r="W230" s="10">
        <f t="shared" si="28"/>
        <v>5733.1</v>
      </c>
      <c r="X230" s="12">
        <f t="shared" si="29"/>
        <v>3</v>
      </c>
      <c r="Y230" s="9" t="str">
        <f t="shared" si="30"/>
        <v>Completed</v>
      </c>
      <c r="Z230" s="6" t="str">
        <f t="shared" si="31"/>
        <v>No Discount</v>
      </c>
    </row>
    <row r="231" spans="1:26" x14ac:dyDescent="0.35">
      <c r="A231" s="8">
        <v>45618</v>
      </c>
      <c r="B231" s="6" t="s">
        <v>19</v>
      </c>
      <c r="C231" s="6" t="s">
        <v>29</v>
      </c>
      <c r="D231" s="12">
        <v>19</v>
      </c>
      <c r="E231" s="10">
        <v>364.32</v>
      </c>
      <c r="F231" s="6" t="s">
        <v>30</v>
      </c>
      <c r="G231" s="6" t="s">
        <v>35</v>
      </c>
      <c r="H231" s="7">
        <v>0.15</v>
      </c>
      <c r="I231" s="6" t="s">
        <v>38</v>
      </c>
      <c r="J231" s="10">
        <v>5883.768</v>
      </c>
      <c r="K231" s="6" t="s">
        <v>45</v>
      </c>
      <c r="L231" s="6" t="s">
        <v>2928</v>
      </c>
      <c r="M231" s="12">
        <v>1</v>
      </c>
      <c r="N231" s="9" t="s">
        <v>277</v>
      </c>
      <c r="O231" s="6" t="s">
        <v>1775</v>
      </c>
      <c r="P231" s="11">
        <v>39.76</v>
      </c>
      <c r="Q231" s="16">
        <v>45621</v>
      </c>
      <c r="R231" s="6" t="s">
        <v>2922</v>
      </c>
      <c r="S231" s="9">
        <f t="shared" si="24"/>
        <v>2024</v>
      </c>
      <c r="T231" s="12">
        <f t="shared" si="25"/>
        <v>11</v>
      </c>
      <c r="U231" s="6" t="str">
        <f t="shared" si="26"/>
        <v>November</v>
      </c>
      <c r="V231" s="9" t="str">
        <f t="shared" si="27"/>
        <v>Q4</v>
      </c>
      <c r="W231" s="10">
        <f t="shared" si="28"/>
        <v>5844.0079999999998</v>
      </c>
      <c r="X231" s="12">
        <f t="shared" si="29"/>
        <v>3</v>
      </c>
      <c r="Y231" s="9" t="str">
        <f t="shared" si="30"/>
        <v>Returned</v>
      </c>
      <c r="Z231" s="6" t="str">
        <f t="shared" si="31"/>
        <v>High</v>
      </c>
    </row>
    <row r="232" spans="1:26" x14ac:dyDescent="0.35">
      <c r="A232" s="8">
        <v>45114</v>
      </c>
      <c r="B232" s="6" t="s">
        <v>18</v>
      </c>
      <c r="C232" s="6" t="s">
        <v>28</v>
      </c>
      <c r="D232" s="12">
        <v>3</v>
      </c>
      <c r="E232" s="10">
        <v>71.91</v>
      </c>
      <c r="F232" s="6" t="s">
        <v>30</v>
      </c>
      <c r="G232" s="6" t="s">
        <v>34</v>
      </c>
      <c r="H232" s="7">
        <v>0</v>
      </c>
      <c r="I232" s="6" t="s">
        <v>37</v>
      </c>
      <c r="J232" s="10">
        <v>215.73</v>
      </c>
      <c r="K232" s="6" t="s">
        <v>43</v>
      </c>
      <c r="L232" s="6" t="s">
        <v>49</v>
      </c>
      <c r="M232" s="12">
        <v>1</v>
      </c>
      <c r="N232" s="9" t="s">
        <v>278</v>
      </c>
      <c r="O232" s="6" t="s">
        <v>1776</v>
      </c>
      <c r="P232" s="11">
        <v>46.25</v>
      </c>
      <c r="Q232" s="16">
        <v>45124</v>
      </c>
      <c r="R232" s="6" t="s">
        <v>2921</v>
      </c>
      <c r="S232" s="9">
        <f t="shared" si="24"/>
        <v>2023</v>
      </c>
      <c r="T232" s="12">
        <f t="shared" si="25"/>
        <v>7</v>
      </c>
      <c r="U232" s="6" t="str">
        <f t="shared" si="26"/>
        <v>Juli</v>
      </c>
      <c r="V232" s="9" t="str">
        <f t="shared" si="27"/>
        <v>Q3</v>
      </c>
      <c r="W232" s="10">
        <f t="shared" si="28"/>
        <v>169.48</v>
      </c>
      <c r="X232" s="12">
        <f t="shared" si="29"/>
        <v>10</v>
      </c>
      <c r="Y232" s="9" t="str">
        <f t="shared" si="30"/>
        <v>Returned</v>
      </c>
      <c r="Z232" s="6" t="str">
        <f t="shared" si="31"/>
        <v>No Discount</v>
      </c>
    </row>
    <row r="233" spans="1:26" x14ac:dyDescent="0.35">
      <c r="A233" s="8">
        <v>45570</v>
      </c>
      <c r="B233" s="6" t="s">
        <v>18</v>
      </c>
      <c r="C233" s="6" t="s">
        <v>28</v>
      </c>
      <c r="D233" s="12">
        <v>20</v>
      </c>
      <c r="E233" s="10">
        <v>576.29999999999995</v>
      </c>
      <c r="F233" s="6" t="s">
        <v>33</v>
      </c>
      <c r="G233" s="6" t="s">
        <v>34</v>
      </c>
      <c r="H233" s="7">
        <v>0.05</v>
      </c>
      <c r="I233" s="6" t="s">
        <v>36</v>
      </c>
      <c r="J233" s="10">
        <v>10949.7</v>
      </c>
      <c r="K233" s="6" t="s">
        <v>44</v>
      </c>
      <c r="L233" s="6" t="s">
        <v>2928</v>
      </c>
      <c r="M233" s="12">
        <v>0</v>
      </c>
      <c r="N233" s="9" t="s">
        <v>279</v>
      </c>
      <c r="O233" s="6" t="s">
        <v>1777</v>
      </c>
      <c r="P233" s="11">
        <v>25.22</v>
      </c>
      <c r="Q233" s="16">
        <v>45574</v>
      </c>
      <c r="R233" s="6" t="s">
        <v>2921</v>
      </c>
      <c r="S233" s="9">
        <f t="shared" si="24"/>
        <v>2024</v>
      </c>
      <c r="T233" s="12">
        <f t="shared" si="25"/>
        <v>10</v>
      </c>
      <c r="U233" s="6" t="str">
        <f t="shared" si="26"/>
        <v>Oktober</v>
      </c>
      <c r="V233" s="9" t="str">
        <f t="shared" si="27"/>
        <v>Q4</v>
      </c>
      <c r="W233" s="10">
        <f t="shared" si="28"/>
        <v>10924.480000000001</v>
      </c>
      <c r="X233" s="12">
        <f t="shared" si="29"/>
        <v>4</v>
      </c>
      <c r="Y233" s="9" t="str">
        <f t="shared" si="30"/>
        <v>Completed</v>
      </c>
      <c r="Z233" s="6" t="str">
        <f t="shared" si="31"/>
        <v>Low</v>
      </c>
    </row>
    <row r="234" spans="1:26" x14ac:dyDescent="0.35">
      <c r="A234" s="8">
        <v>45382</v>
      </c>
      <c r="B234" s="6" t="s">
        <v>22</v>
      </c>
      <c r="C234" s="6" t="s">
        <v>23</v>
      </c>
      <c r="D234" s="12">
        <v>7</v>
      </c>
      <c r="E234" s="10">
        <v>120.6</v>
      </c>
      <c r="F234" s="6" t="s">
        <v>30</v>
      </c>
      <c r="G234" s="6" t="s">
        <v>34</v>
      </c>
      <c r="H234" s="7">
        <v>0</v>
      </c>
      <c r="I234" s="6" t="s">
        <v>40</v>
      </c>
      <c r="J234" s="10">
        <v>844.19999999999993</v>
      </c>
      <c r="K234" s="6" t="s">
        <v>42</v>
      </c>
      <c r="L234" s="6" t="s">
        <v>49</v>
      </c>
      <c r="M234" s="12">
        <v>0</v>
      </c>
      <c r="N234" s="9" t="s">
        <v>280</v>
      </c>
      <c r="O234" s="6" t="s">
        <v>1778</v>
      </c>
      <c r="P234" s="11">
        <v>43.8</v>
      </c>
      <c r="Q234" s="16">
        <v>45390</v>
      </c>
      <c r="R234" s="6" t="s">
        <v>2925</v>
      </c>
      <c r="S234" s="9">
        <f t="shared" si="24"/>
        <v>2024</v>
      </c>
      <c r="T234" s="12">
        <f t="shared" si="25"/>
        <v>3</v>
      </c>
      <c r="U234" s="6" t="str">
        <f t="shared" si="26"/>
        <v>Maret</v>
      </c>
      <c r="V234" s="9" t="str">
        <f t="shared" si="27"/>
        <v>Q1</v>
      </c>
      <c r="W234" s="10">
        <f t="shared" si="28"/>
        <v>800.4</v>
      </c>
      <c r="X234" s="12">
        <f t="shared" si="29"/>
        <v>8</v>
      </c>
      <c r="Y234" s="9" t="str">
        <f t="shared" si="30"/>
        <v>Completed</v>
      </c>
      <c r="Z234" s="6" t="str">
        <f t="shared" si="31"/>
        <v>No Discount</v>
      </c>
    </row>
    <row r="235" spans="1:26" x14ac:dyDescent="0.35">
      <c r="A235" s="8">
        <v>45748</v>
      </c>
      <c r="B235" s="6" t="s">
        <v>22</v>
      </c>
      <c r="C235" s="6" t="s">
        <v>29</v>
      </c>
      <c r="D235" s="12">
        <v>8</v>
      </c>
      <c r="E235" s="10">
        <v>96.19</v>
      </c>
      <c r="F235" s="6" t="s">
        <v>31</v>
      </c>
      <c r="G235" s="6" t="s">
        <v>34</v>
      </c>
      <c r="H235" s="7">
        <v>0.05</v>
      </c>
      <c r="I235" s="6" t="s">
        <v>39</v>
      </c>
      <c r="J235" s="10">
        <v>731.04399999999998</v>
      </c>
      <c r="K235" s="6" t="s">
        <v>45</v>
      </c>
      <c r="L235" s="6" t="s">
        <v>48</v>
      </c>
      <c r="M235" s="12">
        <v>0</v>
      </c>
      <c r="N235" s="9" t="s">
        <v>281</v>
      </c>
      <c r="O235" s="6" t="s">
        <v>1779</v>
      </c>
      <c r="P235" s="11">
        <v>34.07</v>
      </c>
      <c r="Q235" s="16">
        <v>45751</v>
      </c>
      <c r="R235" s="6" t="s">
        <v>2925</v>
      </c>
      <c r="S235" s="9">
        <f t="shared" si="24"/>
        <v>2025</v>
      </c>
      <c r="T235" s="12">
        <f t="shared" si="25"/>
        <v>4</v>
      </c>
      <c r="U235" s="6" t="str">
        <f t="shared" si="26"/>
        <v>April</v>
      </c>
      <c r="V235" s="9" t="str">
        <f t="shared" si="27"/>
        <v>Q2</v>
      </c>
      <c r="W235" s="10">
        <f t="shared" si="28"/>
        <v>696.97399999999993</v>
      </c>
      <c r="X235" s="12">
        <f t="shared" si="29"/>
        <v>3</v>
      </c>
      <c r="Y235" s="9" t="str">
        <f t="shared" si="30"/>
        <v>Completed</v>
      </c>
      <c r="Z235" s="6" t="str">
        <f t="shared" si="31"/>
        <v>Low</v>
      </c>
    </row>
    <row r="236" spans="1:26" x14ac:dyDescent="0.35">
      <c r="A236" s="8">
        <v>45161</v>
      </c>
      <c r="B236" s="6" t="s">
        <v>22</v>
      </c>
      <c r="C236" s="6" t="s">
        <v>29</v>
      </c>
      <c r="D236" s="12">
        <v>14</v>
      </c>
      <c r="E236" s="10">
        <v>471.17</v>
      </c>
      <c r="F236" s="6" t="s">
        <v>31</v>
      </c>
      <c r="G236" s="6" t="s">
        <v>34</v>
      </c>
      <c r="H236" s="7">
        <v>0.05</v>
      </c>
      <c r="I236" s="6" t="s">
        <v>39</v>
      </c>
      <c r="J236" s="10">
        <v>6266.5609999999997</v>
      </c>
      <c r="K236" s="6" t="s">
        <v>43</v>
      </c>
      <c r="L236" s="6" t="s">
        <v>47</v>
      </c>
      <c r="M236" s="12">
        <v>0</v>
      </c>
      <c r="N236" s="9" t="s">
        <v>282</v>
      </c>
      <c r="O236" s="6" t="s">
        <v>1780</v>
      </c>
      <c r="P236" s="11">
        <v>26.38</v>
      </c>
      <c r="Q236" s="16">
        <v>45164</v>
      </c>
      <c r="R236" s="6" t="s">
        <v>2925</v>
      </c>
      <c r="S236" s="9">
        <f t="shared" si="24"/>
        <v>2023</v>
      </c>
      <c r="T236" s="12">
        <f t="shared" si="25"/>
        <v>8</v>
      </c>
      <c r="U236" s="6" t="str">
        <f t="shared" si="26"/>
        <v>Agustus</v>
      </c>
      <c r="V236" s="9" t="str">
        <f t="shared" si="27"/>
        <v>Q3</v>
      </c>
      <c r="W236" s="10">
        <f t="shared" si="28"/>
        <v>6240.1809999999996</v>
      </c>
      <c r="X236" s="12">
        <f t="shared" si="29"/>
        <v>3</v>
      </c>
      <c r="Y236" s="9" t="str">
        <f t="shared" si="30"/>
        <v>Completed</v>
      </c>
      <c r="Z236" s="6" t="str">
        <f t="shared" si="31"/>
        <v>Low</v>
      </c>
    </row>
    <row r="237" spans="1:26" x14ac:dyDescent="0.35">
      <c r="A237" s="8">
        <v>45518</v>
      </c>
      <c r="B237" s="6" t="s">
        <v>19</v>
      </c>
      <c r="C237" s="6" t="s">
        <v>24</v>
      </c>
      <c r="D237" s="12">
        <v>20</v>
      </c>
      <c r="E237" s="10">
        <v>14.33</v>
      </c>
      <c r="F237" s="6" t="s">
        <v>33</v>
      </c>
      <c r="G237" s="6" t="s">
        <v>34</v>
      </c>
      <c r="H237" s="7">
        <v>0.1</v>
      </c>
      <c r="I237" s="6" t="s">
        <v>39</v>
      </c>
      <c r="J237" s="10">
        <v>257.94000000000011</v>
      </c>
      <c r="K237" s="6" t="s">
        <v>45</v>
      </c>
      <c r="L237" s="6" t="s">
        <v>2928</v>
      </c>
      <c r="M237" s="12">
        <v>0</v>
      </c>
      <c r="N237" s="9" t="s">
        <v>283</v>
      </c>
      <c r="O237" s="6" t="s">
        <v>1781</v>
      </c>
      <c r="P237" s="11">
        <v>6.22</v>
      </c>
      <c r="Q237" s="16">
        <v>45525</v>
      </c>
      <c r="R237" s="6" t="s">
        <v>2922</v>
      </c>
      <c r="S237" s="9">
        <f t="shared" si="24"/>
        <v>2024</v>
      </c>
      <c r="T237" s="12">
        <f t="shared" si="25"/>
        <v>8</v>
      </c>
      <c r="U237" s="6" t="str">
        <f t="shared" si="26"/>
        <v>Agustus</v>
      </c>
      <c r="V237" s="9" t="str">
        <f t="shared" si="27"/>
        <v>Q3</v>
      </c>
      <c r="W237" s="10">
        <f t="shared" si="28"/>
        <v>251.72000000000011</v>
      </c>
      <c r="X237" s="12">
        <f t="shared" si="29"/>
        <v>7</v>
      </c>
      <c r="Y237" s="9" t="str">
        <f t="shared" si="30"/>
        <v>Completed</v>
      </c>
      <c r="Z237" s="6" t="str">
        <f t="shared" si="31"/>
        <v>Medium</v>
      </c>
    </row>
    <row r="238" spans="1:26" x14ac:dyDescent="0.35">
      <c r="A238" s="8">
        <v>45702</v>
      </c>
      <c r="B238" s="6" t="s">
        <v>21</v>
      </c>
      <c r="C238" s="6" t="s">
        <v>28</v>
      </c>
      <c r="D238" s="12">
        <v>18</v>
      </c>
      <c r="E238" s="10">
        <v>499.61</v>
      </c>
      <c r="F238" s="6" t="s">
        <v>30</v>
      </c>
      <c r="G238" s="6" t="s">
        <v>35</v>
      </c>
      <c r="H238" s="7">
        <v>0.15</v>
      </c>
      <c r="I238" s="6" t="s">
        <v>37</v>
      </c>
      <c r="J238" s="10">
        <v>7644.0329999999994</v>
      </c>
      <c r="K238" s="6" t="s">
        <v>45</v>
      </c>
      <c r="L238" s="6" t="s">
        <v>2928</v>
      </c>
      <c r="M238" s="12">
        <v>0</v>
      </c>
      <c r="N238" s="9" t="s">
        <v>284</v>
      </c>
      <c r="O238" s="6" t="s">
        <v>1782</v>
      </c>
      <c r="P238" s="11">
        <v>9.64</v>
      </c>
      <c r="Q238" s="16">
        <v>45707</v>
      </c>
      <c r="R238" s="6" t="s">
        <v>2924</v>
      </c>
      <c r="S238" s="9">
        <f t="shared" si="24"/>
        <v>2025</v>
      </c>
      <c r="T238" s="12">
        <f t="shared" si="25"/>
        <v>2</v>
      </c>
      <c r="U238" s="6" t="str">
        <f t="shared" si="26"/>
        <v>Februari</v>
      </c>
      <c r="V238" s="9" t="str">
        <f t="shared" si="27"/>
        <v>Q1</v>
      </c>
      <c r="W238" s="10">
        <f t="shared" si="28"/>
        <v>7634.3929999999991</v>
      </c>
      <c r="X238" s="12">
        <f t="shared" si="29"/>
        <v>5</v>
      </c>
      <c r="Y238" s="9" t="str">
        <f t="shared" si="30"/>
        <v>Completed</v>
      </c>
      <c r="Z238" s="6" t="str">
        <f t="shared" si="31"/>
        <v>High</v>
      </c>
    </row>
    <row r="239" spans="1:26" x14ac:dyDescent="0.35">
      <c r="A239" s="8">
        <v>45241</v>
      </c>
      <c r="B239" s="6" t="s">
        <v>22</v>
      </c>
      <c r="C239" s="6" t="s">
        <v>27</v>
      </c>
      <c r="D239" s="12">
        <v>14</v>
      </c>
      <c r="E239" s="10">
        <v>16.329999999999998</v>
      </c>
      <c r="F239" s="6" t="s">
        <v>30</v>
      </c>
      <c r="G239" s="6" t="s">
        <v>34</v>
      </c>
      <c r="H239" s="7">
        <v>0.1</v>
      </c>
      <c r="I239" s="6" t="s">
        <v>40</v>
      </c>
      <c r="J239" s="10">
        <v>205.75800000000001</v>
      </c>
      <c r="K239" s="6" t="s">
        <v>45</v>
      </c>
      <c r="L239" s="6" t="s">
        <v>49</v>
      </c>
      <c r="M239" s="12">
        <v>0</v>
      </c>
      <c r="N239" s="9" t="s">
        <v>285</v>
      </c>
      <c r="O239" s="6" t="s">
        <v>1783</v>
      </c>
      <c r="P239" s="11">
        <v>22.72</v>
      </c>
      <c r="Q239" s="16">
        <v>45246</v>
      </c>
      <c r="R239" s="6" t="s">
        <v>2925</v>
      </c>
      <c r="S239" s="9">
        <f t="shared" si="24"/>
        <v>2023</v>
      </c>
      <c r="T239" s="12">
        <f t="shared" si="25"/>
        <v>11</v>
      </c>
      <c r="U239" s="6" t="str">
        <f t="shared" si="26"/>
        <v>November</v>
      </c>
      <c r="V239" s="9" t="str">
        <f t="shared" si="27"/>
        <v>Q4</v>
      </c>
      <c r="W239" s="10">
        <f t="shared" si="28"/>
        <v>183.03800000000001</v>
      </c>
      <c r="X239" s="12">
        <f t="shared" si="29"/>
        <v>5</v>
      </c>
      <c r="Y239" s="9" t="str">
        <f t="shared" si="30"/>
        <v>Completed</v>
      </c>
      <c r="Z239" s="6" t="str">
        <f t="shared" si="31"/>
        <v>Medium</v>
      </c>
    </row>
    <row r="240" spans="1:26" x14ac:dyDescent="0.35">
      <c r="A240" s="8">
        <v>45383</v>
      </c>
      <c r="B240" s="6" t="s">
        <v>21</v>
      </c>
      <c r="C240" s="6" t="s">
        <v>25</v>
      </c>
      <c r="D240" s="12">
        <v>17</v>
      </c>
      <c r="E240" s="10">
        <v>480.62</v>
      </c>
      <c r="F240" s="6" t="s">
        <v>32</v>
      </c>
      <c r="G240" s="6" t="s">
        <v>34</v>
      </c>
      <c r="H240" s="7">
        <v>0.15</v>
      </c>
      <c r="I240" s="6" t="s">
        <v>39</v>
      </c>
      <c r="J240" s="10">
        <v>6944.9589999999998</v>
      </c>
      <c r="K240" s="6" t="s">
        <v>42</v>
      </c>
      <c r="L240" s="6" t="s">
        <v>47</v>
      </c>
      <c r="M240" s="12">
        <v>0</v>
      </c>
      <c r="N240" s="9" t="s">
        <v>286</v>
      </c>
      <c r="O240" s="6" t="s">
        <v>1784</v>
      </c>
      <c r="P240" s="11">
        <v>37.090000000000003</v>
      </c>
      <c r="Q240" s="16">
        <v>45391</v>
      </c>
      <c r="R240" s="6" t="s">
        <v>2924</v>
      </c>
      <c r="S240" s="9">
        <f t="shared" si="24"/>
        <v>2024</v>
      </c>
      <c r="T240" s="12">
        <f t="shared" si="25"/>
        <v>4</v>
      </c>
      <c r="U240" s="6" t="str">
        <f t="shared" si="26"/>
        <v>April</v>
      </c>
      <c r="V240" s="9" t="str">
        <f t="shared" si="27"/>
        <v>Q2</v>
      </c>
      <c r="W240" s="10">
        <f t="shared" si="28"/>
        <v>6907.8689999999997</v>
      </c>
      <c r="X240" s="12">
        <f t="shared" si="29"/>
        <v>8</v>
      </c>
      <c r="Y240" s="9" t="str">
        <f t="shared" si="30"/>
        <v>Completed</v>
      </c>
      <c r="Z240" s="6" t="str">
        <f t="shared" si="31"/>
        <v>High</v>
      </c>
    </row>
    <row r="241" spans="1:26" x14ac:dyDescent="0.35">
      <c r="A241" s="8">
        <v>45456</v>
      </c>
      <c r="B241" s="6" t="s">
        <v>19</v>
      </c>
      <c r="C241" s="6" t="s">
        <v>26</v>
      </c>
      <c r="D241" s="12">
        <v>5</v>
      </c>
      <c r="E241" s="10">
        <v>555.84</v>
      </c>
      <c r="F241" s="6" t="s">
        <v>32</v>
      </c>
      <c r="G241" s="6" t="s">
        <v>35</v>
      </c>
      <c r="H241" s="7">
        <v>0.05</v>
      </c>
      <c r="I241" s="6" t="s">
        <v>40</v>
      </c>
      <c r="J241" s="10">
        <v>2640.24</v>
      </c>
      <c r="K241" s="6" t="s">
        <v>44</v>
      </c>
      <c r="L241" s="6" t="s">
        <v>2928</v>
      </c>
      <c r="M241" s="12">
        <v>0</v>
      </c>
      <c r="N241" s="9" t="s">
        <v>287</v>
      </c>
      <c r="O241" s="6" t="s">
        <v>1785</v>
      </c>
      <c r="P241" s="11">
        <v>29.4</v>
      </c>
      <c r="Q241" s="16">
        <v>45463</v>
      </c>
      <c r="R241" s="6" t="s">
        <v>2922</v>
      </c>
      <c r="S241" s="9">
        <f t="shared" si="24"/>
        <v>2024</v>
      </c>
      <c r="T241" s="12">
        <f t="shared" si="25"/>
        <v>6</v>
      </c>
      <c r="U241" s="6" t="str">
        <f t="shared" si="26"/>
        <v>Juni</v>
      </c>
      <c r="V241" s="9" t="str">
        <f t="shared" si="27"/>
        <v>Q2</v>
      </c>
      <c r="W241" s="10">
        <f t="shared" si="28"/>
        <v>2610.8399999999997</v>
      </c>
      <c r="X241" s="12">
        <f t="shared" si="29"/>
        <v>7</v>
      </c>
      <c r="Y241" s="9" t="str">
        <f t="shared" si="30"/>
        <v>Completed</v>
      </c>
      <c r="Z241" s="6" t="str">
        <f t="shared" si="31"/>
        <v>Low</v>
      </c>
    </row>
    <row r="242" spans="1:26" x14ac:dyDescent="0.35">
      <c r="A242" s="8">
        <v>45258</v>
      </c>
      <c r="B242" s="6" t="s">
        <v>20</v>
      </c>
      <c r="C242" s="6" t="s">
        <v>26</v>
      </c>
      <c r="D242" s="12">
        <v>18</v>
      </c>
      <c r="E242" s="10">
        <v>174.03</v>
      </c>
      <c r="F242" s="6" t="s">
        <v>30</v>
      </c>
      <c r="G242" s="6" t="s">
        <v>34</v>
      </c>
      <c r="H242" s="7">
        <v>0.1</v>
      </c>
      <c r="I242" s="6" t="s">
        <v>38</v>
      </c>
      <c r="J242" s="10">
        <v>2819.2860000000001</v>
      </c>
      <c r="K242" s="6" t="s">
        <v>42</v>
      </c>
      <c r="L242" s="6" t="s">
        <v>48</v>
      </c>
      <c r="M242" s="12">
        <v>0</v>
      </c>
      <c r="N242" s="9" t="s">
        <v>288</v>
      </c>
      <c r="O242" s="6" t="s">
        <v>1786</v>
      </c>
      <c r="P242" s="11">
        <v>32.19</v>
      </c>
      <c r="Q242" s="16">
        <v>45263</v>
      </c>
      <c r="R242" s="6" t="s">
        <v>2923</v>
      </c>
      <c r="S242" s="9">
        <f t="shared" si="24"/>
        <v>2023</v>
      </c>
      <c r="T242" s="12">
        <f t="shared" si="25"/>
        <v>11</v>
      </c>
      <c r="U242" s="6" t="str">
        <f t="shared" si="26"/>
        <v>November</v>
      </c>
      <c r="V242" s="9" t="str">
        <f t="shared" si="27"/>
        <v>Q4</v>
      </c>
      <c r="W242" s="10">
        <f t="shared" si="28"/>
        <v>2787.096</v>
      </c>
      <c r="X242" s="12">
        <f t="shared" si="29"/>
        <v>5</v>
      </c>
      <c r="Y242" s="9" t="str">
        <f t="shared" si="30"/>
        <v>Completed</v>
      </c>
      <c r="Z242" s="6" t="str">
        <f t="shared" si="31"/>
        <v>Medium</v>
      </c>
    </row>
    <row r="243" spans="1:26" x14ac:dyDescent="0.35">
      <c r="A243" s="8">
        <v>45607</v>
      </c>
      <c r="B243" s="6" t="s">
        <v>21</v>
      </c>
      <c r="C243" s="6" t="s">
        <v>25</v>
      </c>
      <c r="D243" s="12">
        <v>11</v>
      </c>
      <c r="E243" s="10">
        <v>286.05</v>
      </c>
      <c r="F243" s="6" t="s">
        <v>31</v>
      </c>
      <c r="G243" s="6" t="s">
        <v>35</v>
      </c>
      <c r="H243" s="7">
        <v>0.1</v>
      </c>
      <c r="I243" s="6" t="s">
        <v>41</v>
      </c>
      <c r="J243" s="10">
        <v>2831.895</v>
      </c>
      <c r="K243" s="6" t="s">
        <v>45</v>
      </c>
      <c r="L243" s="6" t="s">
        <v>2928</v>
      </c>
      <c r="M243" s="12">
        <v>1</v>
      </c>
      <c r="N243" s="9" t="s">
        <v>289</v>
      </c>
      <c r="O243" s="6" t="s">
        <v>1787</v>
      </c>
      <c r="P243" s="11">
        <v>8.59</v>
      </c>
      <c r="Q243" s="16">
        <v>45612</v>
      </c>
      <c r="R243" s="6" t="s">
        <v>2924</v>
      </c>
      <c r="S243" s="9">
        <f t="shared" si="24"/>
        <v>2024</v>
      </c>
      <c r="T243" s="12">
        <f t="shared" si="25"/>
        <v>11</v>
      </c>
      <c r="U243" s="6" t="str">
        <f t="shared" si="26"/>
        <v>November</v>
      </c>
      <c r="V243" s="9" t="str">
        <f t="shared" si="27"/>
        <v>Q4</v>
      </c>
      <c r="W243" s="10">
        <f t="shared" si="28"/>
        <v>2823.3049999999998</v>
      </c>
      <c r="X243" s="12">
        <f t="shared" si="29"/>
        <v>5</v>
      </c>
      <c r="Y243" s="9" t="str">
        <f t="shared" si="30"/>
        <v>Returned</v>
      </c>
      <c r="Z243" s="6" t="str">
        <f t="shared" si="31"/>
        <v>Medium</v>
      </c>
    </row>
    <row r="244" spans="1:26" x14ac:dyDescent="0.35">
      <c r="A244" s="8">
        <v>45600</v>
      </c>
      <c r="B244" s="6" t="s">
        <v>20</v>
      </c>
      <c r="C244" s="6" t="s">
        <v>25</v>
      </c>
      <c r="D244" s="12">
        <v>16</v>
      </c>
      <c r="E244" s="10">
        <v>40.729999999999997</v>
      </c>
      <c r="F244" s="6" t="s">
        <v>33</v>
      </c>
      <c r="G244" s="6" t="s">
        <v>35</v>
      </c>
      <c r="H244" s="7">
        <v>0</v>
      </c>
      <c r="I244" s="6" t="s">
        <v>37</v>
      </c>
      <c r="J244" s="10">
        <v>651.67999999999995</v>
      </c>
      <c r="K244" s="6" t="s">
        <v>44</v>
      </c>
      <c r="L244" s="6" t="s">
        <v>2928</v>
      </c>
      <c r="M244" s="12">
        <v>0</v>
      </c>
      <c r="N244" s="9" t="s">
        <v>290</v>
      </c>
      <c r="O244" s="6" t="s">
        <v>1788</v>
      </c>
      <c r="P244" s="11">
        <v>24.72</v>
      </c>
      <c r="Q244" s="16">
        <v>45604</v>
      </c>
      <c r="R244" s="6" t="s">
        <v>2923</v>
      </c>
      <c r="S244" s="9">
        <f t="shared" si="24"/>
        <v>2024</v>
      </c>
      <c r="T244" s="12">
        <f t="shared" si="25"/>
        <v>11</v>
      </c>
      <c r="U244" s="6" t="str">
        <f t="shared" si="26"/>
        <v>November</v>
      </c>
      <c r="V244" s="9" t="str">
        <f t="shared" si="27"/>
        <v>Q4</v>
      </c>
      <c r="W244" s="10">
        <f t="shared" si="28"/>
        <v>626.95999999999992</v>
      </c>
      <c r="X244" s="12">
        <f t="shared" si="29"/>
        <v>4</v>
      </c>
      <c r="Y244" s="9" t="str">
        <f t="shared" si="30"/>
        <v>Completed</v>
      </c>
      <c r="Z244" s="6" t="str">
        <f t="shared" si="31"/>
        <v>No Discount</v>
      </c>
    </row>
    <row r="245" spans="1:26" x14ac:dyDescent="0.35">
      <c r="A245" s="8">
        <v>44927</v>
      </c>
      <c r="B245" s="6" t="s">
        <v>21</v>
      </c>
      <c r="C245" s="6" t="s">
        <v>26</v>
      </c>
      <c r="D245" s="12">
        <v>11</v>
      </c>
      <c r="E245" s="10">
        <v>468.22</v>
      </c>
      <c r="F245" s="6" t="s">
        <v>33</v>
      </c>
      <c r="G245" s="6" t="s">
        <v>35</v>
      </c>
      <c r="H245" s="7">
        <v>0</v>
      </c>
      <c r="I245" s="6" t="s">
        <v>39</v>
      </c>
      <c r="J245" s="10">
        <v>5150.42</v>
      </c>
      <c r="K245" s="6" t="s">
        <v>45</v>
      </c>
      <c r="L245" s="6" t="s">
        <v>49</v>
      </c>
      <c r="M245" s="12">
        <v>0</v>
      </c>
      <c r="N245" s="9" t="s">
        <v>291</v>
      </c>
      <c r="O245" s="6" t="s">
        <v>1789</v>
      </c>
      <c r="P245" s="11">
        <v>19.920000000000002</v>
      </c>
      <c r="Q245" s="16">
        <v>44937</v>
      </c>
      <c r="R245" s="6" t="s">
        <v>2924</v>
      </c>
      <c r="S245" s="9">
        <f t="shared" si="24"/>
        <v>2023</v>
      </c>
      <c r="T245" s="12">
        <f t="shared" si="25"/>
        <v>1</v>
      </c>
      <c r="U245" s="6" t="str">
        <f t="shared" si="26"/>
        <v>Januari</v>
      </c>
      <c r="V245" s="9" t="str">
        <f t="shared" si="27"/>
        <v>Q1</v>
      </c>
      <c r="W245" s="10">
        <f t="shared" si="28"/>
        <v>5130.5</v>
      </c>
      <c r="X245" s="12">
        <f t="shared" si="29"/>
        <v>10</v>
      </c>
      <c r="Y245" s="9" t="str">
        <f t="shared" si="30"/>
        <v>Completed</v>
      </c>
      <c r="Z245" s="6" t="str">
        <f t="shared" si="31"/>
        <v>No Discount</v>
      </c>
    </row>
    <row r="246" spans="1:26" x14ac:dyDescent="0.35">
      <c r="A246" s="8">
        <v>45675</v>
      </c>
      <c r="B246" s="6" t="s">
        <v>20</v>
      </c>
      <c r="C246" s="6" t="s">
        <v>28</v>
      </c>
      <c r="D246" s="12">
        <v>1</v>
      </c>
      <c r="E246" s="10">
        <v>411.54</v>
      </c>
      <c r="F246" s="6" t="s">
        <v>32</v>
      </c>
      <c r="G246" s="6" t="s">
        <v>35</v>
      </c>
      <c r="H246" s="7">
        <v>0.1</v>
      </c>
      <c r="I246" s="6" t="s">
        <v>36</v>
      </c>
      <c r="J246" s="10">
        <v>370.38600000000002</v>
      </c>
      <c r="K246" s="6" t="s">
        <v>43</v>
      </c>
      <c r="L246" s="6" t="s">
        <v>49</v>
      </c>
      <c r="M246" s="12">
        <v>0</v>
      </c>
      <c r="N246" s="9" t="s">
        <v>292</v>
      </c>
      <c r="O246" s="6" t="s">
        <v>1790</v>
      </c>
      <c r="P246" s="11">
        <v>7.46</v>
      </c>
      <c r="Q246" s="16">
        <v>45677</v>
      </c>
      <c r="R246" s="6" t="s">
        <v>2923</v>
      </c>
      <c r="S246" s="9">
        <f t="shared" si="24"/>
        <v>2025</v>
      </c>
      <c r="T246" s="12">
        <f t="shared" si="25"/>
        <v>1</v>
      </c>
      <c r="U246" s="6" t="str">
        <f t="shared" si="26"/>
        <v>Januari</v>
      </c>
      <c r="V246" s="9" t="str">
        <f t="shared" si="27"/>
        <v>Q1</v>
      </c>
      <c r="W246" s="10">
        <f t="shared" si="28"/>
        <v>362.92600000000004</v>
      </c>
      <c r="X246" s="12">
        <f t="shared" si="29"/>
        <v>2</v>
      </c>
      <c r="Y246" s="9" t="str">
        <f t="shared" si="30"/>
        <v>Completed</v>
      </c>
      <c r="Z246" s="6" t="str">
        <f t="shared" si="31"/>
        <v>Medium</v>
      </c>
    </row>
    <row r="247" spans="1:26" x14ac:dyDescent="0.35">
      <c r="A247" s="8">
        <v>45048</v>
      </c>
      <c r="B247" s="6" t="s">
        <v>21</v>
      </c>
      <c r="C247" s="6" t="s">
        <v>29</v>
      </c>
      <c r="D247" s="12">
        <v>13</v>
      </c>
      <c r="E247" s="10">
        <v>134.19999999999999</v>
      </c>
      <c r="F247" s="6" t="s">
        <v>31</v>
      </c>
      <c r="G247" s="6" t="s">
        <v>34</v>
      </c>
      <c r="H247" s="7">
        <v>0.05</v>
      </c>
      <c r="I247" s="6" t="s">
        <v>36</v>
      </c>
      <c r="J247" s="10">
        <v>1657.37</v>
      </c>
      <c r="K247" s="6" t="s">
        <v>44</v>
      </c>
      <c r="L247" s="6" t="s">
        <v>49</v>
      </c>
      <c r="M247" s="12">
        <v>0</v>
      </c>
      <c r="N247" s="9" t="s">
        <v>293</v>
      </c>
      <c r="O247" s="6" t="s">
        <v>1791</v>
      </c>
      <c r="P247" s="11">
        <v>9.6</v>
      </c>
      <c r="Q247" s="16">
        <v>45056</v>
      </c>
      <c r="R247" s="6" t="s">
        <v>2924</v>
      </c>
      <c r="S247" s="9">
        <f t="shared" si="24"/>
        <v>2023</v>
      </c>
      <c r="T247" s="12">
        <f t="shared" si="25"/>
        <v>5</v>
      </c>
      <c r="U247" s="6" t="str">
        <f t="shared" si="26"/>
        <v>Mei</v>
      </c>
      <c r="V247" s="9" t="str">
        <f t="shared" si="27"/>
        <v>Q2</v>
      </c>
      <c r="W247" s="10">
        <f t="shared" si="28"/>
        <v>1647.77</v>
      </c>
      <c r="X247" s="12">
        <f t="shared" si="29"/>
        <v>8</v>
      </c>
      <c r="Y247" s="9" t="str">
        <f t="shared" si="30"/>
        <v>Completed</v>
      </c>
      <c r="Z247" s="6" t="str">
        <f t="shared" si="31"/>
        <v>Low</v>
      </c>
    </row>
    <row r="248" spans="1:26" x14ac:dyDescent="0.35">
      <c r="A248" s="8">
        <v>45804</v>
      </c>
      <c r="B248" s="6" t="s">
        <v>22</v>
      </c>
      <c r="C248" s="6" t="s">
        <v>29</v>
      </c>
      <c r="D248" s="12">
        <v>10</v>
      </c>
      <c r="E248" s="10">
        <v>351.23</v>
      </c>
      <c r="F248" s="6" t="s">
        <v>30</v>
      </c>
      <c r="G248" s="6" t="s">
        <v>35</v>
      </c>
      <c r="H248" s="7">
        <v>0.15</v>
      </c>
      <c r="I248" s="6" t="s">
        <v>38</v>
      </c>
      <c r="J248" s="10">
        <v>2985.4549999999999</v>
      </c>
      <c r="K248" s="6" t="s">
        <v>42</v>
      </c>
      <c r="L248" s="6" t="s">
        <v>2928</v>
      </c>
      <c r="M248" s="12">
        <v>0</v>
      </c>
      <c r="N248" s="9" t="s">
        <v>294</v>
      </c>
      <c r="O248" s="6" t="s">
        <v>1792</v>
      </c>
      <c r="P248" s="11">
        <v>42.74</v>
      </c>
      <c r="Q248" s="16">
        <v>45810</v>
      </c>
      <c r="R248" s="6" t="s">
        <v>2925</v>
      </c>
      <c r="S248" s="9">
        <f t="shared" si="24"/>
        <v>2025</v>
      </c>
      <c r="T248" s="12">
        <f t="shared" si="25"/>
        <v>5</v>
      </c>
      <c r="U248" s="6" t="str">
        <f t="shared" si="26"/>
        <v>Mei</v>
      </c>
      <c r="V248" s="9" t="str">
        <f t="shared" si="27"/>
        <v>Q2</v>
      </c>
      <c r="W248" s="10">
        <f t="shared" si="28"/>
        <v>2942.7150000000001</v>
      </c>
      <c r="X248" s="12">
        <f t="shared" si="29"/>
        <v>6</v>
      </c>
      <c r="Y248" s="9" t="str">
        <f t="shared" si="30"/>
        <v>Completed</v>
      </c>
      <c r="Z248" s="6" t="str">
        <f t="shared" si="31"/>
        <v>High</v>
      </c>
    </row>
    <row r="249" spans="1:26" x14ac:dyDescent="0.35">
      <c r="A249" s="8">
        <v>45653</v>
      </c>
      <c r="B249" s="6" t="s">
        <v>19</v>
      </c>
      <c r="C249" s="6" t="s">
        <v>27</v>
      </c>
      <c r="D249" s="12">
        <v>14</v>
      </c>
      <c r="E249" s="10">
        <v>551.14</v>
      </c>
      <c r="F249" s="6" t="s">
        <v>32</v>
      </c>
      <c r="G249" s="6" t="s">
        <v>34</v>
      </c>
      <c r="H249" s="7">
        <v>0.1</v>
      </c>
      <c r="I249" s="6" t="s">
        <v>40</v>
      </c>
      <c r="J249" s="10">
        <v>6944.3639999999996</v>
      </c>
      <c r="K249" s="6" t="s">
        <v>42</v>
      </c>
      <c r="L249" s="6" t="s">
        <v>47</v>
      </c>
      <c r="M249" s="12">
        <v>1</v>
      </c>
      <c r="N249" s="9" t="s">
        <v>295</v>
      </c>
      <c r="O249" s="6" t="s">
        <v>1793</v>
      </c>
      <c r="P249" s="11">
        <v>12.35</v>
      </c>
      <c r="Q249" s="16">
        <v>45662</v>
      </c>
      <c r="R249" s="6" t="s">
        <v>2922</v>
      </c>
      <c r="S249" s="9">
        <f t="shared" si="24"/>
        <v>2024</v>
      </c>
      <c r="T249" s="12">
        <f t="shared" si="25"/>
        <v>12</v>
      </c>
      <c r="U249" s="6" t="str">
        <f t="shared" si="26"/>
        <v>Desember</v>
      </c>
      <c r="V249" s="9" t="str">
        <f t="shared" si="27"/>
        <v>Q4</v>
      </c>
      <c r="W249" s="10">
        <f t="shared" si="28"/>
        <v>6932.0139999999992</v>
      </c>
      <c r="X249" s="12">
        <f t="shared" si="29"/>
        <v>9</v>
      </c>
      <c r="Y249" s="9" t="str">
        <f t="shared" si="30"/>
        <v>Returned</v>
      </c>
      <c r="Z249" s="6" t="str">
        <f t="shared" si="31"/>
        <v>Medium</v>
      </c>
    </row>
    <row r="250" spans="1:26" x14ac:dyDescent="0.35">
      <c r="A250" s="8">
        <v>45734</v>
      </c>
      <c r="B250" s="6" t="s">
        <v>22</v>
      </c>
      <c r="C250" s="6" t="s">
        <v>26</v>
      </c>
      <c r="D250" s="12">
        <v>2</v>
      </c>
      <c r="E250" s="10">
        <v>131.13</v>
      </c>
      <c r="F250" s="6" t="s">
        <v>30</v>
      </c>
      <c r="G250" s="6" t="s">
        <v>35</v>
      </c>
      <c r="H250" s="7">
        <v>0.1</v>
      </c>
      <c r="I250" s="6" t="s">
        <v>36</v>
      </c>
      <c r="J250" s="10">
        <v>236.03399999999999</v>
      </c>
      <c r="K250" s="6" t="s">
        <v>45</v>
      </c>
      <c r="L250" s="6" t="s">
        <v>2928</v>
      </c>
      <c r="M250" s="12">
        <v>0</v>
      </c>
      <c r="N250" s="9" t="s">
        <v>296</v>
      </c>
      <c r="O250" s="6" t="s">
        <v>1794</v>
      </c>
      <c r="P250" s="11">
        <v>14.74</v>
      </c>
      <c r="Q250" s="16">
        <v>45740</v>
      </c>
      <c r="R250" s="6" t="s">
        <v>2925</v>
      </c>
      <c r="S250" s="9">
        <f t="shared" si="24"/>
        <v>2025</v>
      </c>
      <c r="T250" s="12">
        <f t="shared" si="25"/>
        <v>3</v>
      </c>
      <c r="U250" s="6" t="str">
        <f t="shared" si="26"/>
        <v>Maret</v>
      </c>
      <c r="V250" s="9" t="str">
        <f t="shared" si="27"/>
        <v>Q1</v>
      </c>
      <c r="W250" s="10">
        <f t="shared" si="28"/>
        <v>221.29399999999998</v>
      </c>
      <c r="X250" s="12">
        <f t="shared" si="29"/>
        <v>6</v>
      </c>
      <c r="Y250" s="9" t="str">
        <f t="shared" si="30"/>
        <v>Completed</v>
      </c>
      <c r="Z250" s="6" t="str">
        <f t="shared" si="31"/>
        <v>Medium</v>
      </c>
    </row>
    <row r="251" spans="1:26" x14ac:dyDescent="0.35">
      <c r="A251" s="8">
        <v>45375</v>
      </c>
      <c r="B251" s="6" t="s">
        <v>18</v>
      </c>
      <c r="C251" s="6" t="s">
        <v>23</v>
      </c>
      <c r="D251" s="12">
        <v>6</v>
      </c>
      <c r="E251" s="10">
        <v>595.11</v>
      </c>
      <c r="F251" s="6" t="s">
        <v>32</v>
      </c>
      <c r="G251" s="6" t="s">
        <v>34</v>
      </c>
      <c r="H251" s="7">
        <v>0</v>
      </c>
      <c r="I251" s="6" t="s">
        <v>40</v>
      </c>
      <c r="J251" s="10">
        <v>3570.66</v>
      </c>
      <c r="K251" s="6" t="s">
        <v>46</v>
      </c>
      <c r="L251" s="6" t="s">
        <v>48</v>
      </c>
      <c r="M251" s="12">
        <v>1</v>
      </c>
      <c r="N251" s="9" t="s">
        <v>297</v>
      </c>
      <c r="O251" s="6" t="s">
        <v>1603</v>
      </c>
      <c r="P251" s="11">
        <v>28.92</v>
      </c>
      <c r="Q251" s="16">
        <v>45382</v>
      </c>
      <c r="R251" s="6" t="s">
        <v>2921</v>
      </c>
      <c r="S251" s="9">
        <f t="shared" si="24"/>
        <v>2024</v>
      </c>
      <c r="T251" s="12">
        <f t="shared" si="25"/>
        <v>3</v>
      </c>
      <c r="U251" s="6" t="str">
        <f t="shared" si="26"/>
        <v>Maret</v>
      </c>
      <c r="V251" s="9" t="str">
        <f t="shared" si="27"/>
        <v>Q1</v>
      </c>
      <c r="W251" s="10">
        <f t="shared" si="28"/>
        <v>3541.74</v>
      </c>
      <c r="X251" s="12">
        <f t="shared" si="29"/>
        <v>7</v>
      </c>
      <c r="Y251" s="9" t="str">
        <f t="shared" si="30"/>
        <v>Returned</v>
      </c>
      <c r="Z251" s="6" t="str">
        <f t="shared" si="31"/>
        <v>No Discount</v>
      </c>
    </row>
    <row r="252" spans="1:26" x14ac:dyDescent="0.35">
      <c r="A252" s="8">
        <v>45652</v>
      </c>
      <c r="B252" s="6" t="s">
        <v>18</v>
      </c>
      <c r="C252" s="6" t="s">
        <v>23</v>
      </c>
      <c r="D252" s="12">
        <v>6</v>
      </c>
      <c r="E252" s="10">
        <v>516.66</v>
      </c>
      <c r="F252" s="6" t="s">
        <v>32</v>
      </c>
      <c r="G252" s="6" t="s">
        <v>34</v>
      </c>
      <c r="H252" s="7">
        <v>0.05</v>
      </c>
      <c r="I252" s="6" t="s">
        <v>41</v>
      </c>
      <c r="J252" s="10">
        <v>2944.962</v>
      </c>
      <c r="K252" s="6" t="s">
        <v>42</v>
      </c>
      <c r="L252" s="6" t="s">
        <v>2928</v>
      </c>
      <c r="M252" s="12">
        <v>1</v>
      </c>
      <c r="N252" s="9" t="s">
        <v>298</v>
      </c>
      <c r="O252" s="6" t="s">
        <v>1694</v>
      </c>
      <c r="P252" s="11">
        <v>5.15</v>
      </c>
      <c r="Q252" s="16">
        <v>45660</v>
      </c>
      <c r="R252" s="6" t="s">
        <v>2921</v>
      </c>
      <c r="S252" s="9">
        <f t="shared" si="24"/>
        <v>2024</v>
      </c>
      <c r="T252" s="12">
        <f t="shared" si="25"/>
        <v>12</v>
      </c>
      <c r="U252" s="6" t="str">
        <f t="shared" si="26"/>
        <v>Desember</v>
      </c>
      <c r="V252" s="9" t="str">
        <f t="shared" si="27"/>
        <v>Q4</v>
      </c>
      <c r="W252" s="10">
        <f t="shared" si="28"/>
        <v>2939.8119999999999</v>
      </c>
      <c r="X252" s="12">
        <f t="shared" si="29"/>
        <v>8</v>
      </c>
      <c r="Y252" s="9" t="str">
        <f t="shared" si="30"/>
        <v>Returned</v>
      </c>
      <c r="Z252" s="6" t="str">
        <f t="shared" si="31"/>
        <v>Low</v>
      </c>
    </row>
    <row r="253" spans="1:26" x14ac:dyDescent="0.35">
      <c r="A253" s="8">
        <v>44937</v>
      </c>
      <c r="B253" s="6" t="s">
        <v>20</v>
      </c>
      <c r="C253" s="6" t="s">
        <v>25</v>
      </c>
      <c r="D253" s="12">
        <v>6</v>
      </c>
      <c r="E253" s="10">
        <v>202.57</v>
      </c>
      <c r="F253" s="6" t="s">
        <v>33</v>
      </c>
      <c r="G253" s="6" t="s">
        <v>35</v>
      </c>
      <c r="H253" s="7">
        <v>0.05</v>
      </c>
      <c r="I253" s="6" t="s">
        <v>36</v>
      </c>
      <c r="J253" s="10">
        <v>1154.6489999999999</v>
      </c>
      <c r="K253" s="6" t="s">
        <v>43</v>
      </c>
      <c r="L253" s="6" t="s">
        <v>47</v>
      </c>
      <c r="M253" s="12">
        <v>0</v>
      </c>
      <c r="N253" s="9" t="s">
        <v>299</v>
      </c>
      <c r="O253" s="6" t="s">
        <v>1795</v>
      </c>
      <c r="P253" s="11">
        <v>24.39</v>
      </c>
      <c r="Q253" s="16">
        <v>44940</v>
      </c>
      <c r="R253" s="6" t="s">
        <v>2923</v>
      </c>
      <c r="S253" s="9">
        <f t="shared" si="24"/>
        <v>2023</v>
      </c>
      <c r="T253" s="12">
        <f t="shared" si="25"/>
        <v>1</v>
      </c>
      <c r="U253" s="6" t="str">
        <f t="shared" si="26"/>
        <v>Januari</v>
      </c>
      <c r="V253" s="9" t="str">
        <f t="shared" si="27"/>
        <v>Q1</v>
      </c>
      <c r="W253" s="10">
        <f t="shared" si="28"/>
        <v>1130.2589999999998</v>
      </c>
      <c r="X253" s="12">
        <f t="shared" si="29"/>
        <v>3</v>
      </c>
      <c r="Y253" s="9" t="str">
        <f t="shared" si="30"/>
        <v>Completed</v>
      </c>
      <c r="Z253" s="6" t="str">
        <f t="shared" si="31"/>
        <v>Low</v>
      </c>
    </row>
    <row r="254" spans="1:26" x14ac:dyDescent="0.35">
      <c r="A254" s="8">
        <v>45809</v>
      </c>
      <c r="B254" s="6" t="s">
        <v>19</v>
      </c>
      <c r="C254" s="6" t="s">
        <v>23</v>
      </c>
      <c r="D254" s="12">
        <v>13</v>
      </c>
      <c r="E254" s="10">
        <v>306.16000000000003</v>
      </c>
      <c r="F254" s="6" t="s">
        <v>31</v>
      </c>
      <c r="G254" s="6" t="s">
        <v>34</v>
      </c>
      <c r="H254" s="7">
        <v>0.15</v>
      </c>
      <c r="I254" s="6" t="s">
        <v>38</v>
      </c>
      <c r="J254" s="10">
        <v>3383.0680000000002</v>
      </c>
      <c r="K254" s="6" t="s">
        <v>46</v>
      </c>
      <c r="L254" s="6" t="s">
        <v>48</v>
      </c>
      <c r="M254" s="12">
        <v>0</v>
      </c>
      <c r="N254" s="9" t="s">
        <v>300</v>
      </c>
      <c r="O254" s="6" t="s">
        <v>1796</v>
      </c>
      <c r="P254" s="11">
        <v>25.16</v>
      </c>
      <c r="Q254" s="16">
        <v>45818</v>
      </c>
      <c r="R254" s="6" t="s">
        <v>2922</v>
      </c>
      <c r="S254" s="9">
        <f t="shared" si="24"/>
        <v>2025</v>
      </c>
      <c r="T254" s="12">
        <f t="shared" si="25"/>
        <v>6</v>
      </c>
      <c r="U254" s="6" t="str">
        <f t="shared" si="26"/>
        <v>Juni</v>
      </c>
      <c r="V254" s="9" t="str">
        <f t="shared" si="27"/>
        <v>Q2</v>
      </c>
      <c r="W254" s="10">
        <f t="shared" si="28"/>
        <v>3357.9080000000004</v>
      </c>
      <c r="X254" s="12">
        <f t="shared" si="29"/>
        <v>9</v>
      </c>
      <c r="Y254" s="9" t="str">
        <f t="shared" si="30"/>
        <v>Completed</v>
      </c>
      <c r="Z254" s="6" t="str">
        <f t="shared" si="31"/>
        <v>High</v>
      </c>
    </row>
    <row r="255" spans="1:26" x14ac:dyDescent="0.35">
      <c r="A255" s="8">
        <v>45561</v>
      </c>
      <c r="B255" s="6" t="s">
        <v>18</v>
      </c>
      <c r="C255" s="6" t="s">
        <v>25</v>
      </c>
      <c r="D255" s="12">
        <v>11</v>
      </c>
      <c r="E255" s="10">
        <v>472.74</v>
      </c>
      <c r="F255" s="6" t="s">
        <v>33</v>
      </c>
      <c r="G255" s="6" t="s">
        <v>35</v>
      </c>
      <c r="H255" s="7">
        <v>0.15</v>
      </c>
      <c r="I255" s="6" t="s">
        <v>39</v>
      </c>
      <c r="J255" s="10">
        <v>4420.1190000000006</v>
      </c>
      <c r="K255" s="6" t="s">
        <v>44</v>
      </c>
      <c r="L255" s="6" t="s">
        <v>2928</v>
      </c>
      <c r="M255" s="12">
        <v>1</v>
      </c>
      <c r="N255" s="9" t="s">
        <v>301</v>
      </c>
      <c r="O255" s="6" t="s">
        <v>1797</v>
      </c>
      <c r="P255" s="11">
        <v>16.8</v>
      </c>
      <c r="Q255" s="16">
        <v>45566</v>
      </c>
      <c r="R255" s="6" t="s">
        <v>2921</v>
      </c>
      <c r="S255" s="9">
        <f t="shared" si="24"/>
        <v>2024</v>
      </c>
      <c r="T255" s="12">
        <f t="shared" si="25"/>
        <v>9</v>
      </c>
      <c r="U255" s="6" t="str">
        <f t="shared" si="26"/>
        <v>September</v>
      </c>
      <c r="V255" s="9" t="str">
        <f t="shared" si="27"/>
        <v>Q3</v>
      </c>
      <c r="W255" s="10">
        <f t="shared" si="28"/>
        <v>4403.3190000000004</v>
      </c>
      <c r="X255" s="12">
        <f t="shared" si="29"/>
        <v>5</v>
      </c>
      <c r="Y255" s="9" t="str">
        <f t="shared" si="30"/>
        <v>Returned</v>
      </c>
      <c r="Z255" s="6" t="str">
        <f t="shared" si="31"/>
        <v>High</v>
      </c>
    </row>
    <row r="256" spans="1:26" x14ac:dyDescent="0.35">
      <c r="A256" s="8">
        <v>45514</v>
      </c>
      <c r="B256" s="6" t="s">
        <v>18</v>
      </c>
      <c r="C256" s="6" t="s">
        <v>24</v>
      </c>
      <c r="D256" s="12">
        <v>20</v>
      </c>
      <c r="E256" s="10">
        <v>337.37</v>
      </c>
      <c r="F256" s="6" t="s">
        <v>32</v>
      </c>
      <c r="G256" s="6" t="s">
        <v>35</v>
      </c>
      <c r="H256" s="7">
        <v>0.1</v>
      </c>
      <c r="I256" s="6" t="s">
        <v>40</v>
      </c>
      <c r="J256" s="10">
        <v>6072.66</v>
      </c>
      <c r="K256" s="6" t="s">
        <v>43</v>
      </c>
      <c r="L256" s="6" t="s">
        <v>2928</v>
      </c>
      <c r="M256" s="12">
        <v>0</v>
      </c>
      <c r="N256" s="9" t="s">
        <v>302</v>
      </c>
      <c r="O256" s="6" t="s">
        <v>1798</v>
      </c>
      <c r="P256" s="11">
        <v>43.17</v>
      </c>
      <c r="Q256" s="16">
        <v>45521</v>
      </c>
      <c r="R256" s="6" t="s">
        <v>2921</v>
      </c>
      <c r="S256" s="9">
        <f t="shared" si="24"/>
        <v>2024</v>
      </c>
      <c r="T256" s="12">
        <f t="shared" si="25"/>
        <v>8</v>
      </c>
      <c r="U256" s="6" t="str">
        <f t="shared" si="26"/>
        <v>Agustus</v>
      </c>
      <c r="V256" s="9" t="str">
        <f t="shared" si="27"/>
        <v>Q3</v>
      </c>
      <c r="W256" s="10">
        <f t="shared" si="28"/>
        <v>6029.49</v>
      </c>
      <c r="X256" s="12">
        <f t="shared" si="29"/>
        <v>7</v>
      </c>
      <c r="Y256" s="9" t="str">
        <f t="shared" si="30"/>
        <v>Completed</v>
      </c>
      <c r="Z256" s="6" t="str">
        <f t="shared" si="31"/>
        <v>Medium</v>
      </c>
    </row>
    <row r="257" spans="1:26" x14ac:dyDescent="0.35">
      <c r="A257" s="8">
        <v>45718</v>
      </c>
      <c r="B257" s="6" t="s">
        <v>19</v>
      </c>
      <c r="C257" s="6" t="s">
        <v>24</v>
      </c>
      <c r="D257" s="12">
        <v>12</v>
      </c>
      <c r="E257" s="10">
        <v>34.24</v>
      </c>
      <c r="F257" s="6" t="s">
        <v>32</v>
      </c>
      <c r="G257" s="6" t="s">
        <v>35</v>
      </c>
      <c r="H257" s="7">
        <v>0.1</v>
      </c>
      <c r="I257" s="6" t="s">
        <v>38</v>
      </c>
      <c r="J257" s="10">
        <v>369.79199999999997</v>
      </c>
      <c r="K257" s="6" t="s">
        <v>46</v>
      </c>
      <c r="L257" s="6" t="s">
        <v>2928</v>
      </c>
      <c r="M257" s="12">
        <v>0</v>
      </c>
      <c r="N257" s="9" t="s">
        <v>303</v>
      </c>
      <c r="O257" s="6" t="s">
        <v>1799</v>
      </c>
      <c r="P257" s="11">
        <v>17.64</v>
      </c>
      <c r="Q257" s="16">
        <v>45726</v>
      </c>
      <c r="R257" s="6" t="s">
        <v>2922</v>
      </c>
      <c r="S257" s="9">
        <f t="shared" si="24"/>
        <v>2025</v>
      </c>
      <c r="T257" s="12">
        <f t="shared" si="25"/>
        <v>3</v>
      </c>
      <c r="U257" s="6" t="str">
        <f t="shared" si="26"/>
        <v>Maret</v>
      </c>
      <c r="V257" s="9" t="str">
        <f t="shared" si="27"/>
        <v>Q1</v>
      </c>
      <c r="W257" s="10">
        <f t="shared" si="28"/>
        <v>352.15199999999999</v>
      </c>
      <c r="X257" s="12">
        <f t="shared" si="29"/>
        <v>8</v>
      </c>
      <c r="Y257" s="9" t="str">
        <f t="shared" si="30"/>
        <v>Completed</v>
      </c>
      <c r="Z257" s="6" t="str">
        <f t="shared" si="31"/>
        <v>Medium</v>
      </c>
    </row>
    <row r="258" spans="1:26" x14ac:dyDescent="0.35">
      <c r="A258" s="8">
        <v>44978</v>
      </c>
      <c r="B258" s="6" t="s">
        <v>18</v>
      </c>
      <c r="C258" s="6" t="s">
        <v>28</v>
      </c>
      <c r="D258" s="12">
        <v>4</v>
      </c>
      <c r="E258" s="10">
        <v>477.05</v>
      </c>
      <c r="F258" s="6" t="s">
        <v>30</v>
      </c>
      <c r="G258" s="6" t="s">
        <v>34</v>
      </c>
      <c r="H258" s="7">
        <v>0</v>
      </c>
      <c r="I258" s="6" t="s">
        <v>39</v>
      </c>
      <c r="J258" s="10">
        <v>1908.2</v>
      </c>
      <c r="K258" s="6" t="s">
        <v>44</v>
      </c>
      <c r="L258" s="6" t="s">
        <v>49</v>
      </c>
      <c r="M258" s="12">
        <v>0</v>
      </c>
      <c r="N258" s="9" t="s">
        <v>304</v>
      </c>
      <c r="O258" s="6" t="s">
        <v>1800</v>
      </c>
      <c r="P258" s="11">
        <v>45.54</v>
      </c>
      <c r="Q258" s="16">
        <v>44987</v>
      </c>
      <c r="R258" s="6" t="s">
        <v>2921</v>
      </c>
      <c r="S258" s="9">
        <f t="shared" si="24"/>
        <v>2023</v>
      </c>
      <c r="T258" s="12">
        <f t="shared" si="25"/>
        <v>2</v>
      </c>
      <c r="U258" s="6" t="str">
        <f t="shared" si="26"/>
        <v>Februari</v>
      </c>
      <c r="V258" s="9" t="str">
        <f t="shared" si="27"/>
        <v>Q1</v>
      </c>
      <c r="W258" s="10">
        <f t="shared" si="28"/>
        <v>1862.66</v>
      </c>
      <c r="X258" s="12">
        <f t="shared" si="29"/>
        <v>9</v>
      </c>
      <c r="Y258" s="9" t="str">
        <f t="shared" si="30"/>
        <v>Completed</v>
      </c>
      <c r="Z258" s="6" t="str">
        <f t="shared" si="31"/>
        <v>No Discount</v>
      </c>
    </row>
    <row r="259" spans="1:26" x14ac:dyDescent="0.35">
      <c r="A259" s="8">
        <v>45616</v>
      </c>
      <c r="B259" s="6" t="s">
        <v>18</v>
      </c>
      <c r="C259" s="6" t="s">
        <v>23</v>
      </c>
      <c r="D259" s="12">
        <v>6</v>
      </c>
      <c r="E259" s="10">
        <v>562.92999999999995</v>
      </c>
      <c r="F259" s="6" t="s">
        <v>32</v>
      </c>
      <c r="G259" s="6" t="s">
        <v>35</v>
      </c>
      <c r="H259" s="7">
        <v>0</v>
      </c>
      <c r="I259" s="6" t="s">
        <v>37</v>
      </c>
      <c r="J259" s="10">
        <v>3377.58</v>
      </c>
      <c r="K259" s="6" t="s">
        <v>44</v>
      </c>
      <c r="L259" s="6" t="s">
        <v>49</v>
      </c>
      <c r="M259" s="12">
        <v>0</v>
      </c>
      <c r="N259" s="9" t="s">
        <v>305</v>
      </c>
      <c r="O259" s="6" t="s">
        <v>1801</v>
      </c>
      <c r="P259" s="11">
        <v>43.73</v>
      </c>
      <c r="Q259" s="16">
        <v>45623</v>
      </c>
      <c r="R259" s="6" t="s">
        <v>2921</v>
      </c>
      <c r="S259" s="9">
        <f t="shared" si="24"/>
        <v>2024</v>
      </c>
      <c r="T259" s="12">
        <f t="shared" si="25"/>
        <v>11</v>
      </c>
      <c r="U259" s="6" t="str">
        <f t="shared" si="26"/>
        <v>November</v>
      </c>
      <c r="V259" s="9" t="str">
        <f t="shared" si="27"/>
        <v>Q4</v>
      </c>
      <c r="W259" s="10">
        <f t="shared" si="28"/>
        <v>3333.85</v>
      </c>
      <c r="X259" s="12">
        <f t="shared" si="29"/>
        <v>7</v>
      </c>
      <c r="Y259" s="9" t="str">
        <f t="shared" si="30"/>
        <v>Completed</v>
      </c>
      <c r="Z259" s="6" t="str">
        <f t="shared" si="31"/>
        <v>No Discount</v>
      </c>
    </row>
    <row r="260" spans="1:26" x14ac:dyDescent="0.35">
      <c r="A260" s="8">
        <v>45164</v>
      </c>
      <c r="B260" s="6" t="s">
        <v>18</v>
      </c>
      <c r="C260" s="6" t="s">
        <v>26</v>
      </c>
      <c r="D260" s="12">
        <v>20</v>
      </c>
      <c r="E260" s="10">
        <v>18.29</v>
      </c>
      <c r="F260" s="6" t="s">
        <v>30</v>
      </c>
      <c r="G260" s="6" t="s">
        <v>35</v>
      </c>
      <c r="H260" s="7">
        <v>0</v>
      </c>
      <c r="I260" s="6" t="s">
        <v>40</v>
      </c>
      <c r="J260" s="10">
        <v>365.8</v>
      </c>
      <c r="K260" s="6" t="s">
        <v>45</v>
      </c>
      <c r="L260" s="6" t="s">
        <v>47</v>
      </c>
      <c r="M260" s="12">
        <v>1</v>
      </c>
      <c r="N260" s="9" t="s">
        <v>306</v>
      </c>
      <c r="O260" s="6" t="s">
        <v>1802</v>
      </c>
      <c r="P260" s="11">
        <v>35.369999999999997</v>
      </c>
      <c r="Q260" s="16">
        <v>45167</v>
      </c>
      <c r="R260" s="6" t="s">
        <v>2921</v>
      </c>
      <c r="S260" s="9">
        <f t="shared" ref="S260:S323" si="32">YEAR(A260)</f>
        <v>2023</v>
      </c>
      <c r="T260" s="12">
        <f t="shared" ref="T260:T323" si="33">MONTH(A260)</f>
        <v>8</v>
      </c>
      <c r="U260" s="6" t="str">
        <f t="shared" ref="U260:U323" si="34">TEXT(A260,"MMMM")</f>
        <v>Agustus</v>
      </c>
      <c r="V260" s="9" t="str">
        <f t="shared" ref="V260:V323" si="35">CHOOSE(ROUNDUP(MONTH(A260)/3,0),"Q1","Q2","Q3","Q4")</f>
        <v>Q3</v>
      </c>
      <c r="W260" s="10">
        <f t="shared" ref="W260:W323" si="36">J260-P260</f>
        <v>330.43</v>
      </c>
      <c r="X260" s="12">
        <f t="shared" ref="X260:X323" si="37">Q260-A260</f>
        <v>3</v>
      </c>
      <c r="Y260" s="9" t="str">
        <f t="shared" ref="Y260:Y323" si="38">IF(M260=1,"Returned","Completed")</f>
        <v>Returned</v>
      </c>
      <c r="Z260" s="6" t="str">
        <f t="shared" ref="Z260:Z323" si="39">_xlfn.IFS(H260=0,"No Discount",H260=0.05,"Low",H260=0.1,"Medium",H260=0.15,"High")</f>
        <v>No Discount</v>
      </c>
    </row>
    <row r="261" spans="1:26" x14ac:dyDescent="0.35">
      <c r="A261" s="8">
        <v>45292</v>
      </c>
      <c r="B261" s="6" t="s">
        <v>19</v>
      </c>
      <c r="C261" s="6" t="s">
        <v>27</v>
      </c>
      <c r="D261" s="12">
        <v>7</v>
      </c>
      <c r="E261" s="10">
        <v>208.86</v>
      </c>
      <c r="F261" s="6" t="s">
        <v>30</v>
      </c>
      <c r="G261" s="6" t="s">
        <v>35</v>
      </c>
      <c r="H261" s="7">
        <v>0</v>
      </c>
      <c r="I261" s="6" t="s">
        <v>38</v>
      </c>
      <c r="J261" s="10">
        <v>1462.02</v>
      </c>
      <c r="K261" s="6" t="s">
        <v>46</v>
      </c>
      <c r="L261" s="6" t="s">
        <v>47</v>
      </c>
      <c r="M261" s="12">
        <v>0</v>
      </c>
      <c r="N261" s="9" t="s">
        <v>307</v>
      </c>
      <c r="O261" s="6" t="s">
        <v>1803</v>
      </c>
      <c r="P261" s="11">
        <v>20.64</v>
      </c>
      <c r="Q261" s="16">
        <v>45299</v>
      </c>
      <c r="R261" s="6" t="s">
        <v>2922</v>
      </c>
      <c r="S261" s="9">
        <f t="shared" si="32"/>
        <v>2024</v>
      </c>
      <c r="T261" s="12">
        <f t="shared" si="33"/>
        <v>1</v>
      </c>
      <c r="U261" s="6" t="str">
        <f t="shared" si="34"/>
        <v>Januari</v>
      </c>
      <c r="V261" s="9" t="str">
        <f t="shared" si="35"/>
        <v>Q1</v>
      </c>
      <c r="W261" s="10">
        <f t="shared" si="36"/>
        <v>1441.3799999999999</v>
      </c>
      <c r="X261" s="12">
        <f t="shared" si="37"/>
        <v>7</v>
      </c>
      <c r="Y261" s="9" t="str">
        <f t="shared" si="38"/>
        <v>Completed</v>
      </c>
      <c r="Z261" s="6" t="str">
        <f t="shared" si="39"/>
        <v>No Discount</v>
      </c>
    </row>
    <row r="262" spans="1:26" x14ac:dyDescent="0.35">
      <c r="A262" s="8">
        <v>45620</v>
      </c>
      <c r="B262" s="6" t="s">
        <v>19</v>
      </c>
      <c r="C262" s="6" t="s">
        <v>29</v>
      </c>
      <c r="D262" s="12">
        <v>12</v>
      </c>
      <c r="E262" s="10">
        <v>330.36</v>
      </c>
      <c r="F262" s="6" t="s">
        <v>33</v>
      </c>
      <c r="G262" s="6" t="s">
        <v>35</v>
      </c>
      <c r="H262" s="7">
        <v>0.05</v>
      </c>
      <c r="I262" s="6" t="s">
        <v>40</v>
      </c>
      <c r="J262" s="10">
        <v>3766.1039999999998</v>
      </c>
      <c r="K262" s="6" t="s">
        <v>46</v>
      </c>
      <c r="L262" s="6" t="s">
        <v>49</v>
      </c>
      <c r="M262" s="12">
        <v>0</v>
      </c>
      <c r="N262" s="9" t="s">
        <v>308</v>
      </c>
      <c r="O262" s="6" t="s">
        <v>1804</v>
      </c>
      <c r="P262" s="11">
        <v>48.33</v>
      </c>
      <c r="Q262" s="16">
        <v>45626</v>
      </c>
      <c r="R262" s="6" t="s">
        <v>2922</v>
      </c>
      <c r="S262" s="9">
        <f t="shared" si="32"/>
        <v>2024</v>
      </c>
      <c r="T262" s="12">
        <f t="shared" si="33"/>
        <v>11</v>
      </c>
      <c r="U262" s="6" t="str">
        <f t="shared" si="34"/>
        <v>November</v>
      </c>
      <c r="V262" s="9" t="str">
        <f t="shared" si="35"/>
        <v>Q4</v>
      </c>
      <c r="W262" s="10">
        <f t="shared" si="36"/>
        <v>3717.7739999999999</v>
      </c>
      <c r="X262" s="12">
        <f t="shared" si="37"/>
        <v>6</v>
      </c>
      <c r="Y262" s="9" t="str">
        <f t="shared" si="38"/>
        <v>Completed</v>
      </c>
      <c r="Z262" s="6" t="str">
        <f t="shared" si="39"/>
        <v>Low</v>
      </c>
    </row>
    <row r="263" spans="1:26" x14ac:dyDescent="0.35">
      <c r="A263" s="8">
        <v>45529</v>
      </c>
      <c r="B263" s="6" t="s">
        <v>19</v>
      </c>
      <c r="C263" s="6" t="s">
        <v>28</v>
      </c>
      <c r="D263" s="12">
        <v>7</v>
      </c>
      <c r="E263" s="10">
        <v>50.26</v>
      </c>
      <c r="F263" s="6" t="s">
        <v>32</v>
      </c>
      <c r="G263" s="6" t="s">
        <v>35</v>
      </c>
      <c r="H263" s="7">
        <v>0.15</v>
      </c>
      <c r="I263" s="6" t="s">
        <v>40</v>
      </c>
      <c r="J263" s="10">
        <v>299.04700000000003</v>
      </c>
      <c r="K263" s="6" t="s">
        <v>46</v>
      </c>
      <c r="L263" s="6" t="s">
        <v>2928</v>
      </c>
      <c r="M263" s="12">
        <v>0</v>
      </c>
      <c r="N263" s="9" t="s">
        <v>309</v>
      </c>
      <c r="O263" s="6" t="s">
        <v>1805</v>
      </c>
      <c r="P263" s="11">
        <v>17.12</v>
      </c>
      <c r="Q263" s="16">
        <v>45536</v>
      </c>
      <c r="R263" s="6" t="s">
        <v>2922</v>
      </c>
      <c r="S263" s="9">
        <f t="shared" si="32"/>
        <v>2024</v>
      </c>
      <c r="T263" s="12">
        <f t="shared" si="33"/>
        <v>8</v>
      </c>
      <c r="U263" s="6" t="str">
        <f t="shared" si="34"/>
        <v>Agustus</v>
      </c>
      <c r="V263" s="9" t="str">
        <f t="shared" si="35"/>
        <v>Q3</v>
      </c>
      <c r="W263" s="10">
        <f t="shared" si="36"/>
        <v>281.92700000000002</v>
      </c>
      <c r="X263" s="12">
        <f t="shared" si="37"/>
        <v>7</v>
      </c>
      <c r="Y263" s="9" t="str">
        <f t="shared" si="38"/>
        <v>Completed</v>
      </c>
      <c r="Z263" s="6" t="str">
        <f t="shared" si="39"/>
        <v>High</v>
      </c>
    </row>
    <row r="264" spans="1:26" x14ac:dyDescent="0.35">
      <c r="A264" s="8">
        <v>45087</v>
      </c>
      <c r="B264" s="6" t="s">
        <v>19</v>
      </c>
      <c r="C264" s="6" t="s">
        <v>23</v>
      </c>
      <c r="D264" s="12">
        <v>2</v>
      </c>
      <c r="E264" s="10">
        <v>374.59</v>
      </c>
      <c r="F264" s="6" t="s">
        <v>32</v>
      </c>
      <c r="G264" s="6" t="s">
        <v>34</v>
      </c>
      <c r="H264" s="7">
        <v>0.15</v>
      </c>
      <c r="I264" s="6" t="s">
        <v>39</v>
      </c>
      <c r="J264" s="10">
        <v>636.803</v>
      </c>
      <c r="K264" s="6" t="s">
        <v>42</v>
      </c>
      <c r="L264" s="6" t="s">
        <v>48</v>
      </c>
      <c r="M264" s="12">
        <v>0</v>
      </c>
      <c r="N264" s="9" t="s">
        <v>310</v>
      </c>
      <c r="O264" s="6" t="s">
        <v>1806</v>
      </c>
      <c r="P264" s="11">
        <v>34.64</v>
      </c>
      <c r="Q264" s="16">
        <v>45095</v>
      </c>
      <c r="R264" s="6" t="s">
        <v>2922</v>
      </c>
      <c r="S264" s="9">
        <f t="shared" si="32"/>
        <v>2023</v>
      </c>
      <c r="T264" s="12">
        <f t="shared" si="33"/>
        <v>6</v>
      </c>
      <c r="U264" s="6" t="str">
        <f t="shared" si="34"/>
        <v>Juni</v>
      </c>
      <c r="V264" s="9" t="str">
        <f t="shared" si="35"/>
        <v>Q2</v>
      </c>
      <c r="W264" s="10">
        <f t="shared" si="36"/>
        <v>602.16300000000001</v>
      </c>
      <c r="X264" s="12">
        <f t="shared" si="37"/>
        <v>8</v>
      </c>
      <c r="Y264" s="9" t="str">
        <f t="shared" si="38"/>
        <v>Completed</v>
      </c>
      <c r="Z264" s="6" t="str">
        <f t="shared" si="39"/>
        <v>High</v>
      </c>
    </row>
    <row r="265" spans="1:26" x14ac:dyDescent="0.35">
      <c r="A265" s="8">
        <v>45644</v>
      </c>
      <c r="B265" s="6" t="s">
        <v>20</v>
      </c>
      <c r="C265" s="6" t="s">
        <v>29</v>
      </c>
      <c r="D265" s="12">
        <v>7</v>
      </c>
      <c r="E265" s="10">
        <v>467.6</v>
      </c>
      <c r="F265" s="6" t="s">
        <v>31</v>
      </c>
      <c r="G265" s="6" t="s">
        <v>35</v>
      </c>
      <c r="H265" s="7">
        <v>0.1</v>
      </c>
      <c r="I265" s="6" t="s">
        <v>39</v>
      </c>
      <c r="J265" s="10">
        <v>2945.88</v>
      </c>
      <c r="K265" s="6" t="s">
        <v>45</v>
      </c>
      <c r="L265" s="6" t="s">
        <v>2928</v>
      </c>
      <c r="M265" s="12">
        <v>0</v>
      </c>
      <c r="N265" s="9" t="s">
        <v>311</v>
      </c>
      <c r="O265" s="6" t="s">
        <v>1807</v>
      </c>
      <c r="P265" s="11">
        <v>15.64</v>
      </c>
      <c r="Q265" s="16">
        <v>45652</v>
      </c>
      <c r="R265" s="6" t="s">
        <v>2923</v>
      </c>
      <c r="S265" s="9">
        <f t="shared" si="32"/>
        <v>2024</v>
      </c>
      <c r="T265" s="12">
        <f t="shared" si="33"/>
        <v>12</v>
      </c>
      <c r="U265" s="6" t="str">
        <f t="shared" si="34"/>
        <v>Desember</v>
      </c>
      <c r="V265" s="9" t="str">
        <f t="shared" si="35"/>
        <v>Q4</v>
      </c>
      <c r="W265" s="10">
        <f t="shared" si="36"/>
        <v>2930.2400000000002</v>
      </c>
      <c r="X265" s="12">
        <f t="shared" si="37"/>
        <v>8</v>
      </c>
      <c r="Y265" s="9" t="str">
        <f t="shared" si="38"/>
        <v>Completed</v>
      </c>
      <c r="Z265" s="6" t="str">
        <f t="shared" si="39"/>
        <v>Medium</v>
      </c>
    </row>
    <row r="266" spans="1:26" x14ac:dyDescent="0.35">
      <c r="A266" s="8">
        <v>45166</v>
      </c>
      <c r="B266" s="6" t="s">
        <v>18</v>
      </c>
      <c r="C266" s="6" t="s">
        <v>26</v>
      </c>
      <c r="D266" s="12">
        <v>3</v>
      </c>
      <c r="E266" s="10">
        <v>376.24</v>
      </c>
      <c r="F266" s="6" t="s">
        <v>31</v>
      </c>
      <c r="G266" s="6" t="s">
        <v>35</v>
      </c>
      <c r="H266" s="7">
        <v>0.05</v>
      </c>
      <c r="I266" s="6" t="s">
        <v>38</v>
      </c>
      <c r="J266" s="10">
        <v>1072.2840000000001</v>
      </c>
      <c r="K266" s="6" t="s">
        <v>45</v>
      </c>
      <c r="L266" s="6" t="s">
        <v>47</v>
      </c>
      <c r="M266" s="12">
        <v>1</v>
      </c>
      <c r="N266" s="9" t="s">
        <v>312</v>
      </c>
      <c r="O266" s="6" t="s">
        <v>1808</v>
      </c>
      <c r="P266" s="11">
        <v>6.15</v>
      </c>
      <c r="Q266" s="16">
        <v>45170</v>
      </c>
      <c r="R266" s="6" t="s">
        <v>2921</v>
      </c>
      <c r="S266" s="9">
        <f t="shared" si="32"/>
        <v>2023</v>
      </c>
      <c r="T266" s="12">
        <f t="shared" si="33"/>
        <v>8</v>
      </c>
      <c r="U266" s="6" t="str">
        <f t="shared" si="34"/>
        <v>Agustus</v>
      </c>
      <c r="V266" s="9" t="str">
        <f t="shared" si="35"/>
        <v>Q3</v>
      </c>
      <c r="W266" s="10">
        <f t="shared" si="36"/>
        <v>1066.134</v>
      </c>
      <c r="X266" s="12">
        <f t="shared" si="37"/>
        <v>4</v>
      </c>
      <c r="Y266" s="9" t="str">
        <f t="shared" si="38"/>
        <v>Returned</v>
      </c>
      <c r="Z266" s="6" t="str">
        <f t="shared" si="39"/>
        <v>Low</v>
      </c>
    </row>
    <row r="267" spans="1:26" x14ac:dyDescent="0.35">
      <c r="A267" s="8">
        <v>44948</v>
      </c>
      <c r="B267" s="6" t="s">
        <v>22</v>
      </c>
      <c r="C267" s="6" t="s">
        <v>24</v>
      </c>
      <c r="D267" s="12">
        <v>13</v>
      </c>
      <c r="E267" s="10">
        <v>140.49</v>
      </c>
      <c r="F267" s="6" t="s">
        <v>31</v>
      </c>
      <c r="G267" s="6" t="s">
        <v>35</v>
      </c>
      <c r="H267" s="7">
        <v>0</v>
      </c>
      <c r="I267" s="6" t="s">
        <v>36</v>
      </c>
      <c r="J267" s="10">
        <v>1826.37</v>
      </c>
      <c r="K267" s="6" t="s">
        <v>45</v>
      </c>
      <c r="L267" s="6" t="s">
        <v>48</v>
      </c>
      <c r="M267" s="12">
        <v>0</v>
      </c>
      <c r="N267" s="9" t="s">
        <v>313</v>
      </c>
      <c r="O267" s="6" t="s">
        <v>1809</v>
      </c>
      <c r="P267" s="11">
        <v>17.690000000000001</v>
      </c>
      <c r="Q267" s="16">
        <v>44957</v>
      </c>
      <c r="R267" s="6" t="s">
        <v>2925</v>
      </c>
      <c r="S267" s="9">
        <f t="shared" si="32"/>
        <v>2023</v>
      </c>
      <c r="T267" s="12">
        <f t="shared" si="33"/>
        <v>1</v>
      </c>
      <c r="U267" s="6" t="str">
        <f t="shared" si="34"/>
        <v>Januari</v>
      </c>
      <c r="V267" s="9" t="str">
        <f t="shared" si="35"/>
        <v>Q1</v>
      </c>
      <c r="W267" s="10">
        <f t="shared" si="36"/>
        <v>1808.6799999999998</v>
      </c>
      <c r="X267" s="12">
        <f t="shared" si="37"/>
        <v>9</v>
      </c>
      <c r="Y267" s="9" t="str">
        <f t="shared" si="38"/>
        <v>Completed</v>
      </c>
      <c r="Z267" s="6" t="str">
        <f t="shared" si="39"/>
        <v>No Discount</v>
      </c>
    </row>
    <row r="268" spans="1:26" x14ac:dyDescent="0.35">
      <c r="A268" s="8">
        <v>44964</v>
      </c>
      <c r="B268" s="6" t="s">
        <v>20</v>
      </c>
      <c r="C268" s="6" t="s">
        <v>27</v>
      </c>
      <c r="D268" s="12">
        <v>3</v>
      </c>
      <c r="E268" s="10">
        <v>506.33</v>
      </c>
      <c r="F268" s="6" t="s">
        <v>30</v>
      </c>
      <c r="G268" s="6" t="s">
        <v>35</v>
      </c>
      <c r="H268" s="7">
        <v>0.15</v>
      </c>
      <c r="I268" s="6" t="s">
        <v>38</v>
      </c>
      <c r="J268" s="10">
        <v>1291.1415</v>
      </c>
      <c r="K268" s="6" t="s">
        <v>45</v>
      </c>
      <c r="L268" s="6" t="s">
        <v>47</v>
      </c>
      <c r="M268" s="12">
        <v>0</v>
      </c>
      <c r="N268" s="9" t="s">
        <v>314</v>
      </c>
      <c r="O268" s="6" t="s">
        <v>1810</v>
      </c>
      <c r="P268" s="11">
        <v>25.71</v>
      </c>
      <c r="Q268" s="16">
        <v>44971</v>
      </c>
      <c r="R268" s="6" t="s">
        <v>2923</v>
      </c>
      <c r="S268" s="9">
        <f t="shared" si="32"/>
        <v>2023</v>
      </c>
      <c r="T268" s="12">
        <f t="shared" si="33"/>
        <v>2</v>
      </c>
      <c r="U268" s="6" t="str">
        <f t="shared" si="34"/>
        <v>Februari</v>
      </c>
      <c r="V268" s="9" t="str">
        <f t="shared" si="35"/>
        <v>Q1</v>
      </c>
      <c r="W268" s="10">
        <f t="shared" si="36"/>
        <v>1265.4314999999999</v>
      </c>
      <c r="X268" s="12">
        <f t="shared" si="37"/>
        <v>7</v>
      </c>
      <c r="Y268" s="9" t="str">
        <f t="shared" si="38"/>
        <v>Completed</v>
      </c>
      <c r="Z268" s="6" t="str">
        <f t="shared" si="39"/>
        <v>High</v>
      </c>
    </row>
    <row r="269" spans="1:26" x14ac:dyDescent="0.35">
      <c r="A269" s="8">
        <v>45252</v>
      </c>
      <c r="B269" s="6" t="s">
        <v>19</v>
      </c>
      <c r="C269" s="6" t="s">
        <v>27</v>
      </c>
      <c r="D269" s="12">
        <v>8</v>
      </c>
      <c r="E269" s="10">
        <v>138.72999999999999</v>
      </c>
      <c r="F269" s="6" t="s">
        <v>31</v>
      </c>
      <c r="G269" s="6" t="s">
        <v>34</v>
      </c>
      <c r="H269" s="7">
        <v>0.05</v>
      </c>
      <c r="I269" s="6" t="s">
        <v>38</v>
      </c>
      <c r="J269" s="10">
        <v>1054.348</v>
      </c>
      <c r="K269" s="6" t="s">
        <v>42</v>
      </c>
      <c r="L269" s="6" t="s">
        <v>49</v>
      </c>
      <c r="M269" s="12">
        <v>1</v>
      </c>
      <c r="N269" s="9" t="s">
        <v>315</v>
      </c>
      <c r="O269" s="6" t="s">
        <v>1811</v>
      </c>
      <c r="P269" s="11">
        <v>48.51</v>
      </c>
      <c r="Q269" s="16">
        <v>45259</v>
      </c>
      <c r="R269" s="6" t="s">
        <v>2922</v>
      </c>
      <c r="S269" s="9">
        <f t="shared" si="32"/>
        <v>2023</v>
      </c>
      <c r="T269" s="12">
        <f t="shared" si="33"/>
        <v>11</v>
      </c>
      <c r="U269" s="6" t="str">
        <f t="shared" si="34"/>
        <v>November</v>
      </c>
      <c r="V269" s="9" t="str">
        <f t="shared" si="35"/>
        <v>Q4</v>
      </c>
      <c r="W269" s="10">
        <f t="shared" si="36"/>
        <v>1005.838</v>
      </c>
      <c r="X269" s="12">
        <f t="shared" si="37"/>
        <v>7</v>
      </c>
      <c r="Y269" s="9" t="str">
        <f t="shared" si="38"/>
        <v>Returned</v>
      </c>
      <c r="Z269" s="6" t="str">
        <f t="shared" si="39"/>
        <v>Low</v>
      </c>
    </row>
    <row r="270" spans="1:26" x14ac:dyDescent="0.35">
      <c r="A270" s="8">
        <v>44951</v>
      </c>
      <c r="B270" s="6" t="s">
        <v>22</v>
      </c>
      <c r="C270" s="6" t="s">
        <v>25</v>
      </c>
      <c r="D270" s="12">
        <v>6</v>
      </c>
      <c r="E270" s="10">
        <v>134.53</v>
      </c>
      <c r="F270" s="6" t="s">
        <v>32</v>
      </c>
      <c r="G270" s="6" t="s">
        <v>35</v>
      </c>
      <c r="H270" s="7">
        <v>0.15</v>
      </c>
      <c r="I270" s="6" t="s">
        <v>39</v>
      </c>
      <c r="J270" s="10">
        <v>686.10300000000007</v>
      </c>
      <c r="K270" s="6" t="s">
        <v>45</v>
      </c>
      <c r="L270" s="6" t="s">
        <v>47</v>
      </c>
      <c r="M270" s="12">
        <v>1</v>
      </c>
      <c r="N270" s="9" t="s">
        <v>316</v>
      </c>
      <c r="O270" s="6" t="s">
        <v>1812</v>
      </c>
      <c r="P270" s="11">
        <v>33.5</v>
      </c>
      <c r="Q270" s="16">
        <v>44955</v>
      </c>
      <c r="R270" s="6" t="s">
        <v>2925</v>
      </c>
      <c r="S270" s="9">
        <f t="shared" si="32"/>
        <v>2023</v>
      </c>
      <c r="T270" s="12">
        <f t="shared" si="33"/>
        <v>1</v>
      </c>
      <c r="U270" s="6" t="str">
        <f t="shared" si="34"/>
        <v>Januari</v>
      </c>
      <c r="V270" s="9" t="str">
        <f t="shared" si="35"/>
        <v>Q1</v>
      </c>
      <c r="W270" s="10">
        <f t="shared" si="36"/>
        <v>652.60300000000007</v>
      </c>
      <c r="X270" s="12">
        <f t="shared" si="37"/>
        <v>4</v>
      </c>
      <c r="Y270" s="9" t="str">
        <f t="shared" si="38"/>
        <v>Returned</v>
      </c>
      <c r="Z270" s="6" t="str">
        <f t="shared" si="39"/>
        <v>High</v>
      </c>
    </row>
    <row r="271" spans="1:26" x14ac:dyDescent="0.35">
      <c r="A271" s="8">
        <v>45721</v>
      </c>
      <c r="B271" s="6" t="s">
        <v>19</v>
      </c>
      <c r="C271" s="6" t="s">
        <v>28</v>
      </c>
      <c r="D271" s="12">
        <v>18</v>
      </c>
      <c r="E271" s="10">
        <v>375.96</v>
      </c>
      <c r="F271" s="6" t="s">
        <v>33</v>
      </c>
      <c r="G271" s="6" t="s">
        <v>34</v>
      </c>
      <c r="H271" s="7">
        <v>0.05</v>
      </c>
      <c r="I271" s="6" t="s">
        <v>40</v>
      </c>
      <c r="J271" s="10">
        <v>6428.9159999999993</v>
      </c>
      <c r="K271" s="6" t="s">
        <v>45</v>
      </c>
      <c r="L271" s="6" t="s">
        <v>48</v>
      </c>
      <c r="M271" s="12">
        <v>0</v>
      </c>
      <c r="N271" s="9" t="s">
        <v>317</v>
      </c>
      <c r="O271" s="6" t="s">
        <v>1813</v>
      </c>
      <c r="P271" s="11">
        <v>26.78</v>
      </c>
      <c r="Q271" s="16">
        <v>45725</v>
      </c>
      <c r="R271" s="6" t="s">
        <v>2922</v>
      </c>
      <c r="S271" s="9">
        <f t="shared" si="32"/>
        <v>2025</v>
      </c>
      <c r="T271" s="12">
        <f t="shared" si="33"/>
        <v>3</v>
      </c>
      <c r="U271" s="6" t="str">
        <f t="shared" si="34"/>
        <v>Maret</v>
      </c>
      <c r="V271" s="9" t="str">
        <f t="shared" si="35"/>
        <v>Q1</v>
      </c>
      <c r="W271" s="10">
        <f t="shared" si="36"/>
        <v>6402.1359999999995</v>
      </c>
      <c r="X271" s="12">
        <f t="shared" si="37"/>
        <v>4</v>
      </c>
      <c r="Y271" s="9" t="str">
        <f t="shared" si="38"/>
        <v>Completed</v>
      </c>
      <c r="Z271" s="6" t="str">
        <f t="shared" si="39"/>
        <v>Low</v>
      </c>
    </row>
    <row r="272" spans="1:26" x14ac:dyDescent="0.35">
      <c r="A272" s="8">
        <v>44959</v>
      </c>
      <c r="B272" s="6" t="s">
        <v>20</v>
      </c>
      <c r="C272" s="6" t="s">
        <v>29</v>
      </c>
      <c r="D272" s="12">
        <v>10</v>
      </c>
      <c r="E272" s="10">
        <v>538.47</v>
      </c>
      <c r="F272" s="6" t="s">
        <v>33</v>
      </c>
      <c r="G272" s="6" t="s">
        <v>35</v>
      </c>
      <c r="H272" s="7">
        <v>0.1</v>
      </c>
      <c r="I272" s="6" t="s">
        <v>41</v>
      </c>
      <c r="J272" s="10">
        <v>4846.2299999999996</v>
      </c>
      <c r="K272" s="6" t="s">
        <v>43</v>
      </c>
      <c r="L272" s="6" t="s">
        <v>49</v>
      </c>
      <c r="M272" s="12">
        <v>1</v>
      </c>
      <c r="N272" s="9" t="s">
        <v>318</v>
      </c>
      <c r="O272" s="6" t="s">
        <v>1814</v>
      </c>
      <c r="P272" s="11">
        <v>17.25</v>
      </c>
      <c r="Q272" s="16">
        <v>44969</v>
      </c>
      <c r="R272" s="6" t="s">
        <v>2923</v>
      </c>
      <c r="S272" s="9">
        <f t="shared" si="32"/>
        <v>2023</v>
      </c>
      <c r="T272" s="12">
        <f t="shared" si="33"/>
        <v>2</v>
      </c>
      <c r="U272" s="6" t="str">
        <f t="shared" si="34"/>
        <v>Februari</v>
      </c>
      <c r="V272" s="9" t="str">
        <f t="shared" si="35"/>
        <v>Q1</v>
      </c>
      <c r="W272" s="10">
        <f t="shared" si="36"/>
        <v>4828.9799999999996</v>
      </c>
      <c r="X272" s="12">
        <f t="shared" si="37"/>
        <v>10</v>
      </c>
      <c r="Y272" s="9" t="str">
        <f t="shared" si="38"/>
        <v>Returned</v>
      </c>
      <c r="Z272" s="6" t="str">
        <f t="shared" si="39"/>
        <v>Medium</v>
      </c>
    </row>
    <row r="273" spans="1:26" x14ac:dyDescent="0.35">
      <c r="A273" s="8">
        <v>45070</v>
      </c>
      <c r="B273" s="6" t="s">
        <v>20</v>
      </c>
      <c r="C273" s="6" t="s">
        <v>28</v>
      </c>
      <c r="D273" s="12">
        <v>15</v>
      </c>
      <c r="E273" s="10">
        <v>505.44</v>
      </c>
      <c r="F273" s="6" t="s">
        <v>31</v>
      </c>
      <c r="G273" s="6" t="s">
        <v>34</v>
      </c>
      <c r="H273" s="7">
        <v>0.1</v>
      </c>
      <c r="I273" s="6" t="s">
        <v>37</v>
      </c>
      <c r="J273" s="10">
        <v>6823.4400000000014</v>
      </c>
      <c r="K273" s="6" t="s">
        <v>42</v>
      </c>
      <c r="L273" s="6" t="s">
        <v>48</v>
      </c>
      <c r="M273" s="12">
        <v>0</v>
      </c>
      <c r="N273" s="9" t="s">
        <v>319</v>
      </c>
      <c r="O273" s="6" t="s">
        <v>1815</v>
      </c>
      <c r="P273" s="11">
        <v>37.5</v>
      </c>
      <c r="Q273" s="16">
        <v>45078</v>
      </c>
      <c r="R273" s="6" t="s">
        <v>2923</v>
      </c>
      <c r="S273" s="9">
        <f t="shared" si="32"/>
        <v>2023</v>
      </c>
      <c r="T273" s="12">
        <f t="shared" si="33"/>
        <v>5</v>
      </c>
      <c r="U273" s="6" t="str">
        <f t="shared" si="34"/>
        <v>Mei</v>
      </c>
      <c r="V273" s="9" t="str">
        <f t="shared" si="35"/>
        <v>Q2</v>
      </c>
      <c r="W273" s="10">
        <f t="shared" si="36"/>
        <v>6785.9400000000014</v>
      </c>
      <c r="X273" s="12">
        <f t="shared" si="37"/>
        <v>8</v>
      </c>
      <c r="Y273" s="9" t="str">
        <f t="shared" si="38"/>
        <v>Completed</v>
      </c>
      <c r="Z273" s="6" t="str">
        <f t="shared" si="39"/>
        <v>Medium</v>
      </c>
    </row>
    <row r="274" spans="1:26" x14ac:dyDescent="0.35">
      <c r="A274" s="8">
        <v>45442</v>
      </c>
      <c r="B274" s="6" t="s">
        <v>19</v>
      </c>
      <c r="C274" s="6" t="s">
        <v>29</v>
      </c>
      <c r="D274" s="12">
        <v>4</v>
      </c>
      <c r="E274" s="10">
        <v>312.08999999999997</v>
      </c>
      <c r="F274" s="6" t="s">
        <v>32</v>
      </c>
      <c r="G274" s="6" t="s">
        <v>34</v>
      </c>
      <c r="H274" s="7">
        <v>0.15</v>
      </c>
      <c r="I274" s="6" t="s">
        <v>40</v>
      </c>
      <c r="J274" s="10">
        <v>1061.106</v>
      </c>
      <c r="K274" s="6" t="s">
        <v>45</v>
      </c>
      <c r="L274" s="6" t="s">
        <v>48</v>
      </c>
      <c r="M274" s="12">
        <v>1</v>
      </c>
      <c r="N274" s="9" t="s">
        <v>320</v>
      </c>
      <c r="O274" s="6" t="s">
        <v>1589</v>
      </c>
      <c r="P274" s="11">
        <v>17.989999999999998</v>
      </c>
      <c r="Q274" s="16">
        <v>45449</v>
      </c>
      <c r="R274" s="6" t="s">
        <v>2922</v>
      </c>
      <c r="S274" s="9">
        <f t="shared" si="32"/>
        <v>2024</v>
      </c>
      <c r="T274" s="12">
        <f t="shared" si="33"/>
        <v>5</v>
      </c>
      <c r="U274" s="6" t="str">
        <f t="shared" si="34"/>
        <v>Mei</v>
      </c>
      <c r="V274" s="9" t="str">
        <f t="shared" si="35"/>
        <v>Q2</v>
      </c>
      <c r="W274" s="10">
        <f t="shared" si="36"/>
        <v>1043.116</v>
      </c>
      <c r="X274" s="12">
        <f t="shared" si="37"/>
        <v>7</v>
      </c>
      <c r="Y274" s="9" t="str">
        <f t="shared" si="38"/>
        <v>Returned</v>
      </c>
      <c r="Z274" s="6" t="str">
        <f t="shared" si="39"/>
        <v>High</v>
      </c>
    </row>
    <row r="275" spans="1:26" x14ac:dyDescent="0.35">
      <c r="A275" s="8">
        <v>45314</v>
      </c>
      <c r="B275" s="6" t="s">
        <v>22</v>
      </c>
      <c r="C275" s="6" t="s">
        <v>25</v>
      </c>
      <c r="D275" s="12">
        <v>15</v>
      </c>
      <c r="E275" s="10">
        <v>579.58000000000004</v>
      </c>
      <c r="F275" s="6" t="s">
        <v>32</v>
      </c>
      <c r="G275" s="6" t="s">
        <v>35</v>
      </c>
      <c r="H275" s="7">
        <v>0.15</v>
      </c>
      <c r="I275" s="6" t="s">
        <v>36</v>
      </c>
      <c r="J275" s="10">
        <v>7389.6450000000004</v>
      </c>
      <c r="K275" s="6" t="s">
        <v>44</v>
      </c>
      <c r="L275" s="6" t="s">
        <v>2928</v>
      </c>
      <c r="M275" s="12">
        <v>0</v>
      </c>
      <c r="N275" s="9" t="s">
        <v>321</v>
      </c>
      <c r="O275" s="6" t="s">
        <v>1816</v>
      </c>
      <c r="P275" s="11">
        <v>31.22</v>
      </c>
      <c r="Q275" s="16">
        <v>45322</v>
      </c>
      <c r="R275" s="6" t="s">
        <v>2925</v>
      </c>
      <c r="S275" s="9">
        <f t="shared" si="32"/>
        <v>2024</v>
      </c>
      <c r="T275" s="12">
        <f t="shared" si="33"/>
        <v>1</v>
      </c>
      <c r="U275" s="6" t="str">
        <f t="shared" si="34"/>
        <v>Januari</v>
      </c>
      <c r="V275" s="9" t="str">
        <f t="shared" si="35"/>
        <v>Q1</v>
      </c>
      <c r="W275" s="10">
        <f t="shared" si="36"/>
        <v>7358.4250000000002</v>
      </c>
      <c r="X275" s="12">
        <f t="shared" si="37"/>
        <v>8</v>
      </c>
      <c r="Y275" s="9" t="str">
        <f t="shared" si="38"/>
        <v>Completed</v>
      </c>
      <c r="Z275" s="6" t="str">
        <f t="shared" si="39"/>
        <v>High</v>
      </c>
    </row>
    <row r="276" spans="1:26" x14ac:dyDescent="0.35">
      <c r="A276" s="8">
        <v>44963</v>
      </c>
      <c r="B276" s="6" t="s">
        <v>20</v>
      </c>
      <c r="C276" s="6" t="s">
        <v>26</v>
      </c>
      <c r="D276" s="12">
        <v>10</v>
      </c>
      <c r="E276" s="10">
        <v>217.43</v>
      </c>
      <c r="F276" s="6" t="s">
        <v>31</v>
      </c>
      <c r="G276" s="6" t="s">
        <v>35</v>
      </c>
      <c r="H276" s="7">
        <v>0.15</v>
      </c>
      <c r="I276" s="6" t="s">
        <v>41</v>
      </c>
      <c r="J276" s="10">
        <v>1848.155</v>
      </c>
      <c r="K276" s="6" t="s">
        <v>44</v>
      </c>
      <c r="L276" s="6" t="s">
        <v>47</v>
      </c>
      <c r="M276" s="12">
        <v>0</v>
      </c>
      <c r="N276" s="9" t="s">
        <v>322</v>
      </c>
      <c r="O276" s="6" t="s">
        <v>1817</v>
      </c>
      <c r="P276" s="11">
        <v>33.14</v>
      </c>
      <c r="Q276" s="16">
        <v>44972</v>
      </c>
      <c r="R276" s="6" t="s">
        <v>2923</v>
      </c>
      <c r="S276" s="9">
        <f t="shared" si="32"/>
        <v>2023</v>
      </c>
      <c r="T276" s="12">
        <f t="shared" si="33"/>
        <v>2</v>
      </c>
      <c r="U276" s="6" t="str">
        <f t="shared" si="34"/>
        <v>Februari</v>
      </c>
      <c r="V276" s="9" t="str">
        <f t="shared" si="35"/>
        <v>Q1</v>
      </c>
      <c r="W276" s="10">
        <f t="shared" si="36"/>
        <v>1815.0149999999999</v>
      </c>
      <c r="X276" s="12">
        <f t="shared" si="37"/>
        <v>9</v>
      </c>
      <c r="Y276" s="9" t="str">
        <f t="shared" si="38"/>
        <v>Completed</v>
      </c>
      <c r="Z276" s="6" t="str">
        <f t="shared" si="39"/>
        <v>High</v>
      </c>
    </row>
    <row r="277" spans="1:26" x14ac:dyDescent="0.35">
      <c r="A277" s="8">
        <v>45488</v>
      </c>
      <c r="B277" s="6" t="s">
        <v>22</v>
      </c>
      <c r="C277" s="6" t="s">
        <v>24</v>
      </c>
      <c r="D277" s="12">
        <v>15</v>
      </c>
      <c r="E277" s="10">
        <v>476.15</v>
      </c>
      <c r="F277" s="6" t="s">
        <v>30</v>
      </c>
      <c r="G277" s="6" t="s">
        <v>34</v>
      </c>
      <c r="H277" s="7">
        <v>0.05</v>
      </c>
      <c r="I277" s="6" t="s">
        <v>39</v>
      </c>
      <c r="J277" s="10">
        <v>6785.1374999999998</v>
      </c>
      <c r="K277" s="6" t="s">
        <v>42</v>
      </c>
      <c r="L277" s="6" t="s">
        <v>48</v>
      </c>
      <c r="M277" s="12">
        <v>0</v>
      </c>
      <c r="N277" s="9" t="s">
        <v>323</v>
      </c>
      <c r="O277" s="6" t="s">
        <v>1818</v>
      </c>
      <c r="P277" s="11">
        <v>24.48</v>
      </c>
      <c r="Q277" s="16">
        <v>45492</v>
      </c>
      <c r="R277" s="6" t="s">
        <v>2925</v>
      </c>
      <c r="S277" s="9">
        <f t="shared" si="32"/>
        <v>2024</v>
      </c>
      <c r="T277" s="12">
        <f t="shared" si="33"/>
        <v>7</v>
      </c>
      <c r="U277" s="6" t="str">
        <f t="shared" si="34"/>
        <v>Juli</v>
      </c>
      <c r="V277" s="9" t="str">
        <f t="shared" si="35"/>
        <v>Q3</v>
      </c>
      <c r="W277" s="10">
        <f t="shared" si="36"/>
        <v>6760.6575000000003</v>
      </c>
      <c r="X277" s="12">
        <f t="shared" si="37"/>
        <v>4</v>
      </c>
      <c r="Y277" s="9" t="str">
        <f t="shared" si="38"/>
        <v>Completed</v>
      </c>
      <c r="Z277" s="6" t="str">
        <f t="shared" si="39"/>
        <v>Low</v>
      </c>
    </row>
    <row r="278" spans="1:26" x14ac:dyDescent="0.35">
      <c r="A278" s="8">
        <v>45722</v>
      </c>
      <c r="B278" s="6" t="s">
        <v>18</v>
      </c>
      <c r="C278" s="6" t="s">
        <v>26</v>
      </c>
      <c r="D278" s="12">
        <v>5</v>
      </c>
      <c r="E278" s="10">
        <v>89.03</v>
      </c>
      <c r="F278" s="6" t="s">
        <v>32</v>
      </c>
      <c r="G278" s="6" t="s">
        <v>34</v>
      </c>
      <c r="H278" s="7">
        <v>0.1</v>
      </c>
      <c r="I278" s="6" t="s">
        <v>38</v>
      </c>
      <c r="J278" s="10">
        <v>400.63499999999999</v>
      </c>
      <c r="K278" s="6" t="s">
        <v>45</v>
      </c>
      <c r="L278" s="6" t="s">
        <v>49</v>
      </c>
      <c r="M278" s="12">
        <v>0</v>
      </c>
      <c r="N278" s="9" t="s">
        <v>324</v>
      </c>
      <c r="O278" s="6" t="s">
        <v>1819</v>
      </c>
      <c r="P278" s="11">
        <v>22.42</v>
      </c>
      <c r="Q278" s="16">
        <v>45732</v>
      </c>
      <c r="R278" s="6" t="s">
        <v>2921</v>
      </c>
      <c r="S278" s="9">
        <f t="shared" si="32"/>
        <v>2025</v>
      </c>
      <c r="T278" s="12">
        <f t="shared" si="33"/>
        <v>3</v>
      </c>
      <c r="U278" s="6" t="str">
        <f t="shared" si="34"/>
        <v>Maret</v>
      </c>
      <c r="V278" s="9" t="str">
        <f t="shared" si="35"/>
        <v>Q1</v>
      </c>
      <c r="W278" s="10">
        <f t="shared" si="36"/>
        <v>378.21499999999997</v>
      </c>
      <c r="X278" s="12">
        <f t="shared" si="37"/>
        <v>10</v>
      </c>
      <c r="Y278" s="9" t="str">
        <f t="shared" si="38"/>
        <v>Completed</v>
      </c>
      <c r="Z278" s="6" t="str">
        <f t="shared" si="39"/>
        <v>Medium</v>
      </c>
    </row>
    <row r="279" spans="1:26" x14ac:dyDescent="0.35">
      <c r="A279" s="8">
        <v>45136</v>
      </c>
      <c r="B279" s="6" t="s">
        <v>21</v>
      </c>
      <c r="C279" s="6" t="s">
        <v>24</v>
      </c>
      <c r="D279" s="12">
        <v>17</v>
      </c>
      <c r="E279" s="10">
        <v>6.88</v>
      </c>
      <c r="F279" s="6" t="s">
        <v>31</v>
      </c>
      <c r="G279" s="6" t="s">
        <v>35</v>
      </c>
      <c r="H279" s="7">
        <v>0.1</v>
      </c>
      <c r="I279" s="6" t="s">
        <v>38</v>
      </c>
      <c r="J279" s="10">
        <v>105.264</v>
      </c>
      <c r="K279" s="6" t="s">
        <v>43</v>
      </c>
      <c r="L279" s="6" t="s">
        <v>2928</v>
      </c>
      <c r="M279" s="12">
        <v>0</v>
      </c>
      <c r="N279" s="9" t="s">
        <v>325</v>
      </c>
      <c r="O279" s="6" t="s">
        <v>1820</v>
      </c>
      <c r="P279" s="11">
        <v>42.37</v>
      </c>
      <c r="Q279" s="16">
        <v>45146</v>
      </c>
      <c r="R279" s="6" t="s">
        <v>2924</v>
      </c>
      <c r="S279" s="9">
        <f t="shared" si="32"/>
        <v>2023</v>
      </c>
      <c r="T279" s="12">
        <f t="shared" si="33"/>
        <v>7</v>
      </c>
      <c r="U279" s="6" t="str">
        <f t="shared" si="34"/>
        <v>Juli</v>
      </c>
      <c r="V279" s="9" t="str">
        <f t="shared" si="35"/>
        <v>Q3</v>
      </c>
      <c r="W279" s="10">
        <f t="shared" si="36"/>
        <v>62.893999999999998</v>
      </c>
      <c r="X279" s="12">
        <f t="shared" si="37"/>
        <v>10</v>
      </c>
      <c r="Y279" s="9" t="str">
        <f t="shared" si="38"/>
        <v>Completed</v>
      </c>
      <c r="Z279" s="6" t="str">
        <f t="shared" si="39"/>
        <v>Medium</v>
      </c>
    </row>
    <row r="280" spans="1:26" x14ac:dyDescent="0.35">
      <c r="A280" s="8">
        <v>45133</v>
      </c>
      <c r="B280" s="6" t="s">
        <v>20</v>
      </c>
      <c r="C280" s="6" t="s">
        <v>29</v>
      </c>
      <c r="D280" s="12">
        <v>6</v>
      </c>
      <c r="E280" s="10">
        <v>355.26</v>
      </c>
      <c r="F280" s="6" t="s">
        <v>33</v>
      </c>
      <c r="G280" s="6" t="s">
        <v>35</v>
      </c>
      <c r="H280" s="7">
        <v>0.1</v>
      </c>
      <c r="I280" s="6" t="s">
        <v>41</v>
      </c>
      <c r="J280" s="10">
        <v>1918.404</v>
      </c>
      <c r="K280" s="6" t="s">
        <v>42</v>
      </c>
      <c r="L280" s="6" t="s">
        <v>49</v>
      </c>
      <c r="M280" s="12">
        <v>0</v>
      </c>
      <c r="N280" s="9" t="s">
        <v>326</v>
      </c>
      <c r="O280" s="6" t="s">
        <v>1821</v>
      </c>
      <c r="P280" s="11">
        <v>30.49</v>
      </c>
      <c r="Q280" s="16">
        <v>45136</v>
      </c>
      <c r="R280" s="6" t="s">
        <v>2923</v>
      </c>
      <c r="S280" s="9">
        <f t="shared" si="32"/>
        <v>2023</v>
      </c>
      <c r="T280" s="12">
        <f t="shared" si="33"/>
        <v>7</v>
      </c>
      <c r="U280" s="6" t="str">
        <f t="shared" si="34"/>
        <v>Juli</v>
      </c>
      <c r="V280" s="9" t="str">
        <f t="shared" si="35"/>
        <v>Q3</v>
      </c>
      <c r="W280" s="10">
        <f t="shared" si="36"/>
        <v>1887.914</v>
      </c>
      <c r="X280" s="12">
        <f t="shared" si="37"/>
        <v>3</v>
      </c>
      <c r="Y280" s="9" t="str">
        <f t="shared" si="38"/>
        <v>Completed</v>
      </c>
      <c r="Z280" s="6" t="str">
        <f t="shared" si="39"/>
        <v>Medium</v>
      </c>
    </row>
    <row r="281" spans="1:26" x14ac:dyDescent="0.35">
      <c r="A281" s="8">
        <v>45392</v>
      </c>
      <c r="B281" s="6" t="s">
        <v>22</v>
      </c>
      <c r="C281" s="6" t="s">
        <v>28</v>
      </c>
      <c r="D281" s="12">
        <v>8</v>
      </c>
      <c r="E281" s="10">
        <v>294.76</v>
      </c>
      <c r="F281" s="6" t="s">
        <v>32</v>
      </c>
      <c r="G281" s="6" t="s">
        <v>35</v>
      </c>
      <c r="H281" s="7">
        <v>0.1</v>
      </c>
      <c r="I281" s="6" t="s">
        <v>40</v>
      </c>
      <c r="J281" s="10">
        <v>2122.2719999999999</v>
      </c>
      <c r="K281" s="6" t="s">
        <v>42</v>
      </c>
      <c r="L281" s="6" t="s">
        <v>48</v>
      </c>
      <c r="M281" s="12">
        <v>0</v>
      </c>
      <c r="N281" s="9" t="s">
        <v>327</v>
      </c>
      <c r="O281" s="6" t="s">
        <v>1822</v>
      </c>
      <c r="P281" s="11">
        <v>36.04</v>
      </c>
      <c r="Q281" s="16">
        <v>45395</v>
      </c>
      <c r="R281" s="6" t="s">
        <v>2925</v>
      </c>
      <c r="S281" s="9">
        <f t="shared" si="32"/>
        <v>2024</v>
      </c>
      <c r="T281" s="12">
        <f t="shared" si="33"/>
        <v>4</v>
      </c>
      <c r="U281" s="6" t="str">
        <f t="shared" si="34"/>
        <v>April</v>
      </c>
      <c r="V281" s="9" t="str">
        <f t="shared" si="35"/>
        <v>Q2</v>
      </c>
      <c r="W281" s="10">
        <f t="shared" si="36"/>
        <v>2086.232</v>
      </c>
      <c r="X281" s="12">
        <f t="shared" si="37"/>
        <v>3</v>
      </c>
      <c r="Y281" s="9" t="str">
        <f t="shared" si="38"/>
        <v>Completed</v>
      </c>
      <c r="Z281" s="6" t="str">
        <f t="shared" si="39"/>
        <v>Medium</v>
      </c>
    </row>
    <row r="282" spans="1:26" x14ac:dyDescent="0.35">
      <c r="A282" s="8">
        <v>45681</v>
      </c>
      <c r="B282" s="6" t="s">
        <v>20</v>
      </c>
      <c r="C282" s="6" t="s">
        <v>25</v>
      </c>
      <c r="D282" s="12">
        <v>16</v>
      </c>
      <c r="E282" s="10">
        <v>60.69</v>
      </c>
      <c r="F282" s="6" t="s">
        <v>31</v>
      </c>
      <c r="G282" s="6" t="s">
        <v>34</v>
      </c>
      <c r="H282" s="7">
        <v>0</v>
      </c>
      <c r="I282" s="6" t="s">
        <v>39</v>
      </c>
      <c r="J282" s="10">
        <v>971.04</v>
      </c>
      <c r="K282" s="6" t="s">
        <v>44</v>
      </c>
      <c r="L282" s="6" t="s">
        <v>49</v>
      </c>
      <c r="M282" s="12">
        <v>0</v>
      </c>
      <c r="N282" s="9" t="s">
        <v>328</v>
      </c>
      <c r="O282" s="6" t="s">
        <v>1823</v>
      </c>
      <c r="P282" s="11">
        <v>7.03</v>
      </c>
      <c r="Q282" s="16">
        <v>45684</v>
      </c>
      <c r="R282" s="6" t="s">
        <v>2923</v>
      </c>
      <c r="S282" s="9">
        <f t="shared" si="32"/>
        <v>2025</v>
      </c>
      <c r="T282" s="12">
        <f t="shared" si="33"/>
        <v>1</v>
      </c>
      <c r="U282" s="6" t="str">
        <f t="shared" si="34"/>
        <v>Januari</v>
      </c>
      <c r="V282" s="9" t="str">
        <f t="shared" si="35"/>
        <v>Q1</v>
      </c>
      <c r="W282" s="10">
        <f t="shared" si="36"/>
        <v>964.01</v>
      </c>
      <c r="X282" s="12">
        <f t="shared" si="37"/>
        <v>3</v>
      </c>
      <c r="Y282" s="9" t="str">
        <f t="shared" si="38"/>
        <v>Completed</v>
      </c>
      <c r="Z282" s="6" t="str">
        <f t="shared" si="39"/>
        <v>No Discount</v>
      </c>
    </row>
    <row r="283" spans="1:26" x14ac:dyDescent="0.35">
      <c r="A283" s="8">
        <v>45774</v>
      </c>
      <c r="B283" s="6" t="s">
        <v>22</v>
      </c>
      <c r="C283" s="6" t="s">
        <v>23</v>
      </c>
      <c r="D283" s="12">
        <v>2</v>
      </c>
      <c r="E283" s="10">
        <v>559.63</v>
      </c>
      <c r="F283" s="6" t="s">
        <v>30</v>
      </c>
      <c r="G283" s="6" t="s">
        <v>34</v>
      </c>
      <c r="H283" s="7">
        <v>0.1</v>
      </c>
      <c r="I283" s="6" t="s">
        <v>40</v>
      </c>
      <c r="J283" s="10">
        <v>1007.3339999999999</v>
      </c>
      <c r="K283" s="6" t="s">
        <v>44</v>
      </c>
      <c r="L283" s="6" t="s">
        <v>49</v>
      </c>
      <c r="M283" s="12">
        <v>1</v>
      </c>
      <c r="N283" s="9" t="s">
        <v>329</v>
      </c>
      <c r="O283" s="6" t="s">
        <v>1824</v>
      </c>
      <c r="P283" s="11">
        <v>42.34</v>
      </c>
      <c r="Q283" s="16">
        <v>45780</v>
      </c>
      <c r="R283" s="6" t="s">
        <v>2925</v>
      </c>
      <c r="S283" s="9">
        <f t="shared" si="32"/>
        <v>2025</v>
      </c>
      <c r="T283" s="12">
        <f t="shared" si="33"/>
        <v>4</v>
      </c>
      <c r="U283" s="6" t="str">
        <f t="shared" si="34"/>
        <v>April</v>
      </c>
      <c r="V283" s="9" t="str">
        <f t="shared" si="35"/>
        <v>Q2</v>
      </c>
      <c r="W283" s="10">
        <f t="shared" si="36"/>
        <v>964.99399999999991</v>
      </c>
      <c r="X283" s="12">
        <f t="shared" si="37"/>
        <v>6</v>
      </c>
      <c r="Y283" s="9" t="str">
        <f t="shared" si="38"/>
        <v>Returned</v>
      </c>
      <c r="Z283" s="6" t="str">
        <f t="shared" si="39"/>
        <v>Medium</v>
      </c>
    </row>
    <row r="284" spans="1:26" x14ac:dyDescent="0.35">
      <c r="A284" s="8">
        <v>45708</v>
      </c>
      <c r="B284" s="6" t="s">
        <v>18</v>
      </c>
      <c r="C284" s="6" t="s">
        <v>24</v>
      </c>
      <c r="D284" s="12">
        <v>4</v>
      </c>
      <c r="E284" s="10">
        <v>232.66</v>
      </c>
      <c r="F284" s="6" t="s">
        <v>30</v>
      </c>
      <c r="G284" s="6" t="s">
        <v>34</v>
      </c>
      <c r="H284" s="7">
        <v>0.1</v>
      </c>
      <c r="I284" s="6" t="s">
        <v>38</v>
      </c>
      <c r="J284" s="10">
        <v>837.57600000000002</v>
      </c>
      <c r="K284" s="6" t="s">
        <v>42</v>
      </c>
      <c r="L284" s="6" t="s">
        <v>49</v>
      </c>
      <c r="M284" s="12">
        <v>0</v>
      </c>
      <c r="N284" s="9" t="s">
        <v>330</v>
      </c>
      <c r="O284" s="6" t="s">
        <v>1825</v>
      </c>
      <c r="P284" s="11">
        <v>11.88</v>
      </c>
      <c r="Q284" s="16">
        <v>45711</v>
      </c>
      <c r="R284" s="6" t="s">
        <v>2921</v>
      </c>
      <c r="S284" s="9">
        <f t="shared" si="32"/>
        <v>2025</v>
      </c>
      <c r="T284" s="12">
        <f t="shared" si="33"/>
        <v>2</v>
      </c>
      <c r="U284" s="6" t="str">
        <f t="shared" si="34"/>
        <v>Februari</v>
      </c>
      <c r="V284" s="9" t="str">
        <f t="shared" si="35"/>
        <v>Q1</v>
      </c>
      <c r="W284" s="10">
        <f t="shared" si="36"/>
        <v>825.69600000000003</v>
      </c>
      <c r="X284" s="12">
        <f t="shared" si="37"/>
        <v>3</v>
      </c>
      <c r="Y284" s="9" t="str">
        <f t="shared" si="38"/>
        <v>Completed</v>
      </c>
      <c r="Z284" s="6" t="str">
        <f t="shared" si="39"/>
        <v>Medium</v>
      </c>
    </row>
    <row r="285" spans="1:26" x14ac:dyDescent="0.35">
      <c r="A285" s="8">
        <v>45183</v>
      </c>
      <c r="B285" s="6" t="s">
        <v>20</v>
      </c>
      <c r="C285" s="6" t="s">
        <v>29</v>
      </c>
      <c r="D285" s="12">
        <v>10</v>
      </c>
      <c r="E285" s="10">
        <v>230.87</v>
      </c>
      <c r="F285" s="6" t="s">
        <v>31</v>
      </c>
      <c r="G285" s="6" t="s">
        <v>35</v>
      </c>
      <c r="H285" s="7">
        <v>0.15</v>
      </c>
      <c r="I285" s="6" t="s">
        <v>41</v>
      </c>
      <c r="J285" s="10">
        <v>1962.395</v>
      </c>
      <c r="K285" s="6" t="s">
        <v>45</v>
      </c>
      <c r="L285" s="6" t="s">
        <v>48</v>
      </c>
      <c r="M285" s="12">
        <v>0</v>
      </c>
      <c r="N285" s="9" t="s">
        <v>331</v>
      </c>
      <c r="O285" s="6" t="s">
        <v>1772</v>
      </c>
      <c r="P285" s="11">
        <v>28.33</v>
      </c>
      <c r="Q285" s="16">
        <v>45188</v>
      </c>
      <c r="R285" s="6" t="s">
        <v>2923</v>
      </c>
      <c r="S285" s="9">
        <f t="shared" si="32"/>
        <v>2023</v>
      </c>
      <c r="T285" s="12">
        <f t="shared" si="33"/>
        <v>9</v>
      </c>
      <c r="U285" s="6" t="str">
        <f t="shared" si="34"/>
        <v>September</v>
      </c>
      <c r="V285" s="9" t="str">
        <f t="shared" si="35"/>
        <v>Q3</v>
      </c>
      <c r="W285" s="10">
        <f t="shared" si="36"/>
        <v>1934.0650000000001</v>
      </c>
      <c r="X285" s="12">
        <f t="shared" si="37"/>
        <v>5</v>
      </c>
      <c r="Y285" s="9" t="str">
        <f t="shared" si="38"/>
        <v>Completed</v>
      </c>
      <c r="Z285" s="6" t="str">
        <f t="shared" si="39"/>
        <v>High</v>
      </c>
    </row>
    <row r="286" spans="1:26" x14ac:dyDescent="0.35">
      <c r="A286" s="8">
        <v>45399</v>
      </c>
      <c r="B286" s="6" t="s">
        <v>22</v>
      </c>
      <c r="C286" s="6" t="s">
        <v>28</v>
      </c>
      <c r="D286" s="12">
        <v>7</v>
      </c>
      <c r="E286" s="10">
        <v>353.9</v>
      </c>
      <c r="F286" s="6" t="s">
        <v>32</v>
      </c>
      <c r="G286" s="6" t="s">
        <v>34</v>
      </c>
      <c r="H286" s="7">
        <v>0.15</v>
      </c>
      <c r="I286" s="6" t="s">
        <v>37</v>
      </c>
      <c r="J286" s="10">
        <v>2105.7049999999999</v>
      </c>
      <c r="K286" s="6" t="s">
        <v>45</v>
      </c>
      <c r="L286" s="6" t="s">
        <v>48</v>
      </c>
      <c r="M286" s="12">
        <v>1</v>
      </c>
      <c r="N286" s="9" t="s">
        <v>332</v>
      </c>
      <c r="O286" s="6" t="s">
        <v>1826</v>
      </c>
      <c r="P286" s="11">
        <v>15.74</v>
      </c>
      <c r="Q286" s="16">
        <v>45409</v>
      </c>
      <c r="R286" s="6" t="s">
        <v>2925</v>
      </c>
      <c r="S286" s="9">
        <f t="shared" si="32"/>
        <v>2024</v>
      </c>
      <c r="T286" s="12">
        <f t="shared" si="33"/>
        <v>4</v>
      </c>
      <c r="U286" s="6" t="str">
        <f t="shared" si="34"/>
        <v>April</v>
      </c>
      <c r="V286" s="9" t="str">
        <f t="shared" si="35"/>
        <v>Q2</v>
      </c>
      <c r="W286" s="10">
        <f t="shared" si="36"/>
        <v>2089.9650000000001</v>
      </c>
      <c r="X286" s="12">
        <f t="shared" si="37"/>
        <v>10</v>
      </c>
      <c r="Y286" s="9" t="str">
        <f t="shared" si="38"/>
        <v>Returned</v>
      </c>
      <c r="Z286" s="6" t="str">
        <f t="shared" si="39"/>
        <v>High</v>
      </c>
    </row>
    <row r="287" spans="1:26" x14ac:dyDescent="0.35">
      <c r="A287" s="8">
        <v>45610</v>
      </c>
      <c r="B287" s="6" t="s">
        <v>21</v>
      </c>
      <c r="C287" s="6" t="s">
        <v>28</v>
      </c>
      <c r="D287" s="12">
        <v>12</v>
      </c>
      <c r="E287" s="10">
        <v>561.07000000000005</v>
      </c>
      <c r="F287" s="6" t="s">
        <v>31</v>
      </c>
      <c r="G287" s="6" t="s">
        <v>35</v>
      </c>
      <c r="H287" s="7">
        <v>0</v>
      </c>
      <c r="I287" s="6" t="s">
        <v>37</v>
      </c>
      <c r="J287" s="10">
        <v>6732.84</v>
      </c>
      <c r="K287" s="6" t="s">
        <v>43</v>
      </c>
      <c r="L287" s="6" t="s">
        <v>2928</v>
      </c>
      <c r="M287" s="12">
        <v>0</v>
      </c>
      <c r="N287" s="9" t="s">
        <v>333</v>
      </c>
      <c r="O287" s="6" t="s">
        <v>1827</v>
      </c>
      <c r="P287" s="11">
        <v>35.020000000000003</v>
      </c>
      <c r="Q287" s="16">
        <v>45614</v>
      </c>
      <c r="R287" s="6" t="s">
        <v>2924</v>
      </c>
      <c r="S287" s="9">
        <f t="shared" si="32"/>
        <v>2024</v>
      </c>
      <c r="T287" s="12">
        <f t="shared" si="33"/>
        <v>11</v>
      </c>
      <c r="U287" s="6" t="str">
        <f t="shared" si="34"/>
        <v>November</v>
      </c>
      <c r="V287" s="9" t="str">
        <f t="shared" si="35"/>
        <v>Q4</v>
      </c>
      <c r="W287" s="10">
        <f t="shared" si="36"/>
        <v>6697.82</v>
      </c>
      <c r="X287" s="12">
        <f t="shared" si="37"/>
        <v>4</v>
      </c>
      <c r="Y287" s="9" t="str">
        <f t="shared" si="38"/>
        <v>Completed</v>
      </c>
      <c r="Z287" s="6" t="str">
        <f t="shared" si="39"/>
        <v>No Discount</v>
      </c>
    </row>
    <row r="288" spans="1:26" x14ac:dyDescent="0.35">
      <c r="A288" s="8">
        <v>45498</v>
      </c>
      <c r="B288" s="6" t="s">
        <v>20</v>
      </c>
      <c r="C288" s="6" t="s">
        <v>26</v>
      </c>
      <c r="D288" s="12">
        <v>15</v>
      </c>
      <c r="E288" s="10">
        <v>247.21</v>
      </c>
      <c r="F288" s="6" t="s">
        <v>33</v>
      </c>
      <c r="G288" s="6" t="s">
        <v>34</v>
      </c>
      <c r="H288" s="7">
        <v>0.1</v>
      </c>
      <c r="I288" s="6" t="s">
        <v>41</v>
      </c>
      <c r="J288" s="10">
        <v>3337.335</v>
      </c>
      <c r="K288" s="6" t="s">
        <v>43</v>
      </c>
      <c r="L288" s="6" t="s">
        <v>2928</v>
      </c>
      <c r="M288" s="12">
        <v>0</v>
      </c>
      <c r="N288" s="9" t="s">
        <v>334</v>
      </c>
      <c r="O288" s="6" t="s">
        <v>1828</v>
      </c>
      <c r="P288" s="11">
        <v>45.42</v>
      </c>
      <c r="Q288" s="16">
        <v>45500</v>
      </c>
      <c r="R288" s="6" t="s">
        <v>2923</v>
      </c>
      <c r="S288" s="9">
        <f t="shared" si="32"/>
        <v>2024</v>
      </c>
      <c r="T288" s="12">
        <f t="shared" si="33"/>
        <v>7</v>
      </c>
      <c r="U288" s="6" t="str">
        <f t="shared" si="34"/>
        <v>Juli</v>
      </c>
      <c r="V288" s="9" t="str">
        <f t="shared" si="35"/>
        <v>Q3</v>
      </c>
      <c r="W288" s="10">
        <f t="shared" si="36"/>
        <v>3291.915</v>
      </c>
      <c r="X288" s="12">
        <f t="shared" si="37"/>
        <v>2</v>
      </c>
      <c r="Y288" s="9" t="str">
        <f t="shared" si="38"/>
        <v>Completed</v>
      </c>
      <c r="Z288" s="6" t="str">
        <f t="shared" si="39"/>
        <v>Medium</v>
      </c>
    </row>
    <row r="289" spans="1:26" x14ac:dyDescent="0.35">
      <c r="A289" s="8">
        <v>45509</v>
      </c>
      <c r="B289" s="6" t="s">
        <v>18</v>
      </c>
      <c r="C289" s="6" t="s">
        <v>24</v>
      </c>
      <c r="D289" s="12">
        <v>19</v>
      </c>
      <c r="E289" s="10">
        <v>271.22000000000003</v>
      </c>
      <c r="F289" s="6" t="s">
        <v>31</v>
      </c>
      <c r="G289" s="6" t="s">
        <v>34</v>
      </c>
      <c r="H289" s="7">
        <v>0.1</v>
      </c>
      <c r="I289" s="6" t="s">
        <v>37</v>
      </c>
      <c r="J289" s="10">
        <v>4637.8620000000001</v>
      </c>
      <c r="K289" s="6" t="s">
        <v>44</v>
      </c>
      <c r="L289" s="6" t="s">
        <v>49</v>
      </c>
      <c r="M289" s="12">
        <v>0</v>
      </c>
      <c r="N289" s="9" t="s">
        <v>335</v>
      </c>
      <c r="O289" s="6" t="s">
        <v>1829</v>
      </c>
      <c r="P289" s="11">
        <v>35.33</v>
      </c>
      <c r="Q289" s="16">
        <v>45519</v>
      </c>
      <c r="R289" s="6" t="s">
        <v>2921</v>
      </c>
      <c r="S289" s="9">
        <f t="shared" si="32"/>
        <v>2024</v>
      </c>
      <c r="T289" s="12">
        <f t="shared" si="33"/>
        <v>8</v>
      </c>
      <c r="U289" s="6" t="str">
        <f t="shared" si="34"/>
        <v>Agustus</v>
      </c>
      <c r="V289" s="9" t="str">
        <f t="shared" si="35"/>
        <v>Q3</v>
      </c>
      <c r="W289" s="10">
        <f t="shared" si="36"/>
        <v>4602.5320000000002</v>
      </c>
      <c r="X289" s="12">
        <f t="shared" si="37"/>
        <v>10</v>
      </c>
      <c r="Y289" s="9" t="str">
        <f t="shared" si="38"/>
        <v>Completed</v>
      </c>
      <c r="Z289" s="6" t="str">
        <f t="shared" si="39"/>
        <v>Medium</v>
      </c>
    </row>
    <row r="290" spans="1:26" x14ac:dyDescent="0.35">
      <c r="A290" s="8">
        <v>45680</v>
      </c>
      <c r="B290" s="6" t="s">
        <v>22</v>
      </c>
      <c r="C290" s="6" t="s">
        <v>23</v>
      </c>
      <c r="D290" s="12">
        <v>6</v>
      </c>
      <c r="E290" s="10">
        <v>532.54</v>
      </c>
      <c r="F290" s="6" t="s">
        <v>31</v>
      </c>
      <c r="G290" s="6" t="s">
        <v>34</v>
      </c>
      <c r="H290" s="7">
        <v>0</v>
      </c>
      <c r="I290" s="6" t="s">
        <v>40</v>
      </c>
      <c r="J290" s="10">
        <v>3195.24</v>
      </c>
      <c r="K290" s="6" t="s">
        <v>45</v>
      </c>
      <c r="L290" s="6" t="s">
        <v>2928</v>
      </c>
      <c r="M290" s="12">
        <v>1</v>
      </c>
      <c r="N290" s="9" t="s">
        <v>336</v>
      </c>
      <c r="O290" s="6" t="s">
        <v>1830</v>
      </c>
      <c r="P290" s="11">
        <v>25.09</v>
      </c>
      <c r="Q290" s="16">
        <v>45690</v>
      </c>
      <c r="R290" s="6" t="s">
        <v>2925</v>
      </c>
      <c r="S290" s="9">
        <f t="shared" si="32"/>
        <v>2025</v>
      </c>
      <c r="T290" s="12">
        <f t="shared" si="33"/>
        <v>1</v>
      </c>
      <c r="U290" s="6" t="str">
        <f t="shared" si="34"/>
        <v>Januari</v>
      </c>
      <c r="V290" s="9" t="str">
        <f t="shared" si="35"/>
        <v>Q1</v>
      </c>
      <c r="W290" s="10">
        <f t="shared" si="36"/>
        <v>3170.1499999999996</v>
      </c>
      <c r="X290" s="12">
        <f t="shared" si="37"/>
        <v>10</v>
      </c>
      <c r="Y290" s="9" t="str">
        <f t="shared" si="38"/>
        <v>Returned</v>
      </c>
      <c r="Z290" s="6" t="str">
        <f t="shared" si="39"/>
        <v>No Discount</v>
      </c>
    </row>
    <row r="291" spans="1:26" x14ac:dyDescent="0.35">
      <c r="A291" s="8">
        <v>45774</v>
      </c>
      <c r="B291" s="6" t="s">
        <v>22</v>
      </c>
      <c r="C291" s="6" t="s">
        <v>29</v>
      </c>
      <c r="D291" s="12">
        <v>16</v>
      </c>
      <c r="E291" s="10">
        <v>329.54</v>
      </c>
      <c r="F291" s="6" t="s">
        <v>31</v>
      </c>
      <c r="G291" s="6" t="s">
        <v>34</v>
      </c>
      <c r="H291" s="7">
        <v>0.15</v>
      </c>
      <c r="I291" s="6" t="s">
        <v>41</v>
      </c>
      <c r="J291" s="10">
        <v>4481.7440000000006</v>
      </c>
      <c r="K291" s="6" t="s">
        <v>45</v>
      </c>
      <c r="L291" s="6" t="s">
        <v>47</v>
      </c>
      <c r="M291" s="12">
        <v>1</v>
      </c>
      <c r="N291" s="9" t="s">
        <v>337</v>
      </c>
      <c r="O291" s="6" t="s">
        <v>1831</v>
      </c>
      <c r="P291" s="11">
        <v>39.39</v>
      </c>
      <c r="Q291" s="16">
        <v>45780</v>
      </c>
      <c r="R291" s="6" t="s">
        <v>2925</v>
      </c>
      <c r="S291" s="9">
        <f t="shared" si="32"/>
        <v>2025</v>
      </c>
      <c r="T291" s="12">
        <f t="shared" si="33"/>
        <v>4</v>
      </c>
      <c r="U291" s="6" t="str">
        <f t="shared" si="34"/>
        <v>April</v>
      </c>
      <c r="V291" s="9" t="str">
        <f t="shared" si="35"/>
        <v>Q2</v>
      </c>
      <c r="W291" s="10">
        <f t="shared" si="36"/>
        <v>4442.3540000000003</v>
      </c>
      <c r="X291" s="12">
        <f t="shared" si="37"/>
        <v>6</v>
      </c>
      <c r="Y291" s="9" t="str">
        <f t="shared" si="38"/>
        <v>Returned</v>
      </c>
      <c r="Z291" s="6" t="str">
        <f t="shared" si="39"/>
        <v>High</v>
      </c>
    </row>
    <row r="292" spans="1:26" x14ac:dyDescent="0.35">
      <c r="A292" s="8">
        <v>45555</v>
      </c>
      <c r="B292" s="6" t="s">
        <v>19</v>
      </c>
      <c r="C292" s="6" t="s">
        <v>24</v>
      </c>
      <c r="D292" s="12">
        <v>6</v>
      </c>
      <c r="E292" s="10">
        <v>170.1</v>
      </c>
      <c r="F292" s="6" t="s">
        <v>31</v>
      </c>
      <c r="G292" s="6" t="s">
        <v>35</v>
      </c>
      <c r="H292" s="7">
        <v>0</v>
      </c>
      <c r="I292" s="6" t="s">
        <v>36</v>
      </c>
      <c r="J292" s="10">
        <v>1020.6</v>
      </c>
      <c r="K292" s="6" t="s">
        <v>43</v>
      </c>
      <c r="L292" s="6" t="s">
        <v>47</v>
      </c>
      <c r="M292" s="12">
        <v>0</v>
      </c>
      <c r="N292" s="9" t="s">
        <v>338</v>
      </c>
      <c r="O292" s="6" t="s">
        <v>1832</v>
      </c>
      <c r="P292" s="11">
        <v>38.61</v>
      </c>
      <c r="Q292" s="16">
        <v>45558</v>
      </c>
      <c r="R292" s="6" t="s">
        <v>2922</v>
      </c>
      <c r="S292" s="9">
        <f t="shared" si="32"/>
        <v>2024</v>
      </c>
      <c r="T292" s="12">
        <f t="shared" si="33"/>
        <v>9</v>
      </c>
      <c r="U292" s="6" t="str">
        <f t="shared" si="34"/>
        <v>September</v>
      </c>
      <c r="V292" s="9" t="str">
        <f t="shared" si="35"/>
        <v>Q3</v>
      </c>
      <c r="W292" s="10">
        <f t="shared" si="36"/>
        <v>981.99</v>
      </c>
      <c r="X292" s="12">
        <f t="shared" si="37"/>
        <v>3</v>
      </c>
      <c r="Y292" s="9" t="str">
        <f t="shared" si="38"/>
        <v>Completed</v>
      </c>
      <c r="Z292" s="6" t="str">
        <f t="shared" si="39"/>
        <v>No Discount</v>
      </c>
    </row>
    <row r="293" spans="1:26" x14ac:dyDescent="0.35">
      <c r="A293" s="8">
        <v>45177</v>
      </c>
      <c r="B293" s="6" t="s">
        <v>22</v>
      </c>
      <c r="C293" s="6" t="s">
        <v>23</v>
      </c>
      <c r="D293" s="12">
        <v>19</v>
      </c>
      <c r="E293" s="10">
        <v>212.83</v>
      </c>
      <c r="F293" s="6" t="s">
        <v>33</v>
      </c>
      <c r="G293" s="6" t="s">
        <v>34</v>
      </c>
      <c r="H293" s="7">
        <v>0.15</v>
      </c>
      <c r="I293" s="6" t="s">
        <v>39</v>
      </c>
      <c r="J293" s="10">
        <v>3437.2044999999998</v>
      </c>
      <c r="K293" s="6" t="s">
        <v>42</v>
      </c>
      <c r="L293" s="6" t="s">
        <v>49</v>
      </c>
      <c r="M293" s="12">
        <v>0</v>
      </c>
      <c r="N293" s="9" t="s">
        <v>339</v>
      </c>
      <c r="O293" s="6" t="s">
        <v>1833</v>
      </c>
      <c r="P293" s="11">
        <v>42.88</v>
      </c>
      <c r="Q293" s="16">
        <v>45184</v>
      </c>
      <c r="R293" s="6" t="s">
        <v>2925</v>
      </c>
      <c r="S293" s="9">
        <f t="shared" si="32"/>
        <v>2023</v>
      </c>
      <c r="T293" s="12">
        <f t="shared" si="33"/>
        <v>9</v>
      </c>
      <c r="U293" s="6" t="str">
        <f t="shared" si="34"/>
        <v>September</v>
      </c>
      <c r="V293" s="9" t="str">
        <f t="shared" si="35"/>
        <v>Q3</v>
      </c>
      <c r="W293" s="10">
        <f t="shared" si="36"/>
        <v>3394.3244999999997</v>
      </c>
      <c r="X293" s="12">
        <f t="shared" si="37"/>
        <v>7</v>
      </c>
      <c r="Y293" s="9" t="str">
        <f t="shared" si="38"/>
        <v>Completed</v>
      </c>
      <c r="Z293" s="6" t="str">
        <f t="shared" si="39"/>
        <v>High</v>
      </c>
    </row>
    <row r="294" spans="1:26" x14ac:dyDescent="0.35">
      <c r="A294" s="8">
        <v>45767</v>
      </c>
      <c r="B294" s="6" t="s">
        <v>19</v>
      </c>
      <c r="C294" s="6" t="s">
        <v>23</v>
      </c>
      <c r="D294" s="12">
        <v>5</v>
      </c>
      <c r="E294" s="10">
        <v>578.91999999999996</v>
      </c>
      <c r="F294" s="6" t="s">
        <v>31</v>
      </c>
      <c r="G294" s="6" t="s">
        <v>34</v>
      </c>
      <c r="H294" s="7">
        <v>0</v>
      </c>
      <c r="I294" s="6" t="s">
        <v>41</v>
      </c>
      <c r="J294" s="10">
        <v>2894.6</v>
      </c>
      <c r="K294" s="6" t="s">
        <v>44</v>
      </c>
      <c r="L294" s="6" t="s">
        <v>2928</v>
      </c>
      <c r="M294" s="12">
        <v>1</v>
      </c>
      <c r="N294" s="9" t="s">
        <v>340</v>
      </c>
      <c r="O294" s="6" t="s">
        <v>1834</v>
      </c>
      <c r="P294" s="11">
        <v>44.09</v>
      </c>
      <c r="Q294" s="16">
        <v>45775</v>
      </c>
      <c r="R294" s="6" t="s">
        <v>2922</v>
      </c>
      <c r="S294" s="9">
        <f t="shared" si="32"/>
        <v>2025</v>
      </c>
      <c r="T294" s="12">
        <f t="shared" si="33"/>
        <v>4</v>
      </c>
      <c r="U294" s="6" t="str">
        <f t="shared" si="34"/>
        <v>April</v>
      </c>
      <c r="V294" s="9" t="str">
        <f t="shared" si="35"/>
        <v>Q2</v>
      </c>
      <c r="W294" s="10">
        <f t="shared" si="36"/>
        <v>2850.5099999999998</v>
      </c>
      <c r="X294" s="12">
        <f t="shared" si="37"/>
        <v>8</v>
      </c>
      <c r="Y294" s="9" t="str">
        <f t="shared" si="38"/>
        <v>Returned</v>
      </c>
      <c r="Z294" s="6" t="str">
        <f t="shared" si="39"/>
        <v>No Discount</v>
      </c>
    </row>
    <row r="295" spans="1:26" x14ac:dyDescent="0.35">
      <c r="A295" s="8">
        <v>45463</v>
      </c>
      <c r="B295" s="6" t="s">
        <v>20</v>
      </c>
      <c r="C295" s="6" t="s">
        <v>24</v>
      </c>
      <c r="D295" s="12">
        <v>3</v>
      </c>
      <c r="E295" s="10">
        <v>456.92</v>
      </c>
      <c r="F295" s="6" t="s">
        <v>32</v>
      </c>
      <c r="G295" s="6" t="s">
        <v>35</v>
      </c>
      <c r="H295" s="7">
        <v>0.1</v>
      </c>
      <c r="I295" s="6" t="s">
        <v>38</v>
      </c>
      <c r="J295" s="10">
        <v>1233.684</v>
      </c>
      <c r="K295" s="6" t="s">
        <v>43</v>
      </c>
      <c r="L295" s="6" t="s">
        <v>47</v>
      </c>
      <c r="M295" s="12">
        <v>0</v>
      </c>
      <c r="N295" s="9" t="s">
        <v>341</v>
      </c>
      <c r="O295" s="6" t="s">
        <v>1835</v>
      </c>
      <c r="P295" s="11">
        <v>17.57</v>
      </c>
      <c r="Q295" s="16">
        <v>45470</v>
      </c>
      <c r="R295" s="6" t="s">
        <v>2923</v>
      </c>
      <c r="S295" s="9">
        <f t="shared" si="32"/>
        <v>2024</v>
      </c>
      <c r="T295" s="12">
        <f t="shared" si="33"/>
        <v>6</v>
      </c>
      <c r="U295" s="6" t="str">
        <f t="shared" si="34"/>
        <v>Juni</v>
      </c>
      <c r="V295" s="9" t="str">
        <f t="shared" si="35"/>
        <v>Q2</v>
      </c>
      <c r="W295" s="10">
        <f t="shared" si="36"/>
        <v>1216.114</v>
      </c>
      <c r="X295" s="12">
        <f t="shared" si="37"/>
        <v>7</v>
      </c>
      <c r="Y295" s="9" t="str">
        <f t="shared" si="38"/>
        <v>Completed</v>
      </c>
      <c r="Z295" s="6" t="str">
        <f t="shared" si="39"/>
        <v>Medium</v>
      </c>
    </row>
    <row r="296" spans="1:26" x14ac:dyDescent="0.35">
      <c r="A296" s="8">
        <v>44937</v>
      </c>
      <c r="B296" s="6" t="s">
        <v>18</v>
      </c>
      <c r="C296" s="6" t="s">
        <v>28</v>
      </c>
      <c r="D296" s="12">
        <v>12</v>
      </c>
      <c r="E296" s="10">
        <v>521.53</v>
      </c>
      <c r="F296" s="6" t="s">
        <v>33</v>
      </c>
      <c r="G296" s="6" t="s">
        <v>35</v>
      </c>
      <c r="H296" s="7">
        <v>0</v>
      </c>
      <c r="I296" s="6" t="s">
        <v>36</v>
      </c>
      <c r="J296" s="10">
        <v>6258.36</v>
      </c>
      <c r="K296" s="6" t="s">
        <v>44</v>
      </c>
      <c r="L296" s="6" t="s">
        <v>48</v>
      </c>
      <c r="M296" s="12">
        <v>1</v>
      </c>
      <c r="N296" s="9" t="s">
        <v>342</v>
      </c>
      <c r="O296" s="6" t="s">
        <v>1836</v>
      </c>
      <c r="P296" s="11">
        <v>49.59</v>
      </c>
      <c r="Q296" s="16">
        <v>44946</v>
      </c>
      <c r="R296" s="6" t="s">
        <v>2921</v>
      </c>
      <c r="S296" s="9">
        <f t="shared" si="32"/>
        <v>2023</v>
      </c>
      <c r="T296" s="12">
        <f t="shared" si="33"/>
        <v>1</v>
      </c>
      <c r="U296" s="6" t="str">
        <f t="shared" si="34"/>
        <v>Januari</v>
      </c>
      <c r="V296" s="9" t="str">
        <f t="shared" si="35"/>
        <v>Q1</v>
      </c>
      <c r="W296" s="10">
        <f t="shared" si="36"/>
        <v>6208.7699999999995</v>
      </c>
      <c r="X296" s="12">
        <f t="shared" si="37"/>
        <v>9</v>
      </c>
      <c r="Y296" s="9" t="str">
        <f t="shared" si="38"/>
        <v>Returned</v>
      </c>
      <c r="Z296" s="6" t="str">
        <f t="shared" si="39"/>
        <v>No Discount</v>
      </c>
    </row>
    <row r="297" spans="1:26" x14ac:dyDescent="0.35">
      <c r="A297" s="8">
        <v>45111</v>
      </c>
      <c r="B297" s="6" t="s">
        <v>20</v>
      </c>
      <c r="C297" s="6" t="s">
        <v>25</v>
      </c>
      <c r="D297" s="12">
        <v>17</v>
      </c>
      <c r="E297" s="10">
        <v>468.19</v>
      </c>
      <c r="F297" s="6" t="s">
        <v>33</v>
      </c>
      <c r="G297" s="6" t="s">
        <v>35</v>
      </c>
      <c r="H297" s="7">
        <v>0.05</v>
      </c>
      <c r="I297" s="6" t="s">
        <v>40</v>
      </c>
      <c r="J297" s="10">
        <v>7561.2684999999992</v>
      </c>
      <c r="K297" s="6" t="s">
        <v>46</v>
      </c>
      <c r="L297" s="6" t="s">
        <v>2928</v>
      </c>
      <c r="M297" s="12">
        <v>0</v>
      </c>
      <c r="N297" s="9" t="s">
        <v>343</v>
      </c>
      <c r="O297" s="6" t="s">
        <v>1837</v>
      </c>
      <c r="P297" s="11">
        <v>13.84</v>
      </c>
      <c r="Q297" s="16">
        <v>45114</v>
      </c>
      <c r="R297" s="6" t="s">
        <v>2923</v>
      </c>
      <c r="S297" s="9">
        <f t="shared" si="32"/>
        <v>2023</v>
      </c>
      <c r="T297" s="12">
        <f t="shared" si="33"/>
        <v>7</v>
      </c>
      <c r="U297" s="6" t="str">
        <f t="shared" si="34"/>
        <v>Juli</v>
      </c>
      <c r="V297" s="9" t="str">
        <f t="shared" si="35"/>
        <v>Q3</v>
      </c>
      <c r="W297" s="10">
        <f t="shared" si="36"/>
        <v>7547.4284999999991</v>
      </c>
      <c r="X297" s="12">
        <f t="shared" si="37"/>
        <v>3</v>
      </c>
      <c r="Y297" s="9" t="str">
        <f t="shared" si="38"/>
        <v>Completed</v>
      </c>
      <c r="Z297" s="6" t="str">
        <f t="shared" si="39"/>
        <v>Low</v>
      </c>
    </row>
    <row r="298" spans="1:26" x14ac:dyDescent="0.35">
      <c r="A298" s="8">
        <v>45724</v>
      </c>
      <c r="B298" s="6" t="s">
        <v>21</v>
      </c>
      <c r="C298" s="6" t="s">
        <v>27</v>
      </c>
      <c r="D298" s="12">
        <v>9</v>
      </c>
      <c r="E298" s="10">
        <v>8.81</v>
      </c>
      <c r="F298" s="6" t="s">
        <v>33</v>
      </c>
      <c r="G298" s="6" t="s">
        <v>35</v>
      </c>
      <c r="H298" s="7">
        <v>0.15</v>
      </c>
      <c r="I298" s="6" t="s">
        <v>37</v>
      </c>
      <c r="J298" s="10">
        <v>67.396500000000003</v>
      </c>
      <c r="K298" s="6" t="s">
        <v>42</v>
      </c>
      <c r="L298" s="6" t="s">
        <v>48</v>
      </c>
      <c r="M298" s="12">
        <v>0</v>
      </c>
      <c r="N298" s="9" t="s">
        <v>344</v>
      </c>
      <c r="O298" s="6" t="s">
        <v>1838</v>
      </c>
      <c r="P298" s="11">
        <v>42.7</v>
      </c>
      <c r="Q298" s="16">
        <v>45734</v>
      </c>
      <c r="R298" s="6" t="s">
        <v>2924</v>
      </c>
      <c r="S298" s="9">
        <f t="shared" si="32"/>
        <v>2025</v>
      </c>
      <c r="T298" s="12">
        <f t="shared" si="33"/>
        <v>3</v>
      </c>
      <c r="U298" s="6" t="str">
        <f t="shared" si="34"/>
        <v>Maret</v>
      </c>
      <c r="V298" s="9" t="str">
        <f t="shared" si="35"/>
        <v>Q1</v>
      </c>
      <c r="W298" s="10">
        <f t="shared" si="36"/>
        <v>24.6965</v>
      </c>
      <c r="X298" s="12">
        <f t="shared" si="37"/>
        <v>10</v>
      </c>
      <c r="Y298" s="9" t="str">
        <f t="shared" si="38"/>
        <v>Completed</v>
      </c>
      <c r="Z298" s="6" t="str">
        <f t="shared" si="39"/>
        <v>High</v>
      </c>
    </row>
    <row r="299" spans="1:26" x14ac:dyDescent="0.35">
      <c r="A299" s="8">
        <v>45698</v>
      </c>
      <c r="B299" s="6" t="s">
        <v>19</v>
      </c>
      <c r="C299" s="6" t="s">
        <v>26</v>
      </c>
      <c r="D299" s="12">
        <v>6</v>
      </c>
      <c r="E299" s="10">
        <v>521.1</v>
      </c>
      <c r="F299" s="6" t="s">
        <v>31</v>
      </c>
      <c r="G299" s="6" t="s">
        <v>34</v>
      </c>
      <c r="H299" s="7">
        <v>0.15</v>
      </c>
      <c r="I299" s="6" t="s">
        <v>38</v>
      </c>
      <c r="J299" s="10">
        <v>2657.61</v>
      </c>
      <c r="K299" s="6" t="s">
        <v>46</v>
      </c>
      <c r="L299" s="6" t="s">
        <v>2928</v>
      </c>
      <c r="M299" s="12">
        <v>0</v>
      </c>
      <c r="N299" s="9" t="s">
        <v>345</v>
      </c>
      <c r="O299" s="6" t="s">
        <v>1839</v>
      </c>
      <c r="P299" s="11">
        <v>31.14</v>
      </c>
      <c r="Q299" s="16">
        <v>45700</v>
      </c>
      <c r="R299" s="6" t="s">
        <v>2922</v>
      </c>
      <c r="S299" s="9">
        <f t="shared" si="32"/>
        <v>2025</v>
      </c>
      <c r="T299" s="12">
        <f t="shared" si="33"/>
        <v>2</v>
      </c>
      <c r="U299" s="6" t="str">
        <f t="shared" si="34"/>
        <v>Februari</v>
      </c>
      <c r="V299" s="9" t="str">
        <f t="shared" si="35"/>
        <v>Q1</v>
      </c>
      <c r="W299" s="10">
        <f t="shared" si="36"/>
        <v>2626.4700000000003</v>
      </c>
      <c r="X299" s="12">
        <f t="shared" si="37"/>
        <v>2</v>
      </c>
      <c r="Y299" s="9" t="str">
        <f t="shared" si="38"/>
        <v>Completed</v>
      </c>
      <c r="Z299" s="6" t="str">
        <f t="shared" si="39"/>
        <v>High</v>
      </c>
    </row>
    <row r="300" spans="1:26" x14ac:dyDescent="0.35">
      <c r="A300" s="8">
        <v>45733</v>
      </c>
      <c r="B300" s="6" t="s">
        <v>22</v>
      </c>
      <c r="C300" s="6" t="s">
        <v>27</v>
      </c>
      <c r="D300" s="12">
        <v>10</v>
      </c>
      <c r="E300" s="10">
        <v>289.91000000000003</v>
      </c>
      <c r="F300" s="6" t="s">
        <v>32</v>
      </c>
      <c r="G300" s="6" t="s">
        <v>35</v>
      </c>
      <c r="H300" s="7">
        <v>0.1</v>
      </c>
      <c r="I300" s="6" t="s">
        <v>40</v>
      </c>
      <c r="J300" s="10">
        <v>2609.190000000001</v>
      </c>
      <c r="K300" s="6" t="s">
        <v>46</v>
      </c>
      <c r="L300" s="6" t="s">
        <v>48</v>
      </c>
      <c r="M300" s="12">
        <v>0</v>
      </c>
      <c r="N300" s="9" t="s">
        <v>346</v>
      </c>
      <c r="O300" s="6" t="s">
        <v>1840</v>
      </c>
      <c r="P300" s="11">
        <v>32.96</v>
      </c>
      <c r="Q300" s="16">
        <v>45737</v>
      </c>
      <c r="R300" s="6" t="s">
        <v>2925</v>
      </c>
      <c r="S300" s="9">
        <f t="shared" si="32"/>
        <v>2025</v>
      </c>
      <c r="T300" s="12">
        <f t="shared" si="33"/>
        <v>3</v>
      </c>
      <c r="U300" s="6" t="str">
        <f t="shared" si="34"/>
        <v>Maret</v>
      </c>
      <c r="V300" s="9" t="str">
        <f t="shared" si="35"/>
        <v>Q1</v>
      </c>
      <c r="W300" s="10">
        <f t="shared" si="36"/>
        <v>2576.2300000000009</v>
      </c>
      <c r="X300" s="12">
        <f t="shared" si="37"/>
        <v>4</v>
      </c>
      <c r="Y300" s="9" t="str">
        <f t="shared" si="38"/>
        <v>Completed</v>
      </c>
      <c r="Z300" s="6" t="str">
        <f t="shared" si="39"/>
        <v>Medium</v>
      </c>
    </row>
    <row r="301" spans="1:26" x14ac:dyDescent="0.35">
      <c r="A301" s="8">
        <v>45239</v>
      </c>
      <c r="B301" s="6" t="s">
        <v>18</v>
      </c>
      <c r="C301" s="6" t="s">
        <v>29</v>
      </c>
      <c r="D301" s="12">
        <v>3</v>
      </c>
      <c r="E301" s="10">
        <v>142.27000000000001</v>
      </c>
      <c r="F301" s="6" t="s">
        <v>33</v>
      </c>
      <c r="G301" s="6" t="s">
        <v>35</v>
      </c>
      <c r="H301" s="7">
        <v>0.05</v>
      </c>
      <c r="I301" s="6" t="s">
        <v>41</v>
      </c>
      <c r="J301" s="10">
        <v>405.46949999999998</v>
      </c>
      <c r="K301" s="6" t="s">
        <v>42</v>
      </c>
      <c r="L301" s="6" t="s">
        <v>48</v>
      </c>
      <c r="M301" s="12">
        <v>0</v>
      </c>
      <c r="N301" s="9" t="s">
        <v>347</v>
      </c>
      <c r="O301" s="6" t="s">
        <v>1841</v>
      </c>
      <c r="P301" s="11">
        <v>32.799999999999997</v>
      </c>
      <c r="Q301" s="16">
        <v>45245</v>
      </c>
      <c r="R301" s="6" t="s">
        <v>2921</v>
      </c>
      <c r="S301" s="9">
        <f t="shared" si="32"/>
        <v>2023</v>
      </c>
      <c r="T301" s="12">
        <f t="shared" si="33"/>
        <v>11</v>
      </c>
      <c r="U301" s="6" t="str">
        <f t="shared" si="34"/>
        <v>November</v>
      </c>
      <c r="V301" s="9" t="str">
        <f t="shared" si="35"/>
        <v>Q4</v>
      </c>
      <c r="W301" s="10">
        <f t="shared" si="36"/>
        <v>372.66949999999997</v>
      </c>
      <c r="X301" s="12">
        <f t="shared" si="37"/>
        <v>6</v>
      </c>
      <c r="Y301" s="9" t="str">
        <f t="shared" si="38"/>
        <v>Completed</v>
      </c>
      <c r="Z301" s="6" t="str">
        <f t="shared" si="39"/>
        <v>Low</v>
      </c>
    </row>
    <row r="302" spans="1:26" x14ac:dyDescent="0.35">
      <c r="A302" s="8">
        <v>45260</v>
      </c>
      <c r="B302" s="6" t="s">
        <v>21</v>
      </c>
      <c r="C302" s="6" t="s">
        <v>29</v>
      </c>
      <c r="D302" s="12">
        <v>15</v>
      </c>
      <c r="E302" s="10">
        <v>354.09</v>
      </c>
      <c r="F302" s="6" t="s">
        <v>30</v>
      </c>
      <c r="G302" s="6" t="s">
        <v>35</v>
      </c>
      <c r="H302" s="7">
        <v>0.05</v>
      </c>
      <c r="I302" s="6" t="s">
        <v>39</v>
      </c>
      <c r="J302" s="10">
        <v>5045.7824999999993</v>
      </c>
      <c r="K302" s="6" t="s">
        <v>42</v>
      </c>
      <c r="L302" s="6" t="s">
        <v>2928</v>
      </c>
      <c r="M302" s="12">
        <v>1</v>
      </c>
      <c r="N302" s="9" t="s">
        <v>348</v>
      </c>
      <c r="O302" s="6" t="s">
        <v>1842</v>
      </c>
      <c r="P302" s="11">
        <v>25.3</v>
      </c>
      <c r="Q302" s="16">
        <v>45268</v>
      </c>
      <c r="R302" s="6" t="s">
        <v>2924</v>
      </c>
      <c r="S302" s="9">
        <f t="shared" si="32"/>
        <v>2023</v>
      </c>
      <c r="T302" s="12">
        <f t="shared" si="33"/>
        <v>11</v>
      </c>
      <c r="U302" s="6" t="str">
        <f t="shared" si="34"/>
        <v>November</v>
      </c>
      <c r="V302" s="9" t="str">
        <f t="shared" si="35"/>
        <v>Q4</v>
      </c>
      <c r="W302" s="10">
        <f t="shared" si="36"/>
        <v>5020.4824999999992</v>
      </c>
      <c r="X302" s="12">
        <f t="shared" si="37"/>
        <v>8</v>
      </c>
      <c r="Y302" s="9" t="str">
        <f t="shared" si="38"/>
        <v>Returned</v>
      </c>
      <c r="Z302" s="6" t="str">
        <f t="shared" si="39"/>
        <v>Low</v>
      </c>
    </row>
    <row r="303" spans="1:26" x14ac:dyDescent="0.35">
      <c r="A303" s="8">
        <v>45519</v>
      </c>
      <c r="B303" s="6" t="s">
        <v>19</v>
      </c>
      <c r="C303" s="6" t="s">
        <v>28</v>
      </c>
      <c r="D303" s="12">
        <v>20</v>
      </c>
      <c r="E303" s="10">
        <v>358.57</v>
      </c>
      <c r="F303" s="6" t="s">
        <v>30</v>
      </c>
      <c r="G303" s="6" t="s">
        <v>34</v>
      </c>
      <c r="H303" s="7">
        <v>0</v>
      </c>
      <c r="I303" s="6" t="s">
        <v>37</v>
      </c>
      <c r="J303" s="10">
        <v>7171.4</v>
      </c>
      <c r="K303" s="6" t="s">
        <v>45</v>
      </c>
      <c r="L303" s="6" t="s">
        <v>47</v>
      </c>
      <c r="M303" s="12">
        <v>1</v>
      </c>
      <c r="N303" s="9" t="s">
        <v>349</v>
      </c>
      <c r="O303" s="6" t="s">
        <v>1843</v>
      </c>
      <c r="P303" s="11">
        <v>21.11</v>
      </c>
      <c r="Q303" s="16">
        <v>45524</v>
      </c>
      <c r="R303" s="6" t="s">
        <v>2922</v>
      </c>
      <c r="S303" s="9">
        <f t="shared" si="32"/>
        <v>2024</v>
      </c>
      <c r="T303" s="12">
        <f t="shared" si="33"/>
        <v>8</v>
      </c>
      <c r="U303" s="6" t="str">
        <f t="shared" si="34"/>
        <v>Agustus</v>
      </c>
      <c r="V303" s="9" t="str">
        <f t="shared" si="35"/>
        <v>Q3</v>
      </c>
      <c r="W303" s="10">
        <f t="shared" si="36"/>
        <v>7150.29</v>
      </c>
      <c r="X303" s="12">
        <f t="shared" si="37"/>
        <v>5</v>
      </c>
      <c r="Y303" s="9" t="str">
        <f t="shared" si="38"/>
        <v>Returned</v>
      </c>
      <c r="Z303" s="6" t="str">
        <f t="shared" si="39"/>
        <v>No Discount</v>
      </c>
    </row>
    <row r="304" spans="1:26" x14ac:dyDescent="0.35">
      <c r="A304" s="8">
        <v>45006</v>
      </c>
      <c r="B304" s="6" t="s">
        <v>22</v>
      </c>
      <c r="C304" s="6" t="s">
        <v>28</v>
      </c>
      <c r="D304" s="12">
        <v>16</v>
      </c>
      <c r="E304" s="10">
        <v>33.18</v>
      </c>
      <c r="F304" s="6" t="s">
        <v>32</v>
      </c>
      <c r="G304" s="6" t="s">
        <v>35</v>
      </c>
      <c r="H304" s="7">
        <v>0.05</v>
      </c>
      <c r="I304" s="6" t="s">
        <v>36</v>
      </c>
      <c r="J304" s="10">
        <v>504.33600000000001</v>
      </c>
      <c r="K304" s="6" t="s">
        <v>42</v>
      </c>
      <c r="L304" s="6" t="s">
        <v>48</v>
      </c>
      <c r="M304" s="12">
        <v>0</v>
      </c>
      <c r="N304" s="9" t="s">
        <v>350</v>
      </c>
      <c r="O304" s="6" t="s">
        <v>1844</v>
      </c>
      <c r="P304" s="11">
        <v>22.94</v>
      </c>
      <c r="Q304" s="16">
        <v>45011</v>
      </c>
      <c r="R304" s="6" t="s">
        <v>2925</v>
      </c>
      <c r="S304" s="9">
        <f t="shared" si="32"/>
        <v>2023</v>
      </c>
      <c r="T304" s="12">
        <f t="shared" si="33"/>
        <v>3</v>
      </c>
      <c r="U304" s="6" t="str">
        <f t="shared" si="34"/>
        <v>Maret</v>
      </c>
      <c r="V304" s="9" t="str">
        <f t="shared" si="35"/>
        <v>Q1</v>
      </c>
      <c r="W304" s="10">
        <f t="shared" si="36"/>
        <v>481.39600000000002</v>
      </c>
      <c r="X304" s="12">
        <f t="shared" si="37"/>
        <v>5</v>
      </c>
      <c r="Y304" s="9" t="str">
        <f t="shared" si="38"/>
        <v>Completed</v>
      </c>
      <c r="Z304" s="6" t="str">
        <f t="shared" si="39"/>
        <v>Low</v>
      </c>
    </row>
    <row r="305" spans="1:26" x14ac:dyDescent="0.35">
      <c r="A305" s="8">
        <v>45225</v>
      </c>
      <c r="B305" s="6" t="s">
        <v>22</v>
      </c>
      <c r="C305" s="6" t="s">
        <v>27</v>
      </c>
      <c r="D305" s="12">
        <v>2</v>
      </c>
      <c r="E305" s="10">
        <v>124.4</v>
      </c>
      <c r="F305" s="6" t="s">
        <v>30</v>
      </c>
      <c r="G305" s="6" t="s">
        <v>35</v>
      </c>
      <c r="H305" s="7">
        <v>0</v>
      </c>
      <c r="I305" s="6" t="s">
        <v>36</v>
      </c>
      <c r="J305" s="10">
        <v>248.8</v>
      </c>
      <c r="K305" s="6" t="s">
        <v>42</v>
      </c>
      <c r="L305" s="6" t="s">
        <v>2928</v>
      </c>
      <c r="M305" s="12">
        <v>0</v>
      </c>
      <c r="N305" s="9" t="s">
        <v>351</v>
      </c>
      <c r="O305" s="6" t="s">
        <v>1845</v>
      </c>
      <c r="P305" s="11">
        <v>37.049999999999997</v>
      </c>
      <c r="Q305" s="16">
        <v>45230</v>
      </c>
      <c r="R305" s="6" t="s">
        <v>2925</v>
      </c>
      <c r="S305" s="9">
        <f t="shared" si="32"/>
        <v>2023</v>
      </c>
      <c r="T305" s="12">
        <f t="shared" si="33"/>
        <v>10</v>
      </c>
      <c r="U305" s="6" t="str">
        <f t="shared" si="34"/>
        <v>Oktober</v>
      </c>
      <c r="V305" s="9" t="str">
        <f t="shared" si="35"/>
        <v>Q4</v>
      </c>
      <c r="W305" s="10">
        <f t="shared" si="36"/>
        <v>211.75</v>
      </c>
      <c r="X305" s="12">
        <f t="shared" si="37"/>
        <v>5</v>
      </c>
      <c r="Y305" s="9" t="str">
        <f t="shared" si="38"/>
        <v>Completed</v>
      </c>
      <c r="Z305" s="6" t="str">
        <f t="shared" si="39"/>
        <v>No Discount</v>
      </c>
    </row>
    <row r="306" spans="1:26" x14ac:dyDescent="0.35">
      <c r="A306" s="8">
        <v>45233</v>
      </c>
      <c r="B306" s="6" t="s">
        <v>22</v>
      </c>
      <c r="C306" s="6" t="s">
        <v>24</v>
      </c>
      <c r="D306" s="12">
        <v>12</v>
      </c>
      <c r="E306" s="10">
        <v>17.760000000000002</v>
      </c>
      <c r="F306" s="6" t="s">
        <v>33</v>
      </c>
      <c r="G306" s="6" t="s">
        <v>35</v>
      </c>
      <c r="H306" s="7">
        <v>0.1</v>
      </c>
      <c r="I306" s="6" t="s">
        <v>39</v>
      </c>
      <c r="J306" s="10">
        <v>191.80799999999999</v>
      </c>
      <c r="K306" s="6" t="s">
        <v>42</v>
      </c>
      <c r="L306" s="6" t="s">
        <v>47</v>
      </c>
      <c r="M306" s="12">
        <v>0</v>
      </c>
      <c r="N306" s="9" t="s">
        <v>352</v>
      </c>
      <c r="O306" s="6" t="s">
        <v>1846</v>
      </c>
      <c r="P306" s="11">
        <v>12.18</v>
      </c>
      <c r="Q306" s="16">
        <v>45241</v>
      </c>
      <c r="R306" s="6" t="s">
        <v>2925</v>
      </c>
      <c r="S306" s="9">
        <f t="shared" si="32"/>
        <v>2023</v>
      </c>
      <c r="T306" s="12">
        <f t="shared" si="33"/>
        <v>11</v>
      </c>
      <c r="U306" s="6" t="str">
        <f t="shared" si="34"/>
        <v>November</v>
      </c>
      <c r="V306" s="9" t="str">
        <f t="shared" si="35"/>
        <v>Q4</v>
      </c>
      <c r="W306" s="10">
        <f t="shared" si="36"/>
        <v>179.62799999999999</v>
      </c>
      <c r="X306" s="12">
        <f t="shared" si="37"/>
        <v>8</v>
      </c>
      <c r="Y306" s="9" t="str">
        <f t="shared" si="38"/>
        <v>Completed</v>
      </c>
      <c r="Z306" s="6" t="str">
        <f t="shared" si="39"/>
        <v>Medium</v>
      </c>
    </row>
    <row r="307" spans="1:26" x14ac:dyDescent="0.35">
      <c r="A307" s="8">
        <v>45687</v>
      </c>
      <c r="B307" s="6" t="s">
        <v>20</v>
      </c>
      <c r="C307" s="6" t="s">
        <v>26</v>
      </c>
      <c r="D307" s="12">
        <v>16</v>
      </c>
      <c r="E307" s="10">
        <v>345.53</v>
      </c>
      <c r="F307" s="6" t="s">
        <v>32</v>
      </c>
      <c r="G307" s="6" t="s">
        <v>35</v>
      </c>
      <c r="H307" s="7">
        <v>0.15</v>
      </c>
      <c r="I307" s="6" t="s">
        <v>38</v>
      </c>
      <c r="J307" s="10">
        <v>4699.2079999999996</v>
      </c>
      <c r="K307" s="6" t="s">
        <v>43</v>
      </c>
      <c r="L307" s="6" t="s">
        <v>48</v>
      </c>
      <c r="M307" s="12">
        <v>0</v>
      </c>
      <c r="N307" s="9" t="s">
        <v>353</v>
      </c>
      <c r="O307" s="6" t="s">
        <v>1847</v>
      </c>
      <c r="P307" s="11">
        <v>13.43</v>
      </c>
      <c r="Q307" s="16">
        <v>45693</v>
      </c>
      <c r="R307" s="6" t="s">
        <v>2923</v>
      </c>
      <c r="S307" s="9">
        <f t="shared" si="32"/>
        <v>2025</v>
      </c>
      <c r="T307" s="12">
        <f t="shared" si="33"/>
        <v>1</v>
      </c>
      <c r="U307" s="6" t="str">
        <f t="shared" si="34"/>
        <v>Januari</v>
      </c>
      <c r="V307" s="9" t="str">
        <f t="shared" si="35"/>
        <v>Q1</v>
      </c>
      <c r="W307" s="10">
        <f t="shared" si="36"/>
        <v>4685.7779999999993</v>
      </c>
      <c r="X307" s="12">
        <f t="shared" si="37"/>
        <v>6</v>
      </c>
      <c r="Y307" s="9" t="str">
        <f t="shared" si="38"/>
        <v>Completed</v>
      </c>
      <c r="Z307" s="6" t="str">
        <f t="shared" si="39"/>
        <v>High</v>
      </c>
    </row>
    <row r="308" spans="1:26" x14ac:dyDescent="0.35">
      <c r="A308" s="8">
        <v>45316</v>
      </c>
      <c r="B308" s="6" t="s">
        <v>22</v>
      </c>
      <c r="C308" s="6" t="s">
        <v>23</v>
      </c>
      <c r="D308" s="12">
        <v>13</v>
      </c>
      <c r="E308" s="10">
        <v>453.48</v>
      </c>
      <c r="F308" s="6" t="s">
        <v>31</v>
      </c>
      <c r="G308" s="6" t="s">
        <v>34</v>
      </c>
      <c r="H308" s="7">
        <v>0.05</v>
      </c>
      <c r="I308" s="6" t="s">
        <v>37</v>
      </c>
      <c r="J308" s="10">
        <v>5600.4779999999992</v>
      </c>
      <c r="K308" s="6" t="s">
        <v>43</v>
      </c>
      <c r="L308" s="6" t="s">
        <v>48</v>
      </c>
      <c r="M308" s="12">
        <v>0</v>
      </c>
      <c r="N308" s="9" t="s">
        <v>354</v>
      </c>
      <c r="O308" s="6" t="s">
        <v>1848</v>
      </c>
      <c r="P308" s="11">
        <v>46.28</v>
      </c>
      <c r="Q308" s="16">
        <v>45325</v>
      </c>
      <c r="R308" s="6" t="s">
        <v>2925</v>
      </c>
      <c r="S308" s="9">
        <f t="shared" si="32"/>
        <v>2024</v>
      </c>
      <c r="T308" s="12">
        <f t="shared" si="33"/>
        <v>1</v>
      </c>
      <c r="U308" s="6" t="str">
        <f t="shared" si="34"/>
        <v>Januari</v>
      </c>
      <c r="V308" s="9" t="str">
        <f t="shared" si="35"/>
        <v>Q1</v>
      </c>
      <c r="W308" s="10">
        <f t="shared" si="36"/>
        <v>5554.1979999999994</v>
      </c>
      <c r="X308" s="12">
        <f t="shared" si="37"/>
        <v>9</v>
      </c>
      <c r="Y308" s="9" t="str">
        <f t="shared" si="38"/>
        <v>Completed</v>
      </c>
      <c r="Z308" s="6" t="str">
        <f t="shared" si="39"/>
        <v>Low</v>
      </c>
    </row>
    <row r="309" spans="1:26" x14ac:dyDescent="0.35">
      <c r="A309" s="8">
        <v>45745</v>
      </c>
      <c r="B309" s="6" t="s">
        <v>19</v>
      </c>
      <c r="C309" s="6" t="s">
        <v>23</v>
      </c>
      <c r="D309" s="12">
        <v>10</v>
      </c>
      <c r="E309" s="10">
        <v>277.74</v>
      </c>
      <c r="F309" s="6" t="s">
        <v>30</v>
      </c>
      <c r="G309" s="6" t="s">
        <v>35</v>
      </c>
      <c r="H309" s="7">
        <v>0.15</v>
      </c>
      <c r="I309" s="6" t="s">
        <v>39</v>
      </c>
      <c r="J309" s="10">
        <v>2360.79</v>
      </c>
      <c r="K309" s="6" t="s">
        <v>43</v>
      </c>
      <c r="L309" s="6" t="s">
        <v>48</v>
      </c>
      <c r="M309" s="12">
        <v>1</v>
      </c>
      <c r="N309" s="9" t="s">
        <v>355</v>
      </c>
      <c r="O309" s="6" t="s">
        <v>1849</v>
      </c>
      <c r="P309" s="11">
        <v>35.020000000000003</v>
      </c>
      <c r="Q309" s="16">
        <v>45749</v>
      </c>
      <c r="R309" s="6" t="s">
        <v>2922</v>
      </c>
      <c r="S309" s="9">
        <f t="shared" si="32"/>
        <v>2025</v>
      </c>
      <c r="T309" s="12">
        <f t="shared" si="33"/>
        <v>3</v>
      </c>
      <c r="U309" s="6" t="str">
        <f t="shared" si="34"/>
        <v>Maret</v>
      </c>
      <c r="V309" s="9" t="str">
        <f t="shared" si="35"/>
        <v>Q1</v>
      </c>
      <c r="W309" s="10">
        <f t="shared" si="36"/>
        <v>2325.77</v>
      </c>
      <c r="X309" s="12">
        <f t="shared" si="37"/>
        <v>4</v>
      </c>
      <c r="Y309" s="9" t="str">
        <f t="shared" si="38"/>
        <v>Returned</v>
      </c>
      <c r="Z309" s="6" t="str">
        <f t="shared" si="39"/>
        <v>High</v>
      </c>
    </row>
    <row r="310" spans="1:26" x14ac:dyDescent="0.35">
      <c r="A310" s="8">
        <v>45598</v>
      </c>
      <c r="B310" s="6" t="s">
        <v>21</v>
      </c>
      <c r="C310" s="6" t="s">
        <v>26</v>
      </c>
      <c r="D310" s="12">
        <v>16</v>
      </c>
      <c r="E310" s="10">
        <v>89.76</v>
      </c>
      <c r="F310" s="6" t="s">
        <v>31</v>
      </c>
      <c r="G310" s="6" t="s">
        <v>34</v>
      </c>
      <c r="H310" s="7">
        <v>0</v>
      </c>
      <c r="I310" s="6" t="s">
        <v>37</v>
      </c>
      <c r="J310" s="10">
        <v>1436.16</v>
      </c>
      <c r="K310" s="6" t="s">
        <v>45</v>
      </c>
      <c r="L310" s="6" t="s">
        <v>49</v>
      </c>
      <c r="M310" s="12">
        <v>1</v>
      </c>
      <c r="N310" s="9" t="s">
        <v>356</v>
      </c>
      <c r="O310" s="6" t="s">
        <v>1850</v>
      </c>
      <c r="P310" s="11">
        <v>44.69</v>
      </c>
      <c r="Q310" s="16">
        <v>45605</v>
      </c>
      <c r="R310" s="6" t="s">
        <v>2924</v>
      </c>
      <c r="S310" s="9">
        <f t="shared" si="32"/>
        <v>2024</v>
      </c>
      <c r="T310" s="12">
        <f t="shared" si="33"/>
        <v>11</v>
      </c>
      <c r="U310" s="6" t="str">
        <f t="shared" si="34"/>
        <v>November</v>
      </c>
      <c r="V310" s="9" t="str">
        <f t="shared" si="35"/>
        <v>Q4</v>
      </c>
      <c r="W310" s="10">
        <f t="shared" si="36"/>
        <v>1391.47</v>
      </c>
      <c r="X310" s="12">
        <f t="shared" si="37"/>
        <v>7</v>
      </c>
      <c r="Y310" s="9" t="str">
        <f t="shared" si="38"/>
        <v>Returned</v>
      </c>
      <c r="Z310" s="6" t="str">
        <f t="shared" si="39"/>
        <v>No Discount</v>
      </c>
    </row>
    <row r="311" spans="1:26" x14ac:dyDescent="0.35">
      <c r="A311" s="8">
        <v>45473</v>
      </c>
      <c r="B311" s="6" t="s">
        <v>21</v>
      </c>
      <c r="C311" s="6" t="s">
        <v>26</v>
      </c>
      <c r="D311" s="12">
        <v>11</v>
      </c>
      <c r="E311" s="10">
        <v>535.37</v>
      </c>
      <c r="F311" s="6" t="s">
        <v>33</v>
      </c>
      <c r="G311" s="6" t="s">
        <v>34</v>
      </c>
      <c r="H311" s="7">
        <v>0</v>
      </c>
      <c r="I311" s="6" t="s">
        <v>38</v>
      </c>
      <c r="J311" s="10">
        <v>5889.07</v>
      </c>
      <c r="K311" s="6" t="s">
        <v>46</v>
      </c>
      <c r="L311" s="6" t="s">
        <v>2928</v>
      </c>
      <c r="M311" s="12">
        <v>0</v>
      </c>
      <c r="N311" s="9" t="s">
        <v>357</v>
      </c>
      <c r="O311" s="6" t="s">
        <v>1851</v>
      </c>
      <c r="P311" s="11">
        <v>35.96</v>
      </c>
      <c r="Q311" s="16">
        <v>45482</v>
      </c>
      <c r="R311" s="6" t="s">
        <v>2924</v>
      </c>
      <c r="S311" s="9">
        <f t="shared" si="32"/>
        <v>2024</v>
      </c>
      <c r="T311" s="12">
        <f t="shared" si="33"/>
        <v>6</v>
      </c>
      <c r="U311" s="6" t="str">
        <f t="shared" si="34"/>
        <v>Juni</v>
      </c>
      <c r="V311" s="9" t="str">
        <f t="shared" si="35"/>
        <v>Q2</v>
      </c>
      <c r="W311" s="10">
        <f t="shared" si="36"/>
        <v>5853.11</v>
      </c>
      <c r="X311" s="12">
        <f t="shared" si="37"/>
        <v>9</v>
      </c>
      <c r="Y311" s="9" t="str">
        <f t="shared" si="38"/>
        <v>Completed</v>
      </c>
      <c r="Z311" s="6" t="str">
        <f t="shared" si="39"/>
        <v>No Discount</v>
      </c>
    </row>
    <row r="312" spans="1:26" x14ac:dyDescent="0.35">
      <c r="A312" s="8">
        <v>44937</v>
      </c>
      <c r="B312" s="6" t="s">
        <v>19</v>
      </c>
      <c r="C312" s="6" t="s">
        <v>28</v>
      </c>
      <c r="D312" s="12">
        <v>9</v>
      </c>
      <c r="E312" s="10">
        <v>15.58</v>
      </c>
      <c r="F312" s="6" t="s">
        <v>33</v>
      </c>
      <c r="G312" s="6" t="s">
        <v>35</v>
      </c>
      <c r="H312" s="7">
        <v>0.1</v>
      </c>
      <c r="I312" s="6" t="s">
        <v>38</v>
      </c>
      <c r="J312" s="10">
        <v>126.19799999999999</v>
      </c>
      <c r="K312" s="6" t="s">
        <v>43</v>
      </c>
      <c r="L312" s="6" t="s">
        <v>47</v>
      </c>
      <c r="M312" s="12">
        <v>1</v>
      </c>
      <c r="N312" s="9" t="s">
        <v>358</v>
      </c>
      <c r="O312" s="6" t="s">
        <v>1852</v>
      </c>
      <c r="P312" s="11">
        <v>27.81</v>
      </c>
      <c r="Q312" s="16">
        <v>44945</v>
      </c>
      <c r="R312" s="6" t="s">
        <v>2922</v>
      </c>
      <c r="S312" s="9">
        <f t="shared" si="32"/>
        <v>2023</v>
      </c>
      <c r="T312" s="12">
        <f t="shared" si="33"/>
        <v>1</v>
      </c>
      <c r="U312" s="6" t="str">
        <f t="shared" si="34"/>
        <v>Januari</v>
      </c>
      <c r="V312" s="9" t="str">
        <f t="shared" si="35"/>
        <v>Q1</v>
      </c>
      <c r="W312" s="10">
        <f t="shared" si="36"/>
        <v>98.387999999999991</v>
      </c>
      <c r="X312" s="12">
        <f t="shared" si="37"/>
        <v>8</v>
      </c>
      <c r="Y312" s="9" t="str">
        <f t="shared" si="38"/>
        <v>Returned</v>
      </c>
      <c r="Z312" s="6" t="str">
        <f t="shared" si="39"/>
        <v>Medium</v>
      </c>
    </row>
    <row r="313" spans="1:26" x14ac:dyDescent="0.35">
      <c r="A313" s="8">
        <v>45813</v>
      </c>
      <c r="B313" s="6" t="s">
        <v>20</v>
      </c>
      <c r="C313" s="6" t="s">
        <v>25</v>
      </c>
      <c r="D313" s="12">
        <v>13</v>
      </c>
      <c r="E313" s="10">
        <v>466.54</v>
      </c>
      <c r="F313" s="6" t="s">
        <v>32</v>
      </c>
      <c r="G313" s="6" t="s">
        <v>34</v>
      </c>
      <c r="H313" s="7">
        <v>0</v>
      </c>
      <c r="I313" s="6" t="s">
        <v>36</v>
      </c>
      <c r="J313" s="10">
        <v>6065.02</v>
      </c>
      <c r="K313" s="6" t="s">
        <v>46</v>
      </c>
      <c r="L313" s="6" t="s">
        <v>47</v>
      </c>
      <c r="M313" s="12">
        <v>0</v>
      </c>
      <c r="N313" s="9" t="s">
        <v>359</v>
      </c>
      <c r="O313" s="6" t="s">
        <v>1853</v>
      </c>
      <c r="P313" s="11">
        <v>18.63</v>
      </c>
      <c r="Q313" s="16">
        <v>45822</v>
      </c>
      <c r="R313" s="6" t="s">
        <v>2923</v>
      </c>
      <c r="S313" s="9">
        <f t="shared" si="32"/>
        <v>2025</v>
      </c>
      <c r="T313" s="12">
        <f t="shared" si="33"/>
        <v>6</v>
      </c>
      <c r="U313" s="6" t="str">
        <f t="shared" si="34"/>
        <v>Juni</v>
      </c>
      <c r="V313" s="9" t="str">
        <f t="shared" si="35"/>
        <v>Q2</v>
      </c>
      <c r="W313" s="10">
        <f t="shared" si="36"/>
        <v>6046.39</v>
      </c>
      <c r="X313" s="12">
        <f t="shared" si="37"/>
        <v>9</v>
      </c>
      <c r="Y313" s="9" t="str">
        <f t="shared" si="38"/>
        <v>Completed</v>
      </c>
      <c r="Z313" s="6" t="str">
        <f t="shared" si="39"/>
        <v>No Discount</v>
      </c>
    </row>
    <row r="314" spans="1:26" x14ac:dyDescent="0.35">
      <c r="A314" s="8">
        <v>45372</v>
      </c>
      <c r="B314" s="6" t="s">
        <v>20</v>
      </c>
      <c r="C314" s="6" t="s">
        <v>27</v>
      </c>
      <c r="D314" s="12">
        <v>16</v>
      </c>
      <c r="E314" s="10">
        <v>593</v>
      </c>
      <c r="F314" s="6" t="s">
        <v>33</v>
      </c>
      <c r="G314" s="6" t="s">
        <v>35</v>
      </c>
      <c r="H314" s="7">
        <v>0.1</v>
      </c>
      <c r="I314" s="6" t="s">
        <v>36</v>
      </c>
      <c r="J314" s="10">
        <v>8539.2000000000007</v>
      </c>
      <c r="K314" s="6" t="s">
        <v>43</v>
      </c>
      <c r="L314" s="6" t="s">
        <v>48</v>
      </c>
      <c r="M314" s="12">
        <v>0</v>
      </c>
      <c r="N314" s="9" t="s">
        <v>360</v>
      </c>
      <c r="O314" s="6" t="s">
        <v>1854</v>
      </c>
      <c r="P314" s="11">
        <v>18.77</v>
      </c>
      <c r="Q314" s="16">
        <v>45375</v>
      </c>
      <c r="R314" s="6" t="s">
        <v>2923</v>
      </c>
      <c r="S314" s="9">
        <f t="shared" si="32"/>
        <v>2024</v>
      </c>
      <c r="T314" s="12">
        <f t="shared" si="33"/>
        <v>3</v>
      </c>
      <c r="U314" s="6" t="str">
        <f t="shared" si="34"/>
        <v>Maret</v>
      </c>
      <c r="V314" s="9" t="str">
        <f t="shared" si="35"/>
        <v>Q1</v>
      </c>
      <c r="W314" s="10">
        <f t="shared" si="36"/>
        <v>8520.43</v>
      </c>
      <c r="X314" s="12">
        <f t="shared" si="37"/>
        <v>3</v>
      </c>
      <c r="Y314" s="9" t="str">
        <f t="shared" si="38"/>
        <v>Completed</v>
      </c>
      <c r="Z314" s="6" t="str">
        <f t="shared" si="39"/>
        <v>Medium</v>
      </c>
    </row>
    <row r="315" spans="1:26" x14ac:dyDescent="0.35">
      <c r="A315" s="8">
        <v>45169</v>
      </c>
      <c r="B315" s="6" t="s">
        <v>19</v>
      </c>
      <c r="C315" s="6" t="s">
        <v>25</v>
      </c>
      <c r="D315" s="12">
        <v>6</v>
      </c>
      <c r="E315" s="10">
        <v>567.36</v>
      </c>
      <c r="F315" s="6" t="s">
        <v>32</v>
      </c>
      <c r="G315" s="6" t="s">
        <v>34</v>
      </c>
      <c r="H315" s="7">
        <v>0.05</v>
      </c>
      <c r="I315" s="6" t="s">
        <v>37</v>
      </c>
      <c r="J315" s="10">
        <v>3233.9520000000002</v>
      </c>
      <c r="K315" s="6" t="s">
        <v>43</v>
      </c>
      <c r="L315" s="6" t="s">
        <v>49</v>
      </c>
      <c r="M315" s="12">
        <v>0</v>
      </c>
      <c r="N315" s="9" t="s">
        <v>361</v>
      </c>
      <c r="O315" s="6" t="s">
        <v>1855</v>
      </c>
      <c r="P315" s="11">
        <v>45.98</v>
      </c>
      <c r="Q315" s="16">
        <v>45177</v>
      </c>
      <c r="R315" s="6" t="s">
        <v>2922</v>
      </c>
      <c r="S315" s="9">
        <f t="shared" si="32"/>
        <v>2023</v>
      </c>
      <c r="T315" s="12">
        <f t="shared" si="33"/>
        <v>8</v>
      </c>
      <c r="U315" s="6" t="str">
        <f t="shared" si="34"/>
        <v>Agustus</v>
      </c>
      <c r="V315" s="9" t="str">
        <f t="shared" si="35"/>
        <v>Q3</v>
      </c>
      <c r="W315" s="10">
        <f t="shared" si="36"/>
        <v>3187.9720000000002</v>
      </c>
      <c r="X315" s="12">
        <f t="shared" si="37"/>
        <v>8</v>
      </c>
      <c r="Y315" s="9" t="str">
        <f t="shared" si="38"/>
        <v>Completed</v>
      </c>
      <c r="Z315" s="6" t="str">
        <f t="shared" si="39"/>
        <v>Low</v>
      </c>
    </row>
    <row r="316" spans="1:26" x14ac:dyDescent="0.35">
      <c r="A316" s="8">
        <v>45572</v>
      </c>
      <c r="B316" s="6" t="s">
        <v>19</v>
      </c>
      <c r="C316" s="6" t="s">
        <v>24</v>
      </c>
      <c r="D316" s="12">
        <v>17</v>
      </c>
      <c r="E316" s="10">
        <v>523.04</v>
      </c>
      <c r="F316" s="6" t="s">
        <v>31</v>
      </c>
      <c r="G316" s="6" t="s">
        <v>35</v>
      </c>
      <c r="H316" s="7">
        <v>0.05</v>
      </c>
      <c r="I316" s="6" t="s">
        <v>36</v>
      </c>
      <c r="J316" s="10">
        <v>8447.0959999999995</v>
      </c>
      <c r="K316" s="6" t="s">
        <v>45</v>
      </c>
      <c r="L316" s="6" t="s">
        <v>47</v>
      </c>
      <c r="M316" s="12">
        <v>0</v>
      </c>
      <c r="N316" s="9" t="s">
        <v>362</v>
      </c>
      <c r="O316" s="6" t="s">
        <v>1856</v>
      </c>
      <c r="P316" s="11">
        <v>37.380000000000003</v>
      </c>
      <c r="Q316" s="16">
        <v>45582</v>
      </c>
      <c r="R316" s="6" t="s">
        <v>2922</v>
      </c>
      <c r="S316" s="9">
        <f t="shared" si="32"/>
        <v>2024</v>
      </c>
      <c r="T316" s="12">
        <f t="shared" si="33"/>
        <v>10</v>
      </c>
      <c r="U316" s="6" t="str">
        <f t="shared" si="34"/>
        <v>Oktober</v>
      </c>
      <c r="V316" s="9" t="str">
        <f t="shared" si="35"/>
        <v>Q4</v>
      </c>
      <c r="W316" s="10">
        <f t="shared" si="36"/>
        <v>8409.7160000000003</v>
      </c>
      <c r="X316" s="12">
        <f t="shared" si="37"/>
        <v>10</v>
      </c>
      <c r="Y316" s="9" t="str">
        <f t="shared" si="38"/>
        <v>Completed</v>
      </c>
      <c r="Z316" s="6" t="str">
        <f t="shared" si="39"/>
        <v>Low</v>
      </c>
    </row>
    <row r="317" spans="1:26" x14ac:dyDescent="0.35">
      <c r="A317" s="8">
        <v>45028</v>
      </c>
      <c r="B317" s="6" t="s">
        <v>20</v>
      </c>
      <c r="C317" s="6" t="s">
        <v>23</v>
      </c>
      <c r="D317" s="12">
        <v>17</v>
      </c>
      <c r="E317" s="10">
        <v>376.4</v>
      </c>
      <c r="F317" s="6" t="s">
        <v>32</v>
      </c>
      <c r="G317" s="6" t="s">
        <v>34</v>
      </c>
      <c r="H317" s="7">
        <v>0</v>
      </c>
      <c r="I317" s="6" t="s">
        <v>37</v>
      </c>
      <c r="J317" s="10">
        <v>6398.7999999999993</v>
      </c>
      <c r="K317" s="6" t="s">
        <v>45</v>
      </c>
      <c r="L317" s="6" t="s">
        <v>47</v>
      </c>
      <c r="M317" s="12">
        <v>0</v>
      </c>
      <c r="N317" s="9" t="s">
        <v>363</v>
      </c>
      <c r="O317" s="6" t="s">
        <v>1857</v>
      </c>
      <c r="P317" s="11">
        <v>33.380000000000003</v>
      </c>
      <c r="Q317" s="16">
        <v>45031</v>
      </c>
      <c r="R317" s="6" t="s">
        <v>2923</v>
      </c>
      <c r="S317" s="9">
        <f t="shared" si="32"/>
        <v>2023</v>
      </c>
      <c r="T317" s="12">
        <f t="shared" si="33"/>
        <v>4</v>
      </c>
      <c r="U317" s="6" t="str">
        <f t="shared" si="34"/>
        <v>April</v>
      </c>
      <c r="V317" s="9" t="str">
        <f t="shared" si="35"/>
        <v>Q2</v>
      </c>
      <c r="W317" s="10">
        <f t="shared" si="36"/>
        <v>6365.4199999999992</v>
      </c>
      <c r="X317" s="12">
        <f t="shared" si="37"/>
        <v>3</v>
      </c>
      <c r="Y317" s="9" t="str">
        <f t="shared" si="38"/>
        <v>Completed</v>
      </c>
      <c r="Z317" s="6" t="str">
        <f t="shared" si="39"/>
        <v>No Discount</v>
      </c>
    </row>
    <row r="318" spans="1:26" x14ac:dyDescent="0.35">
      <c r="A318" s="8">
        <v>45236</v>
      </c>
      <c r="B318" s="6" t="s">
        <v>19</v>
      </c>
      <c r="C318" s="6" t="s">
        <v>29</v>
      </c>
      <c r="D318" s="12">
        <v>5</v>
      </c>
      <c r="E318" s="10">
        <v>95.19</v>
      </c>
      <c r="F318" s="6" t="s">
        <v>31</v>
      </c>
      <c r="G318" s="6" t="s">
        <v>35</v>
      </c>
      <c r="H318" s="7">
        <v>0.15</v>
      </c>
      <c r="I318" s="6" t="s">
        <v>38</v>
      </c>
      <c r="J318" s="10">
        <v>404.5575</v>
      </c>
      <c r="K318" s="6" t="s">
        <v>44</v>
      </c>
      <c r="L318" s="6" t="s">
        <v>49</v>
      </c>
      <c r="M318" s="12">
        <v>0</v>
      </c>
      <c r="N318" s="9" t="s">
        <v>364</v>
      </c>
      <c r="O318" s="6" t="s">
        <v>1858</v>
      </c>
      <c r="P318" s="11">
        <v>48.55</v>
      </c>
      <c r="Q318" s="16">
        <v>45246</v>
      </c>
      <c r="R318" s="6" t="s">
        <v>2922</v>
      </c>
      <c r="S318" s="9">
        <f t="shared" si="32"/>
        <v>2023</v>
      </c>
      <c r="T318" s="12">
        <f t="shared" si="33"/>
        <v>11</v>
      </c>
      <c r="U318" s="6" t="str">
        <f t="shared" si="34"/>
        <v>November</v>
      </c>
      <c r="V318" s="9" t="str">
        <f t="shared" si="35"/>
        <v>Q4</v>
      </c>
      <c r="W318" s="10">
        <f t="shared" si="36"/>
        <v>356.00749999999999</v>
      </c>
      <c r="X318" s="12">
        <f t="shared" si="37"/>
        <v>10</v>
      </c>
      <c r="Y318" s="9" t="str">
        <f t="shared" si="38"/>
        <v>Completed</v>
      </c>
      <c r="Z318" s="6" t="str">
        <f t="shared" si="39"/>
        <v>High</v>
      </c>
    </row>
    <row r="319" spans="1:26" x14ac:dyDescent="0.35">
      <c r="A319" s="8">
        <v>45044</v>
      </c>
      <c r="B319" s="6" t="s">
        <v>22</v>
      </c>
      <c r="C319" s="6" t="s">
        <v>25</v>
      </c>
      <c r="D319" s="12">
        <v>2</v>
      </c>
      <c r="E319" s="10">
        <v>210.71</v>
      </c>
      <c r="F319" s="6" t="s">
        <v>33</v>
      </c>
      <c r="G319" s="6" t="s">
        <v>34</v>
      </c>
      <c r="H319" s="7">
        <v>0.15</v>
      </c>
      <c r="I319" s="6" t="s">
        <v>40</v>
      </c>
      <c r="J319" s="10">
        <v>358.20699999999999</v>
      </c>
      <c r="K319" s="6" t="s">
        <v>44</v>
      </c>
      <c r="L319" s="6" t="s">
        <v>48</v>
      </c>
      <c r="M319" s="12">
        <v>0</v>
      </c>
      <c r="N319" s="9" t="s">
        <v>365</v>
      </c>
      <c r="O319" s="6" t="s">
        <v>1859</v>
      </c>
      <c r="P319" s="11">
        <v>7.78</v>
      </c>
      <c r="Q319" s="16">
        <v>45054</v>
      </c>
      <c r="R319" s="6" t="s">
        <v>2925</v>
      </c>
      <c r="S319" s="9">
        <f t="shared" si="32"/>
        <v>2023</v>
      </c>
      <c r="T319" s="12">
        <f t="shared" si="33"/>
        <v>4</v>
      </c>
      <c r="U319" s="6" t="str">
        <f t="shared" si="34"/>
        <v>April</v>
      </c>
      <c r="V319" s="9" t="str">
        <f t="shared" si="35"/>
        <v>Q2</v>
      </c>
      <c r="W319" s="10">
        <f t="shared" si="36"/>
        <v>350.42700000000002</v>
      </c>
      <c r="X319" s="12">
        <f t="shared" si="37"/>
        <v>10</v>
      </c>
      <c r="Y319" s="9" t="str">
        <f t="shared" si="38"/>
        <v>Completed</v>
      </c>
      <c r="Z319" s="6" t="str">
        <f t="shared" si="39"/>
        <v>High</v>
      </c>
    </row>
    <row r="320" spans="1:26" x14ac:dyDescent="0.35">
      <c r="A320" s="8">
        <v>45278</v>
      </c>
      <c r="B320" s="6" t="s">
        <v>22</v>
      </c>
      <c r="C320" s="6" t="s">
        <v>29</v>
      </c>
      <c r="D320" s="12">
        <v>7</v>
      </c>
      <c r="E320" s="10">
        <v>393.39</v>
      </c>
      <c r="F320" s="6" t="s">
        <v>30</v>
      </c>
      <c r="G320" s="6" t="s">
        <v>35</v>
      </c>
      <c r="H320" s="7">
        <v>0.1</v>
      </c>
      <c r="I320" s="6" t="s">
        <v>37</v>
      </c>
      <c r="J320" s="10">
        <v>2478.357</v>
      </c>
      <c r="K320" s="6" t="s">
        <v>46</v>
      </c>
      <c r="L320" s="6" t="s">
        <v>48</v>
      </c>
      <c r="M320" s="12">
        <v>0</v>
      </c>
      <c r="N320" s="9" t="s">
        <v>366</v>
      </c>
      <c r="O320" s="6" t="s">
        <v>1860</v>
      </c>
      <c r="P320" s="11">
        <v>34.35</v>
      </c>
      <c r="Q320" s="16">
        <v>45281</v>
      </c>
      <c r="R320" s="6" t="s">
        <v>2925</v>
      </c>
      <c r="S320" s="9">
        <f t="shared" si="32"/>
        <v>2023</v>
      </c>
      <c r="T320" s="12">
        <f t="shared" si="33"/>
        <v>12</v>
      </c>
      <c r="U320" s="6" t="str">
        <f t="shared" si="34"/>
        <v>Desember</v>
      </c>
      <c r="V320" s="9" t="str">
        <f t="shared" si="35"/>
        <v>Q4</v>
      </c>
      <c r="W320" s="10">
        <f t="shared" si="36"/>
        <v>2444.0070000000001</v>
      </c>
      <c r="X320" s="12">
        <f t="shared" si="37"/>
        <v>3</v>
      </c>
      <c r="Y320" s="9" t="str">
        <f t="shared" si="38"/>
        <v>Completed</v>
      </c>
      <c r="Z320" s="6" t="str">
        <f t="shared" si="39"/>
        <v>Medium</v>
      </c>
    </row>
    <row r="321" spans="1:26" x14ac:dyDescent="0.35">
      <c r="A321" s="8">
        <v>45575</v>
      </c>
      <c r="B321" s="6" t="s">
        <v>19</v>
      </c>
      <c r="C321" s="6" t="s">
        <v>24</v>
      </c>
      <c r="D321" s="12">
        <v>13</v>
      </c>
      <c r="E321" s="10">
        <v>114.03</v>
      </c>
      <c r="F321" s="6" t="s">
        <v>31</v>
      </c>
      <c r="G321" s="6" t="s">
        <v>35</v>
      </c>
      <c r="H321" s="7">
        <v>0</v>
      </c>
      <c r="I321" s="6" t="s">
        <v>41</v>
      </c>
      <c r="J321" s="10">
        <v>1482.39</v>
      </c>
      <c r="K321" s="6" t="s">
        <v>46</v>
      </c>
      <c r="L321" s="6" t="s">
        <v>2928</v>
      </c>
      <c r="M321" s="12">
        <v>0</v>
      </c>
      <c r="N321" s="9" t="s">
        <v>367</v>
      </c>
      <c r="O321" s="6" t="s">
        <v>1861</v>
      </c>
      <c r="P321" s="11">
        <v>43.81</v>
      </c>
      <c r="Q321" s="16">
        <v>45581</v>
      </c>
      <c r="R321" s="6" t="s">
        <v>2922</v>
      </c>
      <c r="S321" s="9">
        <f t="shared" si="32"/>
        <v>2024</v>
      </c>
      <c r="T321" s="12">
        <f t="shared" si="33"/>
        <v>10</v>
      </c>
      <c r="U321" s="6" t="str">
        <f t="shared" si="34"/>
        <v>Oktober</v>
      </c>
      <c r="V321" s="9" t="str">
        <f t="shared" si="35"/>
        <v>Q4</v>
      </c>
      <c r="W321" s="10">
        <f t="shared" si="36"/>
        <v>1438.5800000000002</v>
      </c>
      <c r="X321" s="12">
        <f t="shared" si="37"/>
        <v>6</v>
      </c>
      <c r="Y321" s="9" t="str">
        <f t="shared" si="38"/>
        <v>Completed</v>
      </c>
      <c r="Z321" s="6" t="str">
        <f t="shared" si="39"/>
        <v>No Discount</v>
      </c>
    </row>
    <row r="322" spans="1:26" x14ac:dyDescent="0.35">
      <c r="A322" s="8">
        <v>44962</v>
      </c>
      <c r="B322" s="6" t="s">
        <v>20</v>
      </c>
      <c r="C322" s="6" t="s">
        <v>28</v>
      </c>
      <c r="D322" s="12">
        <v>18</v>
      </c>
      <c r="E322" s="10">
        <v>336.48</v>
      </c>
      <c r="F322" s="6" t="s">
        <v>30</v>
      </c>
      <c r="G322" s="6" t="s">
        <v>35</v>
      </c>
      <c r="H322" s="7">
        <v>0</v>
      </c>
      <c r="I322" s="6" t="s">
        <v>38</v>
      </c>
      <c r="J322" s="10">
        <v>6056.64</v>
      </c>
      <c r="K322" s="6" t="s">
        <v>42</v>
      </c>
      <c r="L322" s="6" t="s">
        <v>49</v>
      </c>
      <c r="M322" s="12">
        <v>0</v>
      </c>
      <c r="N322" s="9" t="s">
        <v>368</v>
      </c>
      <c r="O322" s="6" t="s">
        <v>1862</v>
      </c>
      <c r="P322" s="11">
        <v>18.59</v>
      </c>
      <c r="Q322" s="16">
        <v>44964</v>
      </c>
      <c r="R322" s="6" t="s">
        <v>2923</v>
      </c>
      <c r="S322" s="9">
        <f t="shared" si="32"/>
        <v>2023</v>
      </c>
      <c r="T322" s="12">
        <f t="shared" si="33"/>
        <v>2</v>
      </c>
      <c r="U322" s="6" t="str">
        <f t="shared" si="34"/>
        <v>Februari</v>
      </c>
      <c r="V322" s="9" t="str">
        <f t="shared" si="35"/>
        <v>Q1</v>
      </c>
      <c r="W322" s="10">
        <f t="shared" si="36"/>
        <v>6038.05</v>
      </c>
      <c r="X322" s="12">
        <f t="shared" si="37"/>
        <v>2</v>
      </c>
      <c r="Y322" s="9" t="str">
        <f t="shared" si="38"/>
        <v>Completed</v>
      </c>
      <c r="Z322" s="6" t="str">
        <f t="shared" si="39"/>
        <v>No Discount</v>
      </c>
    </row>
    <row r="323" spans="1:26" x14ac:dyDescent="0.35">
      <c r="A323" s="8">
        <v>45508</v>
      </c>
      <c r="B323" s="6" t="s">
        <v>21</v>
      </c>
      <c r="C323" s="6" t="s">
        <v>27</v>
      </c>
      <c r="D323" s="12">
        <v>9</v>
      </c>
      <c r="E323" s="10">
        <v>24.44</v>
      </c>
      <c r="F323" s="6" t="s">
        <v>32</v>
      </c>
      <c r="G323" s="6" t="s">
        <v>34</v>
      </c>
      <c r="H323" s="7">
        <v>0.15</v>
      </c>
      <c r="I323" s="6" t="s">
        <v>36</v>
      </c>
      <c r="J323" s="10">
        <v>186.96600000000001</v>
      </c>
      <c r="K323" s="6" t="s">
        <v>43</v>
      </c>
      <c r="L323" s="6" t="s">
        <v>48</v>
      </c>
      <c r="M323" s="12">
        <v>1</v>
      </c>
      <c r="N323" s="9" t="s">
        <v>369</v>
      </c>
      <c r="O323" s="6" t="s">
        <v>1863</v>
      </c>
      <c r="P323" s="11">
        <v>22.06</v>
      </c>
      <c r="Q323" s="16">
        <v>45518</v>
      </c>
      <c r="R323" s="6" t="s">
        <v>2924</v>
      </c>
      <c r="S323" s="9">
        <f t="shared" si="32"/>
        <v>2024</v>
      </c>
      <c r="T323" s="12">
        <f t="shared" si="33"/>
        <v>8</v>
      </c>
      <c r="U323" s="6" t="str">
        <f t="shared" si="34"/>
        <v>Agustus</v>
      </c>
      <c r="V323" s="9" t="str">
        <f t="shared" si="35"/>
        <v>Q3</v>
      </c>
      <c r="W323" s="10">
        <f t="shared" si="36"/>
        <v>164.90600000000001</v>
      </c>
      <c r="X323" s="12">
        <f t="shared" si="37"/>
        <v>10</v>
      </c>
      <c r="Y323" s="9" t="str">
        <f t="shared" si="38"/>
        <v>Returned</v>
      </c>
      <c r="Z323" s="6" t="str">
        <f t="shared" si="39"/>
        <v>High</v>
      </c>
    </row>
    <row r="324" spans="1:26" x14ac:dyDescent="0.35">
      <c r="A324" s="8">
        <v>45588</v>
      </c>
      <c r="B324" s="6" t="s">
        <v>21</v>
      </c>
      <c r="C324" s="6" t="s">
        <v>28</v>
      </c>
      <c r="D324" s="12">
        <v>12</v>
      </c>
      <c r="E324" s="10">
        <v>352.2</v>
      </c>
      <c r="F324" s="6" t="s">
        <v>31</v>
      </c>
      <c r="G324" s="6" t="s">
        <v>35</v>
      </c>
      <c r="H324" s="7">
        <v>0.05</v>
      </c>
      <c r="I324" s="6" t="s">
        <v>36</v>
      </c>
      <c r="J324" s="10">
        <v>4015.079999999999</v>
      </c>
      <c r="K324" s="6" t="s">
        <v>44</v>
      </c>
      <c r="L324" s="6" t="s">
        <v>49</v>
      </c>
      <c r="M324" s="12">
        <v>0</v>
      </c>
      <c r="N324" s="9" t="s">
        <v>370</v>
      </c>
      <c r="O324" s="6" t="s">
        <v>1864</v>
      </c>
      <c r="P324" s="11">
        <v>18.39</v>
      </c>
      <c r="Q324" s="16">
        <v>45597</v>
      </c>
      <c r="R324" s="6" t="s">
        <v>2924</v>
      </c>
      <c r="S324" s="9">
        <f t="shared" ref="S324:S387" si="40">YEAR(A324)</f>
        <v>2024</v>
      </c>
      <c r="T324" s="12">
        <f t="shared" ref="T324:T387" si="41">MONTH(A324)</f>
        <v>10</v>
      </c>
      <c r="U324" s="6" t="str">
        <f t="shared" ref="U324:U387" si="42">TEXT(A324,"MMMM")</f>
        <v>Oktober</v>
      </c>
      <c r="V324" s="9" t="str">
        <f t="shared" ref="V324:V387" si="43">CHOOSE(ROUNDUP(MONTH(A324)/3,0),"Q1","Q2","Q3","Q4")</f>
        <v>Q4</v>
      </c>
      <c r="W324" s="10">
        <f t="shared" ref="W324:W387" si="44">J324-P324</f>
        <v>3996.6899999999991</v>
      </c>
      <c r="X324" s="12">
        <f t="shared" ref="X324:X387" si="45">Q324-A324</f>
        <v>9</v>
      </c>
      <c r="Y324" s="9" t="str">
        <f t="shared" ref="Y324:Y387" si="46">IF(M324=1,"Returned","Completed")</f>
        <v>Completed</v>
      </c>
      <c r="Z324" s="6" t="str">
        <f t="shared" ref="Z324:Z387" si="47">_xlfn.IFS(H324=0,"No Discount",H324=0.05,"Low",H324=0.1,"Medium",H324=0.15,"High")</f>
        <v>Low</v>
      </c>
    </row>
    <row r="325" spans="1:26" x14ac:dyDescent="0.35">
      <c r="A325" s="8">
        <v>45335</v>
      </c>
      <c r="B325" s="6" t="s">
        <v>22</v>
      </c>
      <c r="C325" s="6" t="s">
        <v>27</v>
      </c>
      <c r="D325" s="12">
        <v>7</v>
      </c>
      <c r="E325" s="10">
        <v>353.99</v>
      </c>
      <c r="F325" s="6" t="s">
        <v>32</v>
      </c>
      <c r="G325" s="6" t="s">
        <v>34</v>
      </c>
      <c r="H325" s="7">
        <v>0.05</v>
      </c>
      <c r="I325" s="6" t="s">
        <v>39</v>
      </c>
      <c r="J325" s="10">
        <v>2354.0335</v>
      </c>
      <c r="K325" s="6" t="s">
        <v>43</v>
      </c>
      <c r="L325" s="6" t="s">
        <v>47</v>
      </c>
      <c r="M325" s="12">
        <v>0</v>
      </c>
      <c r="N325" s="9" t="s">
        <v>371</v>
      </c>
      <c r="O325" s="6" t="s">
        <v>1865</v>
      </c>
      <c r="P325" s="11">
        <v>5.93</v>
      </c>
      <c r="Q325" s="16">
        <v>45342</v>
      </c>
      <c r="R325" s="6" t="s">
        <v>2925</v>
      </c>
      <c r="S325" s="9">
        <f t="shared" si="40"/>
        <v>2024</v>
      </c>
      <c r="T325" s="12">
        <f t="shared" si="41"/>
        <v>2</v>
      </c>
      <c r="U325" s="6" t="str">
        <f t="shared" si="42"/>
        <v>Februari</v>
      </c>
      <c r="V325" s="9" t="str">
        <f t="shared" si="43"/>
        <v>Q1</v>
      </c>
      <c r="W325" s="10">
        <f t="shared" si="44"/>
        <v>2348.1035000000002</v>
      </c>
      <c r="X325" s="12">
        <f t="shared" si="45"/>
        <v>7</v>
      </c>
      <c r="Y325" s="9" t="str">
        <f t="shared" si="46"/>
        <v>Completed</v>
      </c>
      <c r="Z325" s="6" t="str">
        <f t="shared" si="47"/>
        <v>Low</v>
      </c>
    </row>
    <row r="326" spans="1:26" x14ac:dyDescent="0.35">
      <c r="A326" s="8">
        <v>45446</v>
      </c>
      <c r="B326" s="6" t="s">
        <v>19</v>
      </c>
      <c r="C326" s="6" t="s">
        <v>28</v>
      </c>
      <c r="D326" s="12">
        <v>15</v>
      </c>
      <c r="E326" s="10">
        <v>10.220000000000001</v>
      </c>
      <c r="F326" s="6" t="s">
        <v>32</v>
      </c>
      <c r="G326" s="6" t="s">
        <v>35</v>
      </c>
      <c r="H326" s="7">
        <v>0</v>
      </c>
      <c r="I326" s="6" t="s">
        <v>37</v>
      </c>
      <c r="J326" s="10">
        <v>153.30000000000001</v>
      </c>
      <c r="K326" s="6" t="s">
        <v>43</v>
      </c>
      <c r="L326" s="6" t="s">
        <v>47</v>
      </c>
      <c r="M326" s="12">
        <v>0</v>
      </c>
      <c r="N326" s="9" t="s">
        <v>372</v>
      </c>
      <c r="O326" s="6" t="s">
        <v>1866</v>
      </c>
      <c r="P326" s="11">
        <v>36.270000000000003</v>
      </c>
      <c r="Q326" s="16">
        <v>45450</v>
      </c>
      <c r="R326" s="6" t="s">
        <v>2922</v>
      </c>
      <c r="S326" s="9">
        <f t="shared" si="40"/>
        <v>2024</v>
      </c>
      <c r="T326" s="12">
        <f t="shared" si="41"/>
        <v>6</v>
      </c>
      <c r="U326" s="6" t="str">
        <f t="shared" si="42"/>
        <v>Juni</v>
      </c>
      <c r="V326" s="9" t="str">
        <f t="shared" si="43"/>
        <v>Q2</v>
      </c>
      <c r="W326" s="10">
        <f t="shared" si="44"/>
        <v>117.03</v>
      </c>
      <c r="X326" s="12">
        <f t="shared" si="45"/>
        <v>4</v>
      </c>
      <c r="Y326" s="9" t="str">
        <f t="shared" si="46"/>
        <v>Completed</v>
      </c>
      <c r="Z326" s="6" t="str">
        <f t="shared" si="47"/>
        <v>No Discount</v>
      </c>
    </row>
    <row r="327" spans="1:26" x14ac:dyDescent="0.35">
      <c r="A327" s="8">
        <v>45030</v>
      </c>
      <c r="B327" s="6" t="s">
        <v>19</v>
      </c>
      <c r="C327" s="6" t="s">
        <v>29</v>
      </c>
      <c r="D327" s="12">
        <v>17</v>
      </c>
      <c r="E327" s="10">
        <v>464.16</v>
      </c>
      <c r="F327" s="6" t="s">
        <v>31</v>
      </c>
      <c r="G327" s="6" t="s">
        <v>35</v>
      </c>
      <c r="H327" s="7">
        <v>0.15</v>
      </c>
      <c r="I327" s="6" t="s">
        <v>39</v>
      </c>
      <c r="J327" s="10">
        <v>6707.1120000000001</v>
      </c>
      <c r="K327" s="6" t="s">
        <v>45</v>
      </c>
      <c r="L327" s="6" t="s">
        <v>47</v>
      </c>
      <c r="M327" s="12">
        <v>1</v>
      </c>
      <c r="N327" s="9" t="s">
        <v>373</v>
      </c>
      <c r="O327" s="6" t="s">
        <v>1867</v>
      </c>
      <c r="P327" s="11">
        <v>46.83</v>
      </c>
      <c r="Q327" s="16">
        <v>45034</v>
      </c>
      <c r="R327" s="6" t="s">
        <v>2922</v>
      </c>
      <c r="S327" s="9">
        <f t="shared" si="40"/>
        <v>2023</v>
      </c>
      <c r="T327" s="12">
        <f t="shared" si="41"/>
        <v>4</v>
      </c>
      <c r="U327" s="6" t="str">
        <f t="shared" si="42"/>
        <v>April</v>
      </c>
      <c r="V327" s="9" t="str">
        <f t="shared" si="43"/>
        <v>Q2</v>
      </c>
      <c r="W327" s="10">
        <f t="shared" si="44"/>
        <v>6660.2820000000002</v>
      </c>
      <c r="X327" s="12">
        <f t="shared" si="45"/>
        <v>4</v>
      </c>
      <c r="Y327" s="9" t="str">
        <f t="shared" si="46"/>
        <v>Returned</v>
      </c>
      <c r="Z327" s="6" t="str">
        <f t="shared" si="47"/>
        <v>High</v>
      </c>
    </row>
    <row r="328" spans="1:26" x14ac:dyDescent="0.35">
      <c r="A328" s="8">
        <v>45584</v>
      </c>
      <c r="B328" s="6" t="s">
        <v>21</v>
      </c>
      <c r="C328" s="6" t="s">
        <v>23</v>
      </c>
      <c r="D328" s="12">
        <v>16</v>
      </c>
      <c r="E328" s="10">
        <v>436.31</v>
      </c>
      <c r="F328" s="6" t="s">
        <v>32</v>
      </c>
      <c r="G328" s="6" t="s">
        <v>35</v>
      </c>
      <c r="H328" s="7">
        <v>0.05</v>
      </c>
      <c r="I328" s="6" t="s">
        <v>40</v>
      </c>
      <c r="J328" s="10">
        <v>6631.9119999999994</v>
      </c>
      <c r="K328" s="6" t="s">
        <v>42</v>
      </c>
      <c r="L328" s="6" t="s">
        <v>2928</v>
      </c>
      <c r="M328" s="12">
        <v>0</v>
      </c>
      <c r="N328" s="9" t="s">
        <v>374</v>
      </c>
      <c r="O328" s="6" t="s">
        <v>1868</v>
      </c>
      <c r="P328" s="11">
        <v>47.61</v>
      </c>
      <c r="Q328" s="16">
        <v>45588</v>
      </c>
      <c r="R328" s="6" t="s">
        <v>2924</v>
      </c>
      <c r="S328" s="9">
        <f t="shared" si="40"/>
        <v>2024</v>
      </c>
      <c r="T328" s="12">
        <f t="shared" si="41"/>
        <v>10</v>
      </c>
      <c r="U328" s="6" t="str">
        <f t="shared" si="42"/>
        <v>Oktober</v>
      </c>
      <c r="V328" s="9" t="str">
        <f t="shared" si="43"/>
        <v>Q4</v>
      </c>
      <c r="W328" s="10">
        <f t="shared" si="44"/>
        <v>6584.3019999999997</v>
      </c>
      <c r="X328" s="12">
        <f t="shared" si="45"/>
        <v>4</v>
      </c>
      <c r="Y328" s="9" t="str">
        <f t="shared" si="46"/>
        <v>Completed</v>
      </c>
      <c r="Z328" s="6" t="str">
        <f t="shared" si="47"/>
        <v>Low</v>
      </c>
    </row>
    <row r="329" spans="1:26" x14ac:dyDescent="0.35">
      <c r="A329" s="8">
        <v>45278</v>
      </c>
      <c r="B329" s="6" t="s">
        <v>19</v>
      </c>
      <c r="C329" s="6" t="s">
        <v>23</v>
      </c>
      <c r="D329" s="12">
        <v>9</v>
      </c>
      <c r="E329" s="10">
        <v>219.93</v>
      </c>
      <c r="F329" s="6" t="s">
        <v>30</v>
      </c>
      <c r="G329" s="6" t="s">
        <v>34</v>
      </c>
      <c r="H329" s="7">
        <v>0.05</v>
      </c>
      <c r="I329" s="6" t="s">
        <v>41</v>
      </c>
      <c r="J329" s="10">
        <v>1880.4014999999999</v>
      </c>
      <c r="K329" s="6" t="s">
        <v>43</v>
      </c>
      <c r="L329" s="6" t="s">
        <v>47</v>
      </c>
      <c r="M329" s="12">
        <v>0</v>
      </c>
      <c r="N329" s="9" t="s">
        <v>375</v>
      </c>
      <c r="O329" s="6" t="s">
        <v>1869</v>
      </c>
      <c r="P329" s="11">
        <v>44.78</v>
      </c>
      <c r="Q329" s="16">
        <v>45282</v>
      </c>
      <c r="R329" s="6" t="s">
        <v>2922</v>
      </c>
      <c r="S329" s="9">
        <f t="shared" si="40"/>
        <v>2023</v>
      </c>
      <c r="T329" s="12">
        <f t="shared" si="41"/>
        <v>12</v>
      </c>
      <c r="U329" s="6" t="str">
        <f t="shared" si="42"/>
        <v>Desember</v>
      </c>
      <c r="V329" s="9" t="str">
        <f t="shared" si="43"/>
        <v>Q4</v>
      </c>
      <c r="W329" s="10">
        <f t="shared" si="44"/>
        <v>1835.6215</v>
      </c>
      <c r="X329" s="12">
        <f t="shared" si="45"/>
        <v>4</v>
      </c>
      <c r="Y329" s="9" t="str">
        <f t="shared" si="46"/>
        <v>Completed</v>
      </c>
      <c r="Z329" s="6" t="str">
        <f t="shared" si="47"/>
        <v>Low</v>
      </c>
    </row>
    <row r="330" spans="1:26" x14ac:dyDescent="0.35">
      <c r="A330" s="8">
        <v>45169</v>
      </c>
      <c r="B330" s="6" t="s">
        <v>20</v>
      </c>
      <c r="C330" s="6" t="s">
        <v>23</v>
      </c>
      <c r="D330" s="12">
        <v>5</v>
      </c>
      <c r="E330" s="10">
        <v>311.22000000000003</v>
      </c>
      <c r="F330" s="6" t="s">
        <v>31</v>
      </c>
      <c r="G330" s="6" t="s">
        <v>34</v>
      </c>
      <c r="H330" s="7">
        <v>0.15</v>
      </c>
      <c r="I330" s="6" t="s">
        <v>40</v>
      </c>
      <c r="J330" s="10">
        <v>1322.6849999999999</v>
      </c>
      <c r="K330" s="6" t="s">
        <v>46</v>
      </c>
      <c r="L330" s="6" t="s">
        <v>47</v>
      </c>
      <c r="M330" s="12">
        <v>0</v>
      </c>
      <c r="N330" s="9" t="s">
        <v>376</v>
      </c>
      <c r="O330" s="6" t="s">
        <v>1870</v>
      </c>
      <c r="P330" s="11">
        <v>36.979999999999997</v>
      </c>
      <c r="Q330" s="16">
        <v>45175</v>
      </c>
      <c r="R330" s="6" t="s">
        <v>2923</v>
      </c>
      <c r="S330" s="9">
        <f t="shared" si="40"/>
        <v>2023</v>
      </c>
      <c r="T330" s="12">
        <f t="shared" si="41"/>
        <v>8</v>
      </c>
      <c r="U330" s="6" t="str">
        <f t="shared" si="42"/>
        <v>Agustus</v>
      </c>
      <c r="V330" s="9" t="str">
        <f t="shared" si="43"/>
        <v>Q3</v>
      </c>
      <c r="W330" s="10">
        <f t="shared" si="44"/>
        <v>1285.7049999999999</v>
      </c>
      <c r="X330" s="12">
        <f t="shared" si="45"/>
        <v>6</v>
      </c>
      <c r="Y330" s="9" t="str">
        <f t="shared" si="46"/>
        <v>Completed</v>
      </c>
      <c r="Z330" s="6" t="str">
        <f t="shared" si="47"/>
        <v>High</v>
      </c>
    </row>
    <row r="331" spans="1:26" x14ac:dyDescent="0.35">
      <c r="A331" s="8">
        <v>45188</v>
      </c>
      <c r="B331" s="6" t="s">
        <v>19</v>
      </c>
      <c r="C331" s="6" t="s">
        <v>23</v>
      </c>
      <c r="D331" s="12">
        <v>4</v>
      </c>
      <c r="E331" s="10">
        <v>547.55999999999995</v>
      </c>
      <c r="F331" s="6" t="s">
        <v>33</v>
      </c>
      <c r="G331" s="6" t="s">
        <v>35</v>
      </c>
      <c r="H331" s="7">
        <v>0.15</v>
      </c>
      <c r="I331" s="6" t="s">
        <v>38</v>
      </c>
      <c r="J331" s="10">
        <v>1861.704</v>
      </c>
      <c r="K331" s="6" t="s">
        <v>43</v>
      </c>
      <c r="L331" s="6" t="s">
        <v>2928</v>
      </c>
      <c r="M331" s="12">
        <v>0</v>
      </c>
      <c r="N331" s="9" t="s">
        <v>377</v>
      </c>
      <c r="O331" s="6" t="s">
        <v>1871</v>
      </c>
      <c r="P331" s="11">
        <v>25.88</v>
      </c>
      <c r="Q331" s="16">
        <v>45195</v>
      </c>
      <c r="R331" s="6" t="s">
        <v>2922</v>
      </c>
      <c r="S331" s="9">
        <f t="shared" si="40"/>
        <v>2023</v>
      </c>
      <c r="T331" s="12">
        <f t="shared" si="41"/>
        <v>9</v>
      </c>
      <c r="U331" s="6" t="str">
        <f t="shared" si="42"/>
        <v>September</v>
      </c>
      <c r="V331" s="9" t="str">
        <f t="shared" si="43"/>
        <v>Q3</v>
      </c>
      <c r="W331" s="10">
        <f t="shared" si="44"/>
        <v>1835.8239999999998</v>
      </c>
      <c r="X331" s="12">
        <f t="shared" si="45"/>
        <v>7</v>
      </c>
      <c r="Y331" s="9" t="str">
        <f t="shared" si="46"/>
        <v>Completed</v>
      </c>
      <c r="Z331" s="6" t="str">
        <f t="shared" si="47"/>
        <v>High</v>
      </c>
    </row>
    <row r="332" spans="1:26" x14ac:dyDescent="0.35">
      <c r="A332" s="8">
        <v>44984</v>
      </c>
      <c r="B332" s="6" t="s">
        <v>21</v>
      </c>
      <c r="C332" s="6" t="s">
        <v>23</v>
      </c>
      <c r="D332" s="12">
        <v>9</v>
      </c>
      <c r="E332" s="10">
        <v>52.69</v>
      </c>
      <c r="F332" s="6" t="s">
        <v>33</v>
      </c>
      <c r="G332" s="6" t="s">
        <v>35</v>
      </c>
      <c r="H332" s="7">
        <v>0.15</v>
      </c>
      <c r="I332" s="6" t="s">
        <v>40</v>
      </c>
      <c r="J332" s="10">
        <v>403.07850000000002</v>
      </c>
      <c r="K332" s="6" t="s">
        <v>42</v>
      </c>
      <c r="L332" s="6" t="s">
        <v>48</v>
      </c>
      <c r="M332" s="12">
        <v>0</v>
      </c>
      <c r="N332" s="9" t="s">
        <v>378</v>
      </c>
      <c r="O332" s="6" t="s">
        <v>1872</v>
      </c>
      <c r="P332" s="11">
        <v>14.59</v>
      </c>
      <c r="Q332" s="16">
        <v>44989</v>
      </c>
      <c r="R332" s="6" t="s">
        <v>2924</v>
      </c>
      <c r="S332" s="9">
        <f t="shared" si="40"/>
        <v>2023</v>
      </c>
      <c r="T332" s="12">
        <f t="shared" si="41"/>
        <v>2</v>
      </c>
      <c r="U332" s="6" t="str">
        <f t="shared" si="42"/>
        <v>Februari</v>
      </c>
      <c r="V332" s="9" t="str">
        <f t="shared" si="43"/>
        <v>Q1</v>
      </c>
      <c r="W332" s="10">
        <f t="shared" si="44"/>
        <v>388.48850000000004</v>
      </c>
      <c r="X332" s="12">
        <f t="shared" si="45"/>
        <v>5</v>
      </c>
      <c r="Y332" s="9" t="str">
        <f t="shared" si="46"/>
        <v>Completed</v>
      </c>
      <c r="Z332" s="6" t="str">
        <f t="shared" si="47"/>
        <v>High</v>
      </c>
    </row>
    <row r="333" spans="1:26" x14ac:dyDescent="0.35">
      <c r="A333" s="8">
        <v>45319</v>
      </c>
      <c r="B333" s="6" t="s">
        <v>19</v>
      </c>
      <c r="C333" s="6" t="s">
        <v>28</v>
      </c>
      <c r="D333" s="12">
        <v>9</v>
      </c>
      <c r="E333" s="10">
        <v>434.74</v>
      </c>
      <c r="F333" s="6" t="s">
        <v>33</v>
      </c>
      <c r="G333" s="6" t="s">
        <v>34</v>
      </c>
      <c r="H333" s="7">
        <v>0.1</v>
      </c>
      <c r="I333" s="6" t="s">
        <v>41</v>
      </c>
      <c r="J333" s="10">
        <v>3521.3939999999998</v>
      </c>
      <c r="K333" s="6" t="s">
        <v>42</v>
      </c>
      <c r="L333" s="6" t="s">
        <v>48</v>
      </c>
      <c r="M333" s="12">
        <v>0</v>
      </c>
      <c r="N333" s="9" t="s">
        <v>379</v>
      </c>
      <c r="O333" s="6" t="s">
        <v>1873</v>
      </c>
      <c r="P333" s="11">
        <v>20.11</v>
      </c>
      <c r="Q333" s="16">
        <v>45322</v>
      </c>
      <c r="R333" s="6" t="s">
        <v>2922</v>
      </c>
      <c r="S333" s="9">
        <f t="shared" si="40"/>
        <v>2024</v>
      </c>
      <c r="T333" s="12">
        <f t="shared" si="41"/>
        <v>1</v>
      </c>
      <c r="U333" s="6" t="str">
        <f t="shared" si="42"/>
        <v>Januari</v>
      </c>
      <c r="V333" s="9" t="str">
        <f t="shared" si="43"/>
        <v>Q1</v>
      </c>
      <c r="W333" s="10">
        <f t="shared" si="44"/>
        <v>3501.2839999999997</v>
      </c>
      <c r="X333" s="12">
        <f t="shared" si="45"/>
        <v>3</v>
      </c>
      <c r="Y333" s="9" t="str">
        <f t="shared" si="46"/>
        <v>Completed</v>
      </c>
      <c r="Z333" s="6" t="str">
        <f t="shared" si="47"/>
        <v>Medium</v>
      </c>
    </row>
    <row r="334" spans="1:26" x14ac:dyDescent="0.35">
      <c r="A334" s="8">
        <v>45783</v>
      </c>
      <c r="B334" s="6" t="s">
        <v>19</v>
      </c>
      <c r="C334" s="6" t="s">
        <v>27</v>
      </c>
      <c r="D334" s="12">
        <v>9</v>
      </c>
      <c r="E334" s="10">
        <v>124.17</v>
      </c>
      <c r="F334" s="6" t="s">
        <v>32</v>
      </c>
      <c r="G334" s="6" t="s">
        <v>34</v>
      </c>
      <c r="H334" s="7">
        <v>0</v>
      </c>
      <c r="I334" s="6" t="s">
        <v>36</v>
      </c>
      <c r="J334" s="10">
        <v>1117.53</v>
      </c>
      <c r="K334" s="6" t="s">
        <v>45</v>
      </c>
      <c r="L334" s="6" t="s">
        <v>49</v>
      </c>
      <c r="M334" s="12">
        <v>0</v>
      </c>
      <c r="N334" s="9" t="s">
        <v>380</v>
      </c>
      <c r="O334" s="6" t="s">
        <v>1874</v>
      </c>
      <c r="P334" s="11">
        <v>13.31</v>
      </c>
      <c r="Q334" s="16">
        <v>45787</v>
      </c>
      <c r="R334" s="6" t="s">
        <v>2922</v>
      </c>
      <c r="S334" s="9">
        <f t="shared" si="40"/>
        <v>2025</v>
      </c>
      <c r="T334" s="12">
        <f t="shared" si="41"/>
        <v>5</v>
      </c>
      <c r="U334" s="6" t="str">
        <f t="shared" si="42"/>
        <v>Mei</v>
      </c>
      <c r="V334" s="9" t="str">
        <f t="shared" si="43"/>
        <v>Q2</v>
      </c>
      <c r="W334" s="10">
        <f t="shared" si="44"/>
        <v>1104.22</v>
      </c>
      <c r="X334" s="12">
        <f t="shared" si="45"/>
        <v>4</v>
      </c>
      <c r="Y334" s="9" t="str">
        <f t="shared" si="46"/>
        <v>Completed</v>
      </c>
      <c r="Z334" s="6" t="str">
        <f t="shared" si="47"/>
        <v>No Discount</v>
      </c>
    </row>
    <row r="335" spans="1:26" x14ac:dyDescent="0.35">
      <c r="A335" s="8">
        <v>45548</v>
      </c>
      <c r="B335" s="6" t="s">
        <v>18</v>
      </c>
      <c r="C335" s="6" t="s">
        <v>27</v>
      </c>
      <c r="D335" s="12">
        <v>2</v>
      </c>
      <c r="E335" s="10">
        <v>375.48</v>
      </c>
      <c r="F335" s="6" t="s">
        <v>33</v>
      </c>
      <c r="G335" s="6" t="s">
        <v>35</v>
      </c>
      <c r="H335" s="7">
        <v>0.05</v>
      </c>
      <c r="I335" s="6" t="s">
        <v>40</v>
      </c>
      <c r="J335" s="10">
        <v>713.41200000000003</v>
      </c>
      <c r="K335" s="6" t="s">
        <v>44</v>
      </c>
      <c r="L335" s="6" t="s">
        <v>47</v>
      </c>
      <c r="M335" s="12">
        <v>0</v>
      </c>
      <c r="N335" s="9" t="s">
        <v>381</v>
      </c>
      <c r="O335" s="6" t="s">
        <v>1875</v>
      </c>
      <c r="P335" s="11">
        <v>26.39</v>
      </c>
      <c r="Q335" s="16">
        <v>45550</v>
      </c>
      <c r="R335" s="6" t="s">
        <v>2921</v>
      </c>
      <c r="S335" s="9">
        <f t="shared" si="40"/>
        <v>2024</v>
      </c>
      <c r="T335" s="12">
        <f t="shared" si="41"/>
        <v>9</v>
      </c>
      <c r="U335" s="6" t="str">
        <f t="shared" si="42"/>
        <v>September</v>
      </c>
      <c r="V335" s="9" t="str">
        <f t="shared" si="43"/>
        <v>Q3</v>
      </c>
      <c r="W335" s="10">
        <f t="shared" si="44"/>
        <v>687.02200000000005</v>
      </c>
      <c r="X335" s="12">
        <f t="shared" si="45"/>
        <v>2</v>
      </c>
      <c r="Y335" s="9" t="str">
        <f t="shared" si="46"/>
        <v>Completed</v>
      </c>
      <c r="Z335" s="6" t="str">
        <f t="shared" si="47"/>
        <v>Low</v>
      </c>
    </row>
    <row r="336" spans="1:26" x14ac:dyDescent="0.35">
      <c r="A336" s="8">
        <v>45071</v>
      </c>
      <c r="B336" s="6" t="s">
        <v>18</v>
      </c>
      <c r="C336" s="6" t="s">
        <v>29</v>
      </c>
      <c r="D336" s="12">
        <v>13</v>
      </c>
      <c r="E336" s="10">
        <v>211.06</v>
      </c>
      <c r="F336" s="6" t="s">
        <v>30</v>
      </c>
      <c r="G336" s="6" t="s">
        <v>35</v>
      </c>
      <c r="H336" s="7">
        <v>0.1</v>
      </c>
      <c r="I336" s="6" t="s">
        <v>41</v>
      </c>
      <c r="J336" s="10">
        <v>2469.402</v>
      </c>
      <c r="K336" s="6" t="s">
        <v>43</v>
      </c>
      <c r="L336" s="6" t="s">
        <v>2928</v>
      </c>
      <c r="M336" s="12">
        <v>1</v>
      </c>
      <c r="N336" s="9" t="s">
        <v>382</v>
      </c>
      <c r="O336" s="6" t="s">
        <v>1876</v>
      </c>
      <c r="P336" s="11">
        <v>19.579999999999998</v>
      </c>
      <c r="Q336" s="16">
        <v>45075</v>
      </c>
      <c r="R336" s="6" t="s">
        <v>2921</v>
      </c>
      <c r="S336" s="9">
        <f t="shared" si="40"/>
        <v>2023</v>
      </c>
      <c r="T336" s="12">
        <f t="shared" si="41"/>
        <v>5</v>
      </c>
      <c r="U336" s="6" t="str">
        <f t="shared" si="42"/>
        <v>Mei</v>
      </c>
      <c r="V336" s="9" t="str">
        <f t="shared" si="43"/>
        <v>Q2</v>
      </c>
      <c r="W336" s="10">
        <f t="shared" si="44"/>
        <v>2449.8220000000001</v>
      </c>
      <c r="X336" s="12">
        <f t="shared" si="45"/>
        <v>4</v>
      </c>
      <c r="Y336" s="9" t="str">
        <f t="shared" si="46"/>
        <v>Returned</v>
      </c>
      <c r="Z336" s="6" t="str">
        <f t="shared" si="47"/>
        <v>Medium</v>
      </c>
    </row>
    <row r="337" spans="1:26" x14ac:dyDescent="0.35">
      <c r="A337" s="8">
        <v>45561</v>
      </c>
      <c r="B337" s="6" t="s">
        <v>19</v>
      </c>
      <c r="C337" s="6" t="s">
        <v>28</v>
      </c>
      <c r="D337" s="12">
        <v>7</v>
      </c>
      <c r="E337" s="10">
        <v>88.87</v>
      </c>
      <c r="F337" s="6" t="s">
        <v>32</v>
      </c>
      <c r="G337" s="6" t="s">
        <v>35</v>
      </c>
      <c r="H337" s="7">
        <v>0</v>
      </c>
      <c r="I337" s="6" t="s">
        <v>37</v>
      </c>
      <c r="J337" s="10">
        <v>622.09</v>
      </c>
      <c r="K337" s="6" t="s">
        <v>42</v>
      </c>
      <c r="L337" s="6" t="s">
        <v>48</v>
      </c>
      <c r="M337" s="12">
        <v>0</v>
      </c>
      <c r="N337" s="9" t="s">
        <v>383</v>
      </c>
      <c r="O337" s="6" t="s">
        <v>1877</v>
      </c>
      <c r="P337" s="11">
        <v>8.36</v>
      </c>
      <c r="Q337" s="16">
        <v>45566</v>
      </c>
      <c r="R337" s="6" t="s">
        <v>2922</v>
      </c>
      <c r="S337" s="9">
        <f t="shared" si="40"/>
        <v>2024</v>
      </c>
      <c r="T337" s="12">
        <f t="shared" si="41"/>
        <v>9</v>
      </c>
      <c r="U337" s="6" t="str">
        <f t="shared" si="42"/>
        <v>September</v>
      </c>
      <c r="V337" s="9" t="str">
        <f t="shared" si="43"/>
        <v>Q3</v>
      </c>
      <c r="W337" s="10">
        <f t="shared" si="44"/>
        <v>613.73</v>
      </c>
      <c r="X337" s="12">
        <f t="shared" si="45"/>
        <v>5</v>
      </c>
      <c r="Y337" s="9" t="str">
        <f t="shared" si="46"/>
        <v>Completed</v>
      </c>
      <c r="Z337" s="6" t="str">
        <f t="shared" si="47"/>
        <v>No Discount</v>
      </c>
    </row>
    <row r="338" spans="1:26" x14ac:dyDescent="0.35">
      <c r="A338" s="8">
        <v>44970</v>
      </c>
      <c r="B338" s="6" t="s">
        <v>19</v>
      </c>
      <c r="C338" s="6" t="s">
        <v>24</v>
      </c>
      <c r="D338" s="12">
        <v>5</v>
      </c>
      <c r="E338" s="10">
        <v>254.24</v>
      </c>
      <c r="F338" s="6" t="s">
        <v>30</v>
      </c>
      <c r="G338" s="6" t="s">
        <v>34</v>
      </c>
      <c r="H338" s="7">
        <v>0.05</v>
      </c>
      <c r="I338" s="6" t="s">
        <v>41</v>
      </c>
      <c r="J338" s="10">
        <v>1207.6400000000001</v>
      </c>
      <c r="K338" s="6" t="s">
        <v>42</v>
      </c>
      <c r="L338" s="6" t="s">
        <v>2928</v>
      </c>
      <c r="M338" s="12">
        <v>0</v>
      </c>
      <c r="N338" s="9" t="s">
        <v>384</v>
      </c>
      <c r="O338" s="6" t="s">
        <v>1878</v>
      </c>
      <c r="P338" s="11">
        <v>9.9700000000000006</v>
      </c>
      <c r="Q338" s="16">
        <v>44975</v>
      </c>
      <c r="R338" s="6" t="s">
        <v>2922</v>
      </c>
      <c r="S338" s="9">
        <f t="shared" si="40"/>
        <v>2023</v>
      </c>
      <c r="T338" s="12">
        <f t="shared" si="41"/>
        <v>2</v>
      </c>
      <c r="U338" s="6" t="str">
        <f t="shared" si="42"/>
        <v>Februari</v>
      </c>
      <c r="V338" s="9" t="str">
        <f t="shared" si="43"/>
        <v>Q1</v>
      </c>
      <c r="W338" s="10">
        <f t="shared" si="44"/>
        <v>1197.67</v>
      </c>
      <c r="X338" s="12">
        <f t="shared" si="45"/>
        <v>5</v>
      </c>
      <c r="Y338" s="9" t="str">
        <f t="shared" si="46"/>
        <v>Completed</v>
      </c>
      <c r="Z338" s="6" t="str">
        <f t="shared" si="47"/>
        <v>Low</v>
      </c>
    </row>
    <row r="339" spans="1:26" x14ac:dyDescent="0.35">
      <c r="A339" s="8">
        <v>45463</v>
      </c>
      <c r="B339" s="6" t="s">
        <v>21</v>
      </c>
      <c r="C339" s="6" t="s">
        <v>26</v>
      </c>
      <c r="D339" s="12">
        <v>5</v>
      </c>
      <c r="E339" s="10">
        <v>432.35</v>
      </c>
      <c r="F339" s="6" t="s">
        <v>32</v>
      </c>
      <c r="G339" s="6" t="s">
        <v>34</v>
      </c>
      <c r="H339" s="7">
        <v>0.1</v>
      </c>
      <c r="I339" s="6" t="s">
        <v>41</v>
      </c>
      <c r="J339" s="10">
        <v>1945.575</v>
      </c>
      <c r="K339" s="6" t="s">
        <v>43</v>
      </c>
      <c r="L339" s="6" t="s">
        <v>2928</v>
      </c>
      <c r="M339" s="12">
        <v>1</v>
      </c>
      <c r="N339" s="9" t="s">
        <v>385</v>
      </c>
      <c r="O339" s="6" t="s">
        <v>1879</v>
      </c>
      <c r="P339" s="11">
        <v>41.48</v>
      </c>
      <c r="Q339" s="16">
        <v>45470</v>
      </c>
      <c r="R339" s="6" t="s">
        <v>2924</v>
      </c>
      <c r="S339" s="9">
        <f t="shared" si="40"/>
        <v>2024</v>
      </c>
      <c r="T339" s="12">
        <f t="shared" si="41"/>
        <v>6</v>
      </c>
      <c r="U339" s="6" t="str">
        <f t="shared" si="42"/>
        <v>Juni</v>
      </c>
      <c r="V339" s="9" t="str">
        <f t="shared" si="43"/>
        <v>Q2</v>
      </c>
      <c r="W339" s="10">
        <f t="shared" si="44"/>
        <v>1904.095</v>
      </c>
      <c r="X339" s="12">
        <f t="shared" si="45"/>
        <v>7</v>
      </c>
      <c r="Y339" s="9" t="str">
        <f t="shared" si="46"/>
        <v>Returned</v>
      </c>
      <c r="Z339" s="6" t="str">
        <f t="shared" si="47"/>
        <v>Medium</v>
      </c>
    </row>
    <row r="340" spans="1:26" x14ac:dyDescent="0.35">
      <c r="A340" s="8">
        <v>45373</v>
      </c>
      <c r="B340" s="6" t="s">
        <v>22</v>
      </c>
      <c r="C340" s="6" t="s">
        <v>23</v>
      </c>
      <c r="D340" s="12">
        <v>19</v>
      </c>
      <c r="E340" s="10">
        <v>590</v>
      </c>
      <c r="F340" s="6" t="s">
        <v>33</v>
      </c>
      <c r="G340" s="6" t="s">
        <v>35</v>
      </c>
      <c r="H340" s="7">
        <v>0.05</v>
      </c>
      <c r="I340" s="6" t="s">
        <v>37</v>
      </c>
      <c r="J340" s="10">
        <v>10649.5</v>
      </c>
      <c r="K340" s="6" t="s">
        <v>42</v>
      </c>
      <c r="L340" s="6" t="s">
        <v>47</v>
      </c>
      <c r="M340" s="12">
        <v>0</v>
      </c>
      <c r="N340" s="9" t="s">
        <v>386</v>
      </c>
      <c r="O340" s="6" t="s">
        <v>1880</v>
      </c>
      <c r="P340" s="11">
        <v>5.91</v>
      </c>
      <c r="Q340" s="16">
        <v>45376</v>
      </c>
      <c r="R340" s="6" t="s">
        <v>2925</v>
      </c>
      <c r="S340" s="9">
        <f t="shared" si="40"/>
        <v>2024</v>
      </c>
      <c r="T340" s="12">
        <f t="shared" si="41"/>
        <v>3</v>
      </c>
      <c r="U340" s="6" t="str">
        <f t="shared" si="42"/>
        <v>Maret</v>
      </c>
      <c r="V340" s="9" t="str">
        <f t="shared" si="43"/>
        <v>Q1</v>
      </c>
      <c r="W340" s="10">
        <f t="shared" si="44"/>
        <v>10643.59</v>
      </c>
      <c r="X340" s="12">
        <f t="shared" si="45"/>
        <v>3</v>
      </c>
      <c r="Y340" s="9" t="str">
        <f t="shared" si="46"/>
        <v>Completed</v>
      </c>
      <c r="Z340" s="6" t="str">
        <f t="shared" si="47"/>
        <v>Low</v>
      </c>
    </row>
    <row r="341" spans="1:26" x14ac:dyDescent="0.35">
      <c r="A341" s="8">
        <v>45330</v>
      </c>
      <c r="B341" s="6" t="s">
        <v>22</v>
      </c>
      <c r="C341" s="6" t="s">
        <v>27</v>
      </c>
      <c r="D341" s="12">
        <v>11</v>
      </c>
      <c r="E341" s="10">
        <v>151.25</v>
      </c>
      <c r="F341" s="6" t="s">
        <v>30</v>
      </c>
      <c r="G341" s="6" t="s">
        <v>34</v>
      </c>
      <c r="H341" s="7">
        <v>0.1</v>
      </c>
      <c r="I341" s="6" t="s">
        <v>38</v>
      </c>
      <c r="J341" s="10">
        <v>1497.375</v>
      </c>
      <c r="K341" s="6" t="s">
        <v>44</v>
      </c>
      <c r="L341" s="6" t="s">
        <v>2928</v>
      </c>
      <c r="M341" s="12">
        <v>1</v>
      </c>
      <c r="N341" s="9" t="s">
        <v>387</v>
      </c>
      <c r="O341" s="6" t="s">
        <v>1881</v>
      </c>
      <c r="P341" s="11">
        <v>22.65</v>
      </c>
      <c r="Q341" s="16">
        <v>45333</v>
      </c>
      <c r="R341" s="6" t="s">
        <v>2925</v>
      </c>
      <c r="S341" s="9">
        <f t="shared" si="40"/>
        <v>2024</v>
      </c>
      <c r="T341" s="12">
        <f t="shared" si="41"/>
        <v>2</v>
      </c>
      <c r="U341" s="6" t="str">
        <f t="shared" si="42"/>
        <v>Februari</v>
      </c>
      <c r="V341" s="9" t="str">
        <f t="shared" si="43"/>
        <v>Q1</v>
      </c>
      <c r="W341" s="10">
        <f t="shared" si="44"/>
        <v>1474.7249999999999</v>
      </c>
      <c r="X341" s="12">
        <f t="shared" si="45"/>
        <v>3</v>
      </c>
      <c r="Y341" s="9" t="str">
        <f t="shared" si="46"/>
        <v>Returned</v>
      </c>
      <c r="Z341" s="6" t="str">
        <f t="shared" si="47"/>
        <v>Medium</v>
      </c>
    </row>
    <row r="342" spans="1:26" x14ac:dyDescent="0.35">
      <c r="A342" s="8">
        <v>45444</v>
      </c>
      <c r="B342" s="6" t="s">
        <v>18</v>
      </c>
      <c r="C342" s="6" t="s">
        <v>25</v>
      </c>
      <c r="D342" s="12">
        <v>3</v>
      </c>
      <c r="E342" s="10">
        <v>204.79</v>
      </c>
      <c r="F342" s="6" t="s">
        <v>30</v>
      </c>
      <c r="G342" s="6" t="s">
        <v>35</v>
      </c>
      <c r="H342" s="7">
        <v>0.1</v>
      </c>
      <c r="I342" s="6" t="s">
        <v>38</v>
      </c>
      <c r="J342" s="10">
        <v>552.93299999999999</v>
      </c>
      <c r="K342" s="6" t="s">
        <v>42</v>
      </c>
      <c r="L342" s="6" t="s">
        <v>47</v>
      </c>
      <c r="M342" s="12">
        <v>1</v>
      </c>
      <c r="N342" s="9" t="s">
        <v>388</v>
      </c>
      <c r="O342" s="6" t="s">
        <v>1882</v>
      </c>
      <c r="P342" s="11">
        <v>7.72</v>
      </c>
      <c r="Q342" s="16">
        <v>45447</v>
      </c>
      <c r="R342" s="6" t="s">
        <v>2921</v>
      </c>
      <c r="S342" s="9">
        <f t="shared" si="40"/>
        <v>2024</v>
      </c>
      <c r="T342" s="12">
        <f t="shared" si="41"/>
        <v>6</v>
      </c>
      <c r="U342" s="6" t="str">
        <f t="shared" si="42"/>
        <v>Juni</v>
      </c>
      <c r="V342" s="9" t="str">
        <f t="shared" si="43"/>
        <v>Q2</v>
      </c>
      <c r="W342" s="10">
        <f t="shared" si="44"/>
        <v>545.21299999999997</v>
      </c>
      <c r="X342" s="12">
        <f t="shared" si="45"/>
        <v>3</v>
      </c>
      <c r="Y342" s="9" t="str">
        <f t="shared" si="46"/>
        <v>Returned</v>
      </c>
      <c r="Z342" s="6" t="str">
        <f t="shared" si="47"/>
        <v>Medium</v>
      </c>
    </row>
    <row r="343" spans="1:26" x14ac:dyDescent="0.35">
      <c r="A343" s="8">
        <v>45438</v>
      </c>
      <c r="B343" s="6" t="s">
        <v>20</v>
      </c>
      <c r="C343" s="6" t="s">
        <v>23</v>
      </c>
      <c r="D343" s="12">
        <v>16</v>
      </c>
      <c r="E343" s="10">
        <v>586.52</v>
      </c>
      <c r="F343" s="6" t="s">
        <v>32</v>
      </c>
      <c r="G343" s="6" t="s">
        <v>34</v>
      </c>
      <c r="H343" s="7">
        <v>0</v>
      </c>
      <c r="I343" s="6" t="s">
        <v>40</v>
      </c>
      <c r="J343" s="10">
        <v>9384.32</v>
      </c>
      <c r="K343" s="6" t="s">
        <v>44</v>
      </c>
      <c r="L343" s="6" t="s">
        <v>49</v>
      </c>
      <c r="M343" s="12">
        <v>1</v>
      </c>
      <c r="N343" s="9" t="s">
        <v>389</v>
      </c>
      <c r="O343" s="6" t="s">
        <v>1883</v>
      </c>
      <c r="P343" s="11">
        <v>17.059999999999999</v>
      </c>
      <c r="Q343" s="16">
        <v>45444</v>
      </c>
      <c r="R343" s="6" t="s">
        <v>2923</v>
      </c>
      <c r="S343" s="9">
        <f t="shared" si="40"/>
        <v>2024</v>
      </c>
      <c r="T343" s="12">
        <f t="shared" si="41"/>
        <v>5</v>
      </c>
      <c r="U343" s="6" t="str">
        <f t="shared" si="42"/>
        <v>Mei</v>
      </c>
      <c r="V343" s="9" t="str">
        <f t="shared" si="43"/>
        <v>Q2</v>
      </c>
      <c r="W343" s="10">
        <f t="shared" si="44"/>
        <v>9367.26</v>
      </c>
      <c r="X343" s="12">
        <f t="shared" si="45"/>
        <v>6</v>
      </c>
      <c r="Y343" s="9" t="str">
        <f t="shared" si="46"/>
        <v>Returned</v>
      </c>
      <c r="Z343" s="6" t="str">
        <f t="shared" si="47"/>
        <v>No Discount</v>
      </c>
    </row>
    <row r="344" spans="1:26" x14ac:dyDescent="0.35">
      <c r="A344" s="8">
        <v>45468</v>
      </c>
      <c r="B344" s="6" t="s">
        <v>18</v>
      </c>
      <c r="C344" s="6" t="s">
        <v>29</v>
      </c>
      <c r="D344" s="12">
        <v>16</v>
      </c>
      <c r="E344" s="10">
        <v>104.83</v>
      </c>
      <c r="F344" s="6" t="s">
        <v>31</v>
      </c>
      <c r="G344" s="6" t="s">
        <v>34</v>
      </c>
      <c r="H344" s="7">
        <v>0</v>
      </c>
      <c r="I344" s="6" t="s">
        <v>39</v>
      </c>
      <c r="J344" s="10">
        <v>1677.28</v>
      </c>
      <c r="K344" s="6" t="s">
        <v>43</v>
      </c>
      <c r="L344" s="6" t="s">
        <v>47</v>
      </c>
      <c r="M344" s="12">
        <v>0</v>
      </c>
      <c r="N344" s="9" t="s">
        <v>390</v>
      </c>
      <c r="O344" s="6" t="s">
        <v>1811</v>
      </c>
      <c r="P344" s="11">
        <v>33.99</v>
      </c>
      <c r="Q344" s="16">
        <v>45473</v>
      </c>
      <c r="R344" s="6" t="s">
        <v>2921</v>
      </c>
      <c r="S344" s="9">
        <f t="shared" si="40"/>
        <v>2024</v>
      </c>
      <c r="T344" s="12">
        <f t="shared" si="41"/>
        <v>6</v>
      </c>
      <c r="U344" s="6" t="str">
        <f t="shared" si="42"/>
        <v>Juni</v>
      </c>
      <c r="V344" s="9" t="str">
        <f t="shared" si="43"/>
        <v>Q2</v>
      </c>
      <c r="W344" s="10">
        <f t="shared" si="44"/>
        <v>1643.29</v>
      </c>
      <c r="X344" s="12">
        <f t="shared" si="45"/>
        <v>5</v>
      </c>
      <c r="Y344" s="9" t="str">
        <f t="shared" si="46"/>
        <v>Completed</v>
      </c>
      <c r="Z344" s="6" t="str">
        <f t="shared" si="47"/>
        <v>No Discount</v>
      </c>
    </row>
    <row r="345" spans="1:26" x14ac:dyDescent="0.35">
      <c r="A345" s="8">
        <v>45320</v>
      </c>
      <c r="B345" s="6" t="s">
        <v>21</v>
      </c>
      <c r="C345" s="6" t="s">
        <v>29</v>
      </c>
      <c r="D345" s="12">
        <v>16</v>
      </c>
      <c r="E345" s="10">
        <v>598.48</v>
      </c>
      <c r="F345" s="6" t="s">
        <v>31</v>
      </c>
      <c r="G345" s="6" t="s">
        <v>35</v>
      </c>
      <c r="H345" s="7">
        <v>0.1</v>
      </c>
      <c r="I345" s="6" t="s">
        <v>38</v>
      </c>
      <c r="J345" s="10">
        <v>8618.112000000001</v>
      </c>
      <c r="K345" s="6" t="s">
        <v>46</v>
      </c>
      <c r="L345" s="6" t="s">
        <v>2928</v>
      </c>
      <c r="M345" s="12">
        <v>0</v>
      </c>
      <c r="N345" s="9" t="s">
        <v>391</v>
      </c>
      <c r="O345" s="6" t="s">
        <v>1884</v>
      </c>
      <c r="P345" s="11">
        <v>47.86</v>
      </c>
      <c r="Q345" s="16">
        <v>45329</v>
      </c>
      <c r="R345" s="6" t="s">
        <v>2924</v>
      </c>
      <c r="S345" s="9">
        <f t="shared" si="40"/>
        <v>2024</v>
      </c>
      <c r="T345" s="12">
        <f t="shared" si="41"/>
        <v>1</v>
      </c>
      <c r="U345" s="6" t="str">
        <f t="shared" si="42"/>
        <v>Januari</v>
      </c>
      <c r="V345" s="9" t="str">
        <f t="shared" si="43"/>
        <v>Q1</v>
      </c>
      <c r="W345" s="10">
        <f t="shared" si="44"/>
        <v>8570.2520000000004</v>
      </c>
      <c r="X345" s="12">
        <f t="shared" si="45"/>
        <v>9</v>
      </c>
      <c r="Y345" s="9" t="str">
        <f t="shared" si="46"/>
        <v>Completed</v>
      </c>
      <c r="Z345" s="6" t="str">
        <f t="shared" si="47"/>
        <v>Medium</v>
      </c>
    </row>
    <row r="346" spans="1:26" x14ac:dyDescent="0.35">
      <c r="A346" s="8">
        <v>45633</v>
      </c>
      <c r="B346" s="6" t="s">
        <v>19</v>
      </c>
      <c r="C346" s="6" t="s">
        <v>26</v>
      </c>
      <c r="D346" s="12">
        <v>8</v>
      </c>
      <c r="E346" s="10">
        <v>367.89</v>
      </c>
      <c r="F346" s="6" t="s">
        <v>30</v>
      </c>
      <c r="G346" s="6" t="s">
        <v>35</v>
      </c>
      <c r="H346" s="7">
        <v>0.05</v>
      </c>
      <c r="I346" s="6" t="s">
        <v>37</v>
      </c>
      <c r="J346" s="10">
        <v>2795.9639999999999</v>
      </c>
      <c r="K346" s="6" t="s">
        <v>46</v>
      </c>
      <c r="L346" s="6" t="s">
        <v>47</v>
      </c>
      <c r="M346" s="12">
        <v>0</v>
      </c>
      <c r="N346" s="9" t="s">
        <v>392</v>
      </c>
      <c r="O346" s="6" t="s">
        <v>1885</v>
      </c>
      <c r="P346" s="11">
        <v>18.100000000000001</v>
      </c>
      <c r="Q346" s="16">
        <v>45635</v>
      </c>
      <c r="R346" s="6" t="s">
        <v>2922</v>
      </c>
      <c r="S346" s="9">
        <f t="shared" si="40"/>
        <v>2024</v>
      </c>
      <c r="T346" s="12">
        <f t="shared" si="41"/>
        <v>12</v>
      </c>
      <c r="U346" s="6" t="str">
        <f t="shared" si="42"/>
        <v>Desember</v>
      </c>
      <c r="V346" s="9" t="str">
        <f t="shared" si="43"/>
        <v>Q4</v>
      </c>
      <c r="W346" s="10">
        <f t="shared" si="44"/>
        <v>2777.864</v>
      </c>
      <c r="X346" s="12">
        <f t="shared" si="45"/>
        <v>2</v>
      </c>
      <c r="Y346" s="9" t="str">
        <f t="shared" si="46"/>
        <v>Completed</v>
      </c>
      <c r="Z346" s="6" t="str">
        <f t="shared" si="47"/>
        <v>Low</v>
      </c>
    </row>
    <row r="347" spans="1:26" x14ac:dyDescent="0.35">
      <c r="A347" s="8">
        <v>45251</v>
      </c>
      <c r="B347" s="6" t="s">
        <v>22</v>
      </c>
      <c r="C347" s="6" t="s">
        <v>26</v>
      </c>
      <c r="D347" s="12">
        <v>10</v>
      </c>
      <c r="E347" s="10">
        <v>333.35</v>
      </c>
      <c r="F347" s="6" t="s">
        <v>31</v>
      </c>
      <c r="G347" s="6" t="s">
        <v>35</v>
      </c>
      <c r="H347" s="7">
        <v>0.15</v>
      </c>
      <c r="I347" s="6" t="s">
        <v>37</v>
      </c>
      <c r="J347" s="10">
        <v>2833.4749999999999</v>
      </c>
      <c r="K347" s="6" t="s">
        <v>45</v>
      </c>
      <c r="L347" s="6" t="s">
        <v>47</v>
      </c>
      <c r="M347" s="12">
        <v>0</v>
      </c>
      <c r="N347" s="9" t="s">
        <v>393</v>
      </c>
      <c r="O347" s="6" t="s">
        <v>1886</v>
      </c>
      <c r="P347" s="11">
        <v>39.35</v>
      </c>
      <c r="Q347" s="16">
        <v>45256</v>
      </c>
      <c r="R347" s="6" t="s">
        <v>2925</v>
      </c>
      <c r="S347" s="9">
        <f t="shared" si="40"/>
        <v>2023</v>
      </c>
      <c r="T347" s="12">
        <f t="shared" si="41"/>
        <v>11</v>
      </c>
      <c r="U347" s="6" t="str">
        <f t="shared" si="42"/>
        <v>November</v>
      </c>
      <c r="V347" s="9" t="str">
        <f t="shared" si="43"/>
        <v>Q4</v>
      </c>
      <c r="W347" s="10">
        <f t="shared" si="44"/>
        <v>2794.125</v>
      </c>
      <c r="X347" s="12">
        <f t="shared" si="45"/>
        <v>5</v>
      </c>
      <c r="Y347" s="9" t="str">
        <f t="shared" si="46"/>
        <v>Completed</v>
      </c>
      <c r="Z347" s="6" t="str">
        <f t="shared" si="47"/>
        <v>High</v>
      </c>
    </row>
    <row r="348" spans="1:26" x14ac:dyDescent="0.35">
      <c r="A348" s="8">
        <v>45642</v>
      </c>
      <c r="B348" s="6" t="s">
        <v>20</v>
      </c>
      <c r="C348" s="6" t="s">
        <v>26</v>
      </c>
      <c r="D348" s="12">
        <v>8</v>
      </c>
      <c r="E348" s="10">
        <v>378.88</v>
      </c>
      <c r="F348" s="6" t="s">
        <v>31</v>
      </c>
      <c r="G348" s="6" t="s">
        <v>34</v>
      </c>
      <c r="H348" s="7">
        <v>0.1</v>
      </c>
      <c r="I348" s="6" t="s">
        <v>38</v>
      </c>
      <c r="J348" s="10">
        <v>2727.9360000000001</v>
      </c>
      <c r="K348" s="6" t="s">
        <v>45</v>
      </c>
      <c r="L348" s="6" t="s">
        <v>49</v>
      </c>
      <c r="M348" s="12">
        <v>1</v>
      </c>
      <c r="N348" s="9" t="s">
        <v>394</v>
      </c>
      <c r="O348" s="6" t="s">
        <v>1887</v>
      </c>
      <c r="P348" s="11">
        <v>5.22</v>
      </c>
      <c r="Q348" s="16">
        <v>45650</v>
      </c>
      <c r="R348" s="6" t="s">
        <v>2923</v>
      </c>
      <c r="S348" s="9">
        <f t="shared" si="40"/>
        <v>2024</v>
      </c>
      <c r="T348" s="12">
        <f t="shared" si="41"/>
        <v>12</v>
      </c>
      <c r="U348" s="6" t="str">
        <f t="shared" si="42"/>
        <v>Desember</v>
      </c>
      <c r="V348" s="9" t="str">
        <f t="shared" si="43"/>
        <v>Q4</v>
      </c>
      <c r="W348" s="10">
        <f t="shared" si="44"/>
        <v>2722.7160000000003</v>
      </c>
      <c r="X348" s="12">
        <f t="shared" si="45"/>
        <v>8</v>
      </c>
      <c r="Y348" s="9" t="str">
        <f t="shared" si="46"/>
        <v>Returned</v>
      </c>
      <c r="Z348" s="6" t="str">
        <f t="shared" si="47"/>
        <v>Medium</v>
      </c>
    </row>
    <row r="349" spans="1:26" x14ac:dyDescent="0.35">
      <c r="A349" s="8">
        <v>45143</v>
      </c>
      <c r="B349" s="6" t="s">
        <v>21</v>
      </c>
      <c r="C349" s="6" t="s">
        <v>27</v>
      </c>
      <c r="D349" s="12">
        <v>12</v>
      </c>
      <c r="E349" s="10">
        <v>169.2</v>
      </c>
      <c r="F349" s="6" t="s">
        <v>32</v>
      </c>
      <c r="G349" s="6" t="s">
        <v>35</v>
      </c>
      <c r="H349" s="7">
        <v>0.05</v>
      </c>
      <c r="I349" s="6" t="s">
        <v>40</v>
      </c>
      <c r="J349" s="10">
        <v>1928.88</v>
      </c>
      <c r="K349" s="6" t="s">
        <v>43</v>
      </c>
      <c r="L349" s="6" t="s">
        <v>48</v>
      </c>
      <c r="M349" s="12">
        <v>0</v>
      </c>
      <c r="N349" s="9" t="s">
        <v>395</v>
      </c>
      <c r="O349" s="6" t="s">
        <v>1888</v>
      </c>
      <c r="P349" s="11">
        <v>28.65</v>
      </c>
      <c r="Q349" s="16">
        <v>45153</v>
      </c>
      <c r="R349" s="6" t="s">
        <v>2924</v>
      </c>
      <c r="S349" s="9">
        <f t="shared" si="40"/>
        <v>2023</v>
      </c>
      <c r="T349" s="12">
        <f t="shared" si="41"/>
        <v>8</v>
      </c>
      <c r="U349" s="6" t="str">
        <f t="shared" si="42"/>
        <v>Agustus</v>
      </c>
      <c r="V349" s="9" t="str">
        <f t="shared" si="43"/>
        <v>Q3</v>
      </c>
      <c r="W349" s="10">
        <f t="shared" si="44"/>
        <v>1900.23</v>
      </c>
      <c r="X349" s="12">
        <f t="shared" si="45"/>
        <v>10</v>
      </c>
      <c r="Y349" s="9" t="str">
        <f t="shared" si="46"/>
        <v>Completed</v>
      </c>
      <c r="Z349" s="6" t="str">
        <f t="shared" si="47"/>
        <v>Low</v>
      </c>
    </row>
    <row r="350" spans="1:26" x14ac:dyDescent="0.35">
      <c r="A350" s="8">
        <v>45168</v>
      </c>
      <c r="B350" s="6" t="s">
        <v>21</v>
      </c>
      <c r="C350" s="6" t="s">
        <v>26</v>
      </c>
      <c r="D350" s="12">
        <v>7</v>
      </c>
      <c r="E350" s="10">
        <v>103.03</v>
      </c>
      <c r="F350" s="6" t="s">
        <v>33</v>
      </c>
      <c r="G350" s="6" t="s">
        <v>35</v>
      </c>
      <c r="H350" s="7">
        <v>0.1</v>
      </c>
      <c r="I350" s="6" t="s">
        <v>41</v>
      </c>
      <c r="J350" s="10">
        <v>649.08900000000006</v>
      </c>
      <c r="K350" s="6" t="s">
        <v>42</v>
      </c>
      <c r="L350" s="6" t="s">
        <v>47</v>
      </c>
      <c r="M350" s="12">
        <v>1</v>
      </c>
      <c r="N350" s="9" t="s">
        <v>396</v>
      </c>
      <c r="O350" s="6" t="s">
        <v>1889</v>
      </c>
      <c r="P350" s="11">
        <v>5.29</v>
      </c>
      <c r="Q350" s="16">
        <v>45175</v>
      </c>
      <c r="R350" s="6" t="s">
        <v>2924</v>
      </c>
      <c r="S350" s="9">
        <f t="shared" si="40"/>
        <v>2023</v>
      </c>
      <c r="T350" s="12">
        <f t="shared" si="41"/>
        <v>8</v>
      </c>
      <c r="U350" s="6" t="str">
        <f t="shared" si="42"/>
        <v>Agustus</v>
      </c>
      <c r="V350" s="9" t="str">
        <f t="shared" si="43"/>
        <v>Q3</v>
      </c>
      <c r="W350" s="10">
        <f t="shared" si="44"/>
        <v>643.79900000000009</v>
      </c>
      <c r="X350" s="12">
        <f t="shared" si="45"/>
        <v>7</v>
      </c>
      <c r="Y350" s="9" t="str">
        <f t="shared" si="46"/>
        <v>Returned</v>
      </c>
      <c r="Z350" s="6" t="str">
        <f t="shared" si="47"/>
        <v>Medium</v>
      </c>
    </row>
    <row r="351" spans="1:26" x14ac:dyDescent="0.35">
      <c r="A351" s="8">
        <v>45741</v>
      </c>
      <c r="B351" s="6" t="s">
        <v>18</v>
      </c>
      <c r="C351" s="6" t="s">
        <v>29</v>
      </c>
      <c r="D351" s="12">
        <v>3</v>
      </c>
      <c r="E351" s="10">
        <v>378.74</v>
      </c>
      <c r="F351" s="6" t="s">
        <v>33</v>
      </c>
      <c r="G351" s="6" t="s">
        <v>34</v>
      </c>
      <c r="H351" s="7">
        <v>0.15</v>
      </c>
      <c r="I351" s="6" t="s">
        <v>38</v>
      </c>
      <c r="J351" s="10">
        <v>965.78700000000003</v>
      </c>
      <c r="K351" s="6" t="s">
        <v>42</v>
      </c>
      <c r="L351" s="6" t="s">
        <v>48</v>
      </c>
      <c r="M351" s="12">
        <v>0</v>
      </c>
      <c r="N351" s="9" t="s">
        <v>397</v>
      </c>
      <c r="O351" s="6" t="s">
        <v>1890</v>
      </c>
      <c r="P351" s="11">
        <v>8.2200000000000006</v>
      </c>
      <c r="Q351" s="16">
        <v>45743</v>
      </c>
      <c r="R351" s="6" t="s">
        <v>2921</v>
      </c>
      <c r="S351" s="9">
        <f t="shared" si="40"/>
        <v>2025</v>
      </c>
      <c r="T351" s="12">
        <f t="shared" si="41"/>
        <v>3</v>
      </c>
      <c r="U351" s="6" t="str">
        <f t="shared" si="42"/>
        <v>Maret</v>
      </c>
      <c r="V351" s="9" t="str">
        <f t="shared" si="43"/>
        <v>Q1</v>
      </c>
      <c r="W351" s="10">
        <f t="shared" si="44"/>
        <v>957.56700000000001</v>
      </c>
      <c r="X351" s="12">
        <f t="shared" si="45"/>
        <v>2</v>
      </c>
      <c r="Y351" s="9" t="str">
        <f t="shared" si="46"/>
        <v>Completed</v>
      </c>
      <c r="Z351" s="6" t="str">
        <f t="shared" si="47"/>
        <v>High</v>
      </c>
    </row>
    <row r="352" spans="1:26" x14ac:dyDescent="0.35">
      <c r="A352" s="8">
        <v>45639</v>
      </c>
      <c r="B352" s="6" t="s">
        <v>20</v>
      </c>
      <c r="C352" s="6" t="s">
        <v>24</v>
      </c>
      <c r="D352" s="12">
        <v>15</v>
      </c>
      <c r="E352" s="10">
        <v>27.21</v>
      </c>
      <c r="F352" s="6" t="s">
        <v>32</v>
      </c>
      <c r="G352" s="6" t="s">
        <v>34</v>
      </c>
      <c r="H352" s="7">
        <v>0</v>
      </c>
      <c r="I352" s="6" t="s">
        <v>37</v>
      </c>
      <c r="J352" s="10">
        <v>408.15</v>
      </c>
      <c r="K352" s="6" t="s">
        <v>42</v>
      </c>
      <c r="L352" s="6" t="s">
        <v>49</v>
      </c>
      <c r="M352" s="12">
        <v>0</v>
      </c>
      <c r="N352" s="9" t="s">
        <v>398</v>
      </c>
      <c r="O352" s="6" t="s">
        <v>1891</v>
      </c>
      <c r="P352" s="11">
        <v>43.69</v>
      </c>
      <c r="Q352" s="16">
        <v>45648</v>
      </c>
      <c r="R352" s="6" t="s">
        <v>2923</v>
      </c>
      <c r="S352" s="9">
        <f t="shared" si="40"/>
        <v>2024</v>
      </c>
      <c r="T352" s="12">
        <f t="shared" si="41"/>
        <v>12</v>
      </c>
      <c r="U352" s="6" t="str">
        <f t="shared" si="42"/>
        <v>Desember</v>
      </c>
      <c r="V352" s="9" t="str">
        <f t="shared" si="43"/>
        <v>Q4</v>
      </c>
      <c r="W352" s="10">
        <f t="shared" si="44"/>
        <v>364.46</v>
      </c>
      <c r="X352" s="12">
        <f t="shared" si="45"/>
        <v>9</v>
      </c>
      <c r="Y352" s="9" t="str">
        <f t="shared" si="46"/>
        <v>Completed</v>
      </c>
      <c r="Z352" s="6" t="str">
        <f t="shared" si="47"/>
        <v>No Discount</v>
      </c>
    </row>
    <row r="353" spans="1:26" x14ac:dyDescent="0.35">
      <c r="A353" s="8">
        <v>45176</v>
      </c>
      <c r="B353" s="6" t="s">
        <v>21</v>
      </c>
      <c r="C353" s="6" t="s">
        <v>24</v>
      </c>
      <c r="D353" s="12">
        <v>14</v>
      </c>
      <c r="E353" s="10">
        <v>52.09</v>
      </c>
      <c r="F353" s="6" t="s">
        <v>31</v>
      </c>
      <c r="G353" s="6" t="s">
        <v>35</v>
      </c>
      <c r="H353" s="7">
        <v>0</v>
      </c>
      <c r="I353" s="6" t="s">
        <v>41</v>
      </c>
      <c r="J353" s="10">
        <v>729.26</v>
      </c>
      <c r="K353" s="6" t="s">
        <v>43</v>
      </c>
      <c r="L353" s="6" t="s">
        <v>2928</v>
      </c>
      <c r="M353" s="12">
        <v>1</v>
      </c>
      <c r="N353" s="9" t="s">
        <v>399</v>
      </c>
      <c r="O353" s="6" t="s">
        <v>1892</v>
      </c>
      <c r="P353" s="11">
        <v>48.02</v>
      </c>
      <c r="Q353" s="16">
        <v>45183</v>
      </c>
      <c r="R353" s="6" t="s">
        <v>2924</v>
      </c>
      <c r="S353" s="9">
        <f t="shared" si="40"/>
        <v>2023</v>
      </c>
      <c r="T353" s="12">
        <f t="shared" si="41"/>
        <v>9</v>
      </c>
      <c r="U353" s="6" t="str">
        <f t="shared" si="42"/>
        <v>September</v>
      </c>
      <c r="V353" s="9" t="str">
        <f t="shared" si="43"/>
        <v>Q3</v>
      </c>
      <c r="W353" s="10">
        <f t="shared" si="44"/>
        <v>681.24</v>
      </c>
      <c r="X353" s="12">
        <f t="shared" si="45"/>
        <v>7</v>
      </c>
      <c r="Y353" s="9" t="str">
        <f t="shared" si="46"/>
        <v>Returned</v>
      </c>
      <c r="Z353" s="6" t="str">
        <f t="shared" si="47"/>
        <v>No Discount</v>
      </c>
    </row>
    <row r="354" spans="1:26" x14ac:dyDescent="0.35">
      <c r="A354" s="8">
        <v>45272</v>
      </c>
      <c r="B354" s="6" t="s">
        <v>20</v>
      </c>
      <c r="C354" s="6" t="s">
        <v>27</v>
      </c>
      <c r="D354" s="12">
        <v>7</v>
      </c>
      <c r="E354" s="10">
        <v>570.01</v>
      </c>
      <c r="F354" s="6" t="s">
        <v>32</v>
      </c>
      <c r="G354" s="6" t="s">
        <v>34</v>
      </c>
      <c r="H354" s="7">
        <v>0</v>
      </c>
      <c r="I354" s="6" t="s">
        <v>39</v>
      </c>
      <c r="J354" s="10">
        <v>3990.07</v>
      </c>
      <c r="K354" s="6" t="s">
        <v>44</v>
      </c>
      <c r="L354" s="6" t="s">
        <v>49</v>
      </c>
      <c r="M354" s="12">
        <v>0</v>
      </c>
      <c r="N354" s="9" t="s">
        <v>400</v>
      </c>
      <c r="O354" s="6" t="s">
        <v>1893</v>
      </c>
      <c r="P354" s="11">
        <v>42.33</v>
      </c>
      <c r="Q354" s="16">
        <v>45281</v>
      </c>
      <c r="R354" s="6" t="s">
        <v>2923</v>
      </c>
      <c r="S354" s="9">
        <f t="shared" si="40"/>
        <v>2023</v>
      </c>
      <c r="T354" s="12">
        <f t="shared" si="41"/>
        <v>12</v>
      </c>
      <c r="U354" s="6" t="str">
        <f t="shared" si="42"/>
        <v>Desember</v>
      </c>
      <c r="V354" s="9" t="str">
        <f t="shared" si="43"/>
        <v>Q4</v>
      </c>
      <c r="W354" s="10">
        <f t="shared" si="44"/>
        <v>3947.7400000000002</v>
      </c>
      <c r="X354" s="12">
        <f t="shared" si="45"/>
        <v>9</v>
      </c>
      <c r="Y354" s="9" t="str">
        <f t="shared" si="46"/>
        <v>Completed</v>
      </c>
      <c r="Z354" s="6" t="str">
        <f t="shared" si="47"/>
        <v>No Discount</v>
      </c>
    </row>
    <row r="355" spans="1:26" x14ac:dyDescent="0.35">
      <c r="A355" s="8">
        <v>45407</v>
      </c>
      <c r="B355" s="6" t="s">
        <v>18</v>
      </c>
      <c r="C355" s="6" t="s">
        <v>27</v>
      </c>
      <c r="D355" s="12">
        <v>19</v>
      </c>
      <c r="E355" s="10">
        <v>526.23</v>
      </c>
      <c r="F355" s="6" t="s">
        <v>30</v>
      </c>
      <c r="G355" s="6" t="s">
        <v>35</v>
      </c>
      <c r="H355" s="7">
        <v>0</v>
      </c>
      <c r="I355" s="6" t="s">
        <v>41</v>
      </c>
      <c r="J355" s="10">
        <v>9998.3700000000008</v>
      </c>
      <c r="K355" s="6" t="s">
        <v>44</v>
      </c>
      <c r="L355" s="6" t="s">
        <v>49</v>
      </c>
      <c r="M355" s="12">
        <v>0</v>
      </c>
      <c r="N355" s="9" t="s">
        <v>401</v>
      </c>
      <c r="O355" s="6" t="s">
        <v>1894</v>
      </c>
      <c r="P355" s="11">
        <v>32.770000000000003</v>
      </c>
      <c r="Q355" s="16">
        <v>45417</v>
      </c>
      <c r="R355" s="6" t="s">
        <v>2921</v>
      </c>
      <c r="S355" s="9">
        <f t="shared" si="40"/>
        <v>2024</v>
      </c>
      <c r="T355" s="12">
        <f t="shared" si="41"/>
        <v>4</v>
      </c>
      <c r="U355" s="6" t="str">
        <f t="shared" si="42"/>
        <v>April</v>
      </c>
      <c r="V355" s="9" t="str">
        <f t="shared" si="43"/>
        <v>Q2</v>
      </c>
      <c r="W355" s="10">
        <f t="shared" si="44"/>
        <v>9965.6</v>
      </c>
      <c r="X355" s="12">
        <f t="shared" si="45"/>
        <v>10</v>
      </c>
      <c r="Y355" s="9" t="str">
        <f t="shared" si="46"/>
        <v>Completed</v>
      </c>
      <c r="Z355" s="6" t="str">
        <f t="shared" si="47"/>
        <v>No Discount</v>
      </c>
    </row>
    <row r="356" spans="1:26" x14ac:dyDescent="0.35">
      <c r="A356" s="8">
        <v>45781</v>
      </c>
      <c r="B356" s="6" t="s">
        <v>20</v>
      </c>
      <c r="C356" s="6" t="s">
        <v>23</v>
      </c>
      <c r="D356" s="12">
        <v>8</v>
      </c>
      <c r="E356" s="10">
        <v>294.51</v>
      </c>
      <c r="F356" s="6" t="s">
        <v>31</v>
      </c>
      <c r="G356" s="6" t="s">
        <v>34</v>
      </c>
      <c r="H356" s="7">
        <v>0.15</v>
      </c>
      <c r="I356" s="6" t="s">
        <v>40</v>
      </c>
      <c r="J356" s="10">
        <v>2002.6679999999999</v>
      </c>
      <c r="K356" s="6" t="s">
        <v>43</v>
      </c>
      <c r="L356" s="6" t="s">
        <v>2928</v>
      </c>
      <c r="M356" s="12">
        <v>0</v>
      </c>
      <c r="N356" s="9" t="s">
        <v>402</v>
      </c>
      <c r="O356" s="6" t="s">
        <v>1895</v>
      </c>
      <c r="P356" s="11">
        <v>10.46</v>
      </c>
      <c r="Q356" s="16">
        <v>45784</v>
      </c>
      <c r="R356" s="6" t="s">
        <v>2923</v>
      </c>
      <c r="S356" s="9">
        <f t="shared" si="40"/>
        <v>2025</v>
      </c>
      <c r="T356" s="12">
        <f t="shared" si="41"/>
        <v>5</v>
      </c>
      <c r="U356" s="6" t="str">
        <f t="shared" si="42"/>
        <v>Mei</v>
      </c>
      <c r="V356" s="9" t="str">
        <f t="shared" si="43"/>
        <v>Q2</v>
      </c>
      <c r="W356" s="10">
        <f t="shared" si="44"/>
        <v>1992.2079999999999</v>
      </c>
      <c r="X356" s="12">
        <f t="shared" si="45"/>
        <v>3</v>
      </c>
      <c r="Y356" s="9" t="str">
        <f t="shared" si="46"/>
        <v>Completed</v>
      </c>
      <c r="Z356" s="6" t="str">
        <f t="shared" si="47"/>
        <v>High</v>
      </c>
    </row>
    <row r="357" spans="1:26" x14ac:dyDescent="0.35">
      <c r="A357" s="8">
        <v>45185</v>
      </c>
      <c r="B357" s="6" t="s">
        <v>19</v>
      </c>
      <c r="C357" s="6" t="s">
        <v>27</v>
      </c>
      <c r="D357" s="12">
        <v>18</v>
      </c>
      <c r="E357" s="10">
        <v>448.27</v>
      </c>
      <c r="F357" s="6" t="s">
        <v>32</v>
      </c>
      <c r="G357" s="6" t="s">
        <v>34</v>
      </c>
      <c r="H357" s="7">
        <v>0.05</v>
      </c>
      <c r="I357" s="6" t="s">
        <v>40</v>
      </c>
      <c r="J357" s="10">
        <v>7665.4169999999986</v>
      </c>
      <c r="K357" s="6" t="s">
        <v>44</v>
      </c>
      <c r="L357" s="6" t="s">
        <v>48</v>
      </c>
      <c r="M357" s="12">
        <v>0</v>
      </c>
      <c r="N357" s="9" t="s">
        <v>403</v>
      </c>
      <c r="O357" s="6" t="s">
        <v>1896</v>
      </c>
      <c r="P357" s="11">
        <v>47.56</v>
      </c>
      <c r="Q357" s="16">
        <v>45189</v>
      </c>
      <c r="R357" s="6" t="s">
        <v>2922</v>
      </c>
      <c r="S357" s="9">
        <f t="shared" si="40"/>
        <v>2023</v>
      </c>
      <c r="T357" s="12">
        <f t="shared" si="41"/>
        <v>9</v>
      </c>
      <c r="U357" s="6" t="str">
        <f t="shared" si="42"/>
        <v>September</v>
      </c>
      <c r="V357" s="9" t="str">
        <f t="shared" si="43"/>
        <v>Q3</v>
      </c>
      <c r="W357" s="10">
        <f t="shared" si="44"/>
        <v>7617.8569999999982</v>
      </c>
      <c r="X357" s="12">
        <f t="shared" si="45"/>
        <v>4</v>
      </c>
      <c r="Y357" s="9" t="str">
        <f t="shared" si="46"/>
        <v>Completed</v>
      </c>
      <c r="Z357" s="6" t="str">
        <f t="shared" si="47"/>
        <v>Low</v>
      </c>
    </row>
    <row r="358" spans="1:26" x14ac:dyDescent="0.35">
      <c r="A358" s="8">
        <v>45588</v>
      </c>
      <c r="B358" s="6" t="s">
        <v>22</v>
      </c>
      <c r="C358" s="6" t="s">
        <v>25</v>
      </c>
      <c r="D358" s="12">
        <v>17</v>
      </c>
      <c r="E358" s="10">
        <v>583.88</v>
      </c>
      <c r="F358" s="6" t="s">
        <v>33</v>
      </c>
      <c r="G358" s="6" t="s">
        <v>35</v>
      </c>
      <c r="H358" s="7">
        <v>0.1</v>
      </c>
      <c r="I358" s="6" t="s">
        <v>37</v>
      </c>
      <c r="J358" s="10">
        <v>8933.3639999999996</v>
      </c>
      <c r="K358" s="6" t="s">
        <v>44</v>
      </c>
      <c r="L358" s="6" t="s">
        <v>49</v>
      </c>
      <c r="M358" s="12">
        <v>0</v>
      </c>
      <c r="N358" s="9" t="s">
        <v>404</v>
      </c>
      <c r="O358" s="6" t="s">
        <v>1897</v>
      </c>
      <c r="P358" s="11">
        <v>37.53</v>
      </c>
      <c r="Q358" s="16">
        <v>45591</v>
      </c>
      <c r="R358" s="6" t="s">
        <v>2925</v>
      </c>
      <c r="S358" s="9">
        <f t="shared" si="40"/>
        <v>2024</v>
      </c>
      <c r="T358" s="12">
        <f t="shared" si="41"/>
        <v>10</v>
      </c>
      <c r="U358" s="6" t="str">
        <f t="shared" si="42"/>
        <v>Oktober</v>
      </c>
      <c r="V358" s="9" t="str">
        <f t="shared" si="43"/>
        <v>Q4</v>
      </c>
      <c r="W358" s="10">
        <f t="shared" si="44"/>
        <v>8895.8339999999989</v>
      </c>
      <c r="X358" s="12">
        <f t="shared" si="45"/>
        <v>3</v>
      </c>
      <c r="Y358" s="9" t="str">
        <f t="shared" si="46"/>
        <v>Completed</v>
      </c>
      <c r="Z358" s="6" t="str">
        <f t="shared" si="47"/>
        <v>Medium</v>
      </c>
    </row>
    <row r="359" spans="1:26" x14ac:dyDescent="0.35">
      <c r="A359" s="8">
        <v>45049</v>
      </c>
      <c r="B359" s="6" t="s">
        <v>20</v>
      </c>
      <c r="C359" s="6" t="s">
        <v>25</v>
      </c>
      <c r="D359" s="12">
        <v>2</v>
      </c>
      <c r="E359" s="10">
        <v>97.5</v>
      </c>
      <c r="F359" s="6" t="s">
        <v>33</v>
      </c>
      <c r="G359" s="6" t="s">
        <v>35</v>
      </c>
      <c r="H359" s="7">
        <v>0.1</v>
      </c>
      <c r="I359" s="6" t="s">
        <v>37</v>
      </c>
      <c r="J359" s="10">
        <v>175.5</v>
      </c>
      <c r="K359" s="6" t="s">
        <v>46</v>
      </c>
      <c r="L359" s="6" t="s">
        <v>2928</v>
      </c>
      <c r="M359" s="12">
        <v>1</v>
      </c>
      <c r="N359" s="9" t="s">
        <v>405</v>
      </c>
      <c r="O359" s="6" t="s">
        <v>1898</v>
      </c>
      <c r="P359" s="11">
        <v>46.37</v>
      </c>
      <c r="Q359" s="16">
        <v>45052</v>
      </c>
      <c r="R359" s="6" t="s">
        <v>2923</v>
      </c>
      <c r="S359" s="9">
        <f t="shared" si="40"/>
        <v>2023</v>
      </c>
      <c r="T359" s="12">
        <f t="shared" si="41"/>
        <v>5</v>
      </c>
      <c r="U359" s="6" t="str">
        <f t="shared" si="42"/>
        <v>Mei</v>
      </c>
      <c r="V359" s="9" t="str">
        <f t="shared" si="43"/>
        <v>Q2</v>
      </c>
      <c r="W359" s="10">
        <f t="shared" si="44"/>
        <v>129.13</v>
      </c>
      <c r="X359" s="12">
        <f t="shared" si="45"/>
        <v>3</v>
      </c>
      <c r="Y359" s="9" t="str">
        <f t="shared" si="46"/>
        <v>Returned</v>
      </c>
      <c r="Z359" s="6" t="str">
        <f t="shared" si="47"/>
        <v>Medium</v>
      </c>
    </row>
    <row r="360" spans="1:26" x14ac:dyDescent="0.35">
      <c r="A360" s="8">
        <v>45734</v>
      </c>
      <c r="B360" s="6" t="s">
        <v>20</v>
      </c>
      <c r="C360" s="6" t="s">
        <v>29</v>
      </c>
      <c r="D360" s="12">
        <v>16</v>
      </c>
      <c r="E360" s="10">
        <v>420.79</v>
      </c>
      <c r="F360" s="6" t="s">
        <v>30</v>
      </c>
      <c r="G360" s="6" t="s">
        <v>34</v>
      </c>
      <c r="H360" s="7">
        <v>0.15</v>
      </c>
      <c r="I360" s="6" t="s">
        <v>39</v>
      </c>
      <c r="J360" s="10">
        <v>5722.7439999999997</v>
      </c>
      <c r="K360" s="6" t="s">
        <v>46</v>
      </c>
      <c r="L360" s="6" t="s">
        <v>47</v>
      </c>
      <c r="M360" s="12">
        <v>1</v>
      </c>
      <c r="N360" s="9" t="s">
        <v>406</v>
      </c>
      <c r="O360" s="6" t="s">
        <v>1596</v>
      </c>
      <c r="P360" s="11">
        <v>22.13</v>
      </c>
      <c r="Q360" s="16">
        <v>45741</v>
      </c>
      <c r="R360" s="6" t="s">
        <v>2923</v>
      </c>
      <c r="S360" s="9">
        <f t="shared" si="40"/>
        <v>2025</v>
      </c>
      <c r="T360" s="12">
        <f t="shared" si="41"/>
        <v>3</v>
      </c>
      <c r="U360" s="6" t="str">
        <f t="shared" si="42"/>
        <v>Maret</v>
      </c>
      <c r="V360" s="9" t="str">
        <f t="shared" si="43"/>
        <v>Q1</v>
      </c>
      <c r="W360" s="10">
        <f t="shared" si="44"/>
        <v>5700.6139999999996</v>
      </c>
      <c r="X360" s="12">
        <f t="shared" si="45"/>
        <v>7</v>
      </c>
      <c r="Y360" s="9" t="str">
        <f t="shared" si="46"/>
        <v>Returned</v>
      </c>
      <c r="Z360" s="6" t="str">
        <f t="shared" si="47"/>
        <v>High</v>
      </c>
    </row>
    <row r="361" spans="1:26" x14ac:dyDescent="0.35">
      <c r="A361" s="8">
        <v>45163</v>
      </c>
      <c r="B361" s="6" t="s">
        <v>22</v>
      </c>
      <c r="C361" s="6" t="s">
        <v>26</v>
      </c>
      <c r="D361" s="12">
        <v>13</v>
      </c>
      <c r="E361" s="10">
        <v>513.17999999999995</v>
      </c>
      <c r="F361" s="6" t="s">
        <v>30</v>
      </c>
      <c r="G361" s="6" t="s">
        <v>35</v>
      </c>
      <c r="H361" s="7">
        <v>0</v>
      </c>
      <c r="I361" s="6" t="s">
        <v>36</v>
      </c>
      <c r="J361" s="10">
        <v>6671.3399999999992</v>
      </c>
      <c r="K361" s="6" t="s">
        <v>44</v>
      </c>
      <c r="L361" s="6" t="s">
        <v>47</v>
      </c>
      <c r="M361" s="12">
        <v>0</v>
      </c>
      <c r="N361" s="9" t="s">
        <v>407</v>
      </c>
      <c r="O361" s="6" t="s">
        <v>1899</v>
      </c>
      <c r="P361" s="11">
        <v>10.57</v>
      </c>
      <c r="Q361" s="16">
        <v>45165</v>
      </c>
      <c r="R361" s="6" t="s">
        <v>2925</v>
      </c>
      <c r="S361" s="9">
        <f t="shared" si="40"/>
        <v>2023</v>
      </c>
      <c r="T361" s="12">
        <f t="shared" si="41"/>
        <v>8</v>
      </c>
      <c r="U361" s="6" t="str">
        <f t="shared" si="42"/>
        <v>Agustus</v>
      </c>
      <c r="V361" s="9" t="str">
        <f t="shared" si="43"/>
        <v>Q3</v>
      </c>
      <c r="W361" s="10">
        <f t="shared" si="44"/>
        <v>6660.7699999999995</v>
      </c>
      <c r="X361" s="12">
        <f t="shared" si="45"/>
        <v>2</v>
      </c>
      <c r="Y361" s="9" t="str">
        <f t="shared" si="46"/>
        <v>Completed</v>
      </c>
      <c r="Z361" s="6" t="str">
        <f t="shared" si="47"/>
        <v>No Discount</v>
      </c>
    </row>
    <row r="362" spans="1:26" x14ac:dyDescent="0.35">
      <c r="A362" s="8">
        <v>45120</v>
      </c>
      <c r="B362" s="6" t="s">
        <v>20</v>
      </c>
      <c r="C362" s="6" t="s">
        <v>27</v>
      </c>
      <c r="D362" s="12">
        <v>19</v>
      </c>
      <c r="E362" s="10">
        <v>475.64</v>
      </c>
      <c r="F362" s="6" t="s">
        <v>32</v>
      </c>
      <c r="G362" s="6" t="s">
        <v>35</v>
      </c>
      <c r="H362" s="7">
        <v>0.1</v>
      </c>
      <c r="I362" s="6" t="s">
        <v>38</v>
      </c>
      <c r="J362" s="10">
        <v>8133.4440000000004</v>
      </c>
      <c r="K362" s="6" t="s">
        <v>46</v>
      </c>
      <c r="L362" s="6" t="s">
        <v>49</v>
      </c>
      <c r="M362" s="12">
        <v>1</v>
      </c>
      <c r="N362" s="9" t="s">
        <v>408</v>
      </c>
      <c r="O362" s="6" t="s">
        <v>1900</v>
      </c>
      <c r="P362" s="11">
        <v>11.17</v>
      </c>
      <c r="Q362" s="16">
        <v>45124</v>
      </c>
      <c r="R362" s="6" t="s">
        <v>2923</v>
      </c>
      <c r="S362" s="9">
        <f t="shared" si="40"/>
        <v>2023</v>
      </c>
      <c r="T362" s="12">
        <f t="shared" si="41"/>
        <v>7</v>
      </c>
      <c r="U362" s="6" t="str">
        <f t="shared" si="42"/>
        <v>Juli</v>
      </c>
      <c r="V362" s="9" t="str">
        <f t="shared" si="43"/>
        <v>Q3</v>
      </c>
      <c r="W362" s="10">
        <f t="shared" si="44"/>
        <v>8122.2740000000003</v>
      </c>
      <c r="X362" s="12">
        <f t="shared" si="45"/>
        <v>4</v>
      </c>
      <c r="Y362" s="9" t="str">
        <f t="shared" si="46"/>
        <v>Returned</v>
      </c>
      <c r="Z362" s="6" t="str">
        <f t="shared" si="47"/>
        <v>Medium</v>
      </c>
    </row>
    <row r="363" spans="1:26" x14ac:dyDescent="0.35">
      <c r="A363" s="8">
        <v>45713</v>
      </c>
      <c r="B363" s="6" t="s">
        <v>20</v>
      </c>
      <c r="C363" s="6" t="s">
        <v>28</v>
      </c>
      <c r="D363" s="12">
        <v>13</v>
      </c>
      <c r="E363" s="10">
        <v>238.34</v>
      </c>
      <c r="F363" s="6" t="s">
        <v>32</v>
      </c>
      <c r="G363" s="6" t="s">
        <v>35</v>
      </c>
      <c r="H363" s="7">
        <v>0.1</v>
      </c>
      <c r="I363" s="6" t="s">
        <v>39</v>
      </c>
      <c r="J363" s="10">
        <v>2788.578</v>
      </c>
      <c r="K363" s="6" t="s">
        <v>44</v>
      </c>
      <c r="L363" s="6" t="s">
        <v>48</v>
      </c>
      <c r="M363" s="12">
        <v>1</v>
      </c>
      <c r="N363" s="9" t="s">
        <v>409</v>
      </c>
      <c r="O363" s="6" t="s">
        <v>1901</v>
      </c>
      <c r="P363" s="11">
        <v>7.9</v>
      </c>
      <c r="Q363" s="16">
        <v>45722</v>
      </c>
      <c r="R363" s="6" t="s">
        <v>2923</v>
      </c>
      <c r="S363" s="9">
        <f t="shared" si="40"/>
        <v>2025</v>
      </c>
      <c r="T363" s="12">
        <f t="shared" si="41"/>
        <v>2</v>
      </c>
      <c r="U363" s="6" t="str">
        <f t="shared" si="42"/>
        <v>Februari</v>
      </c>
      <c r="V363" s="9" t="str">
        <f t="shared" si="43"/>
        <v>Q1</v>
      </c>
      <c r="W363" s="10">
        <f t="shared" si="44"/>
        <v>2780.6779999999999</v>
      </c>
      <c r="X363" s="12">
        <f t="shared" si="45"/>
        <v>9</v>
      </c>
      <c r="Y363" s="9" t="str">
        <f t="shared" si="46"/>
        <v>Returned</v>
      </c>
      <c r="Z363" s="6" t="str">
        <f t="shared" si="47"/>
        <v>Medium</v>
      </c>
    </row>
    <row r="364" spans="1:26" x14ac:dyDescent="0.35">
      <c r="A364" s="8">
        <v>45761</v>
      </c>
      <c r="B364" s="6" t="s">
        <v>21</v>
      </c>
      <c r="C364" s="6" t="s">
        <v>23</v>
      </c>
      <c r="D364" s="12">
        <v>14</v>
      </c>
      <c r="E364" s="10">
        <v>285.02999999999997</v>
      </c>
      <c r="F364" s="6" t="s">
        <v>30</v>
      </c>
      <c r="G364" s="6" t="s">
        <v>34</v>
      </c>
      <c r="H364" s="7">
        <v>0.1</v>
      </c>
      <c r="I364" s="6" t="s">
        <v>36</v>
      </c>
      <c r="J364" s="10">
        <v>3591.3780000000002</v>
      </c>
      <c r="K364" s="6" t="s">
        <v>44</v>
      </c>
      <c r="L364" s="6" t="s">
        <v>48</v>
      </c>
      <c r="M364" s="12">
        <v>0</v>
      </c>
      <c r="N364" s="9" t="s">
        <v>410</v>
      </c>
      <c r="O364" s="6" t="s">
        <v>1902</v>
      </c>
      <c r="P364" s="11">
        <v>41.5</v>
      </c>
      <c r="Q364" s="16">
        <v>45764</v>
      </c>
      <c r="R364" s="6" t="s">
        <v>2924</v>
      </c>
      <c r="S364" s="9">
        <f t="shared" si="40"/>
        <v>2025</v>
      </c>
      <c r="T364" s="12">
        <f t="shared" si="41"/>
        <v>4</v>
      </c>
      <c r="U364" s="6" t="str">
        <f t="shared" si="42"/>
        <v>April</v>
      </c>
      <c r="V364" s="9" t="str">
        <f t="shared" si="43"/>
        <v>Q2</v>
      </c>
      <c r="W364" s="10">
        <f t="shared" si="44"/>
        <v>3549.8780000000002</v>
      </c>
      <c r="X364" s="12">
        <f t="shared" si="45"/>
        <v>3</v>
      </c>
      <c r="Y364" s="9" t="str">
        <f t="shared" si="46"/>
        <v>Completed</v>
      </c>
      <c r="Z364" s="6" t="str">
        <f t="shared" si="47"/>
        <v>Medium</v>
      </c>
    </row>
    <row r="365" spans="1:26" x14ac:dyDescent="0.35">
      <c r="A365" s="8">
        <v>45823</v>
      </c>
      <c r="B365" s="6" t="s">
        <v>21</v>
      </c>
      <c r="C365" s="6" t="s">
        <v>25</v>
      </c>
      <c r="D365" s="12">
        <v>5</v>
      </c>
      <c r="E365" s="10">
        <v>5.52</v>
      </c>
      <c r="F365" s="6" t="s">
        <v>32</v>
      </c>
      <c r="G365" s="6" t="s">
        <v>35</v>
      </c>
      <c r="H365" s="7">
        <v>0.05</v>
      </c>
      <c r="I365" s="6" t="s">
        <v>37</v>
      </c>
      <c r="J365" s="10">
        <v>26.22</v>
      </c>
      <c r="K365" s="6" t="s">
        <v>44</v>
      </c>
      <c r="L365" s="6" t="s">
        <v>47</v>
      </c>
      <c r="M365" s="12">
        <v>0</v>
      </c>
      <c r="N365" s="9" t="s">
        <v>411</v>
      </c>
      <c r="O365" s="6" t="s">
        <v>1903</v>
      </c>
      <c r="P365" s="11">
        <v>10.58</v>
      </c>
      <c r="Q365" s="16">
        <v>45826</v>
      </c>
      <c r="R365" s="6" t="s">
        <v>2924</v>
      </c>
      <c r="S365" s="9">
        <f t="shared" si="40"/>
        <v>2025</v>
      </c>
      <c r="T365" s="12">
        <f t="shared" si="41"/>
        <v>6</v>
      </c>
      <c r="U365" s="6" t="str">
        <f t="shared" si="42"/>
        <v>Juni</v>
      </c>
      <c r="V365" s="9" t="str">
        <f t="shared" si="43"/>
        <v>Q2</v>
      </c>
      <c r="W365" s="10">
        <f t="shared" si="44"/>
        <v>15.639999999999999</v>
      </c>
      <c r="X365" s="12">
        <f t="shared" si="45"/>
        <v>3</v>
      </c>
      <c r="Y365" s="9" t="str">
        <f t="shared" si="46"/>
        <v>Completed</v>
      </c>
      <c r="Z365" s="6" t="str">
        <f t="shared" si="47"/>
        <v>Low</v>
      </c>
    </row>
    <row r="366" spans="1:26" x14ac:dyDescent="0.35">
      <c r="A366" s="8">
        <v>45587</v>
      </c>
      <c r="B366" s="6" t="s">
        <v>20</v>
      </c>
      <c r="C366" s="6" t="s">
        <v>27</v>
      </c>
      <c r="D366" s="12">
        <v>18</v>
      </c>
      <c r="E366" s="10">
        <v>396.25</v>
      </c>
      <c r="F366" s="6" t="s">
        <v>33</v>
      </c>
      <c r="G366" s="6" t="s">
        <v>35</v>
      </c>
      <c r="H366" s="7">
        <v>0.1</v>
      </c>
      <c r="I366" s="6" t="s">
        <v>38</v>
      </c>
      <c r="J366" s="10">
        <v>6419.25</v>
      </c>
      <c r="K366" s="6" t="s">
        <v>44</v>
      </c>
      <c r="L366" s="6" t="s">
        <v>47</v>
      </c>
      <c r="M366" s="12">
        <v>0</v>
      </c>
      <c r="N366" s="9" t="s">
        <v>412</v>
      </c>
      <c r="O366" s="6" t="s">
        <v>1904</v>
      </c>
      <c r="P366" s="11">
        <v>20.39</v>
      </c>
      <c r="Q366" s="16">
        <v>45592</v>
      </c>
      <c r="R366" s="6" t="s">
        <v>2923</v>
      </c>
      <c r="S366" s="9">
        <f t="shared" si="40"/>
        <v>2024</v>
      </c>
      <c r="T366" s="12">
        <f t="shared" si="41"/>
        <v>10</v>
      </c>
      <c r="U366" s="6" t="str">
        <f t="shared" si="42"/>
        <v>Oktober</v>
      </c>
      <c r="V366" s="9" t="str">
        <f t="shared" si="43"/>
        <v>Q4</v>
      </c>
      <c r="W366" s="10">
        <f t="shared" si="44"/>
        <v>6398.86</v>
      </c>
      <c r="X366" s="12">
        <f t="shared" si="45"/>
        <v>5</v>
      </c>
      <c r="Y366" s="9" t="str">
        <f t="shared" si="46"/>
        <v>Completed</v>
      </c>
      <c r="Z366" s="6" t="str">
        <f t="shared" si="47"/>
        <v>Medium</v>
      </c>
    </row>
    <row r="367" spans="1:26" x14ac:dyDescent="0.35">
      <c r="A367" s="8">
        <v>45097</v>
      </c>
      <c r="B367" s="6" t="s">
        <v>19</v>
      </c>
      <c r="C367" s="6" t="s">
        <v>23</v>
      </c>
      <c r="D367" s="12">
        <v>9</v>
      </c>
      <c r="E367" s="10">
        <v>282.8</v>
      </c>
      <c r="F367" s="6" t="s">
        <v>33</v>
      </c>
      <c r="G367" s="6" t="s">
        <v>34</v>
      </c>
      <c r="H367" s="7">
        <v>0.05</v>
      </c>
      <c r="I367" s="6" t="s">
        <v>36</v>
      </c>
      <c r="J367" s="10">
        <v>2417.94</v>
      </c>
      <c r="K367" s="6" t="s">
        <v>42</v>
      </c>
      <c r="L367" s="6" t="s">
        <v>2928</v>
      </c>
      <c r="M367" s="12">
        <v>0</v>
      </c>
      <c r="N367" s="9" t="s">
        <v>413</v>
      </c>
      <c r="O367" s="6" t="s">
        <v>1905</v>
      </c>
      <c r="P367" s="11">
        <v>49.79</v>
      </c>
      <c r="Q367" s="16">
        <v>45102</v>
      </c>
      <c r="R367" s="6" t="s">
        <v>2922</v>
      </c>
      <c r="S367" s="9">
        <f t="shared" si="40"/>
        <v>2023</v>
      </c>
      <c r="T367" s="12">
        <f t="shared" si="41"/>
        <v>6</v>
      </c>
      <c r="U367" s="6" t="str">
        <f t="shared" si="42"/>
        <v>Juni</v>
      </c>
      <c r="V367" s="9" t="str">
        <f t="shared" si="43"/>
        <v>Q2</v>
      </c>
      <c r="W367" s="10">
        <f t="shared" si="44"/>
        <v>2368.15</v>
      </c>
      <c r="X367" s="12">
        <f t="shared" si="45"/>
        <v>5</v>
      </c>
      <c r="Y367" s="9" t="str">
        <f t="shared" si="46"/>
        <v>Completed</v>
      </c>
      <c r="Z367" s="6" t="str">
        <f t="shared" si="47"/>
        <v>Low</v>
      </c>
    </row>
    <row r="368" spans="1:26" x14ac:dyDescent="0.35">
      <c r="A368" s="8">
        <v>45721</v>
      </c>
      <c r="B368" s="6" t="s">
        <v>19</v>
      </c>
      <c r="C368" s="6" t="s">
        <v>24</v>
      </c>
      <c r="D368" s="12">
        <v>6</v>
      </c>
      <c r="E368" s="10">
        <v>525.42999999999995</v>
      </c>
      <c r="F368" s="6" t="s">
        <v>32</v>
      </c>
      <c r="G368" s="6" t="s">
        <v>34</v>
      </c>
      <c r="H368" s="7">
        <v>0.05</v>
      </c>
      <c r="I368" s="6" t="s">
        <v>37</v>
      </c>
      <c r="J368" s="10">
        <v>2994.951</v>
      </c>
      <c r="K368" s="6" t="s">
        <v>44</v>
      </c>
      <c r="L368" s="6" t="s">
        <v>2928</v>
      </c>
      <c r="M368" s="12">
        <v>0</v>
      </c>
      <c r="N368" s="9" t="s">
        <v>414</v>
      </c>
      <c r="O368" s="6" t="s">
        <v>1906</v>
      </c>
      <c r="P368" s="11">
        <v>39.28</v>
      </c>
      <c r="Q368" s="16">
        <v>45727</v>
      </c>
      <c r="R368" s="6" t="s">
        <v>2922</v>
      </c>
      <c r="S368" s="9">
        <f t="shared" si="40"/>
        <v>2025</v>
      </c>
      <c r="T368" s="12">
        <f t="shared" si="41"/>
        <v>3</v>
      </c>
      <c r="U368" s="6" t="str">
        <f t="shared" si="42"/>
        <v>Maret</v>
      </c>
      <c r="V368" s="9" t="str">
        <f t="shared" si="43"/>
        <v>Q1</v>
      </c>
      <c r="W368" s="10">
        <f t="shared" si="44"/>
        <v>2955.6709999999998</v>
      </c>
      <c r="X368" s="12">
        <f t="shared" si="45"/>
        <v>6</v>
      </c>
      <c r="Y368" s="9" t="str">
        <f t="shared" si="46"/>
        <v>Completed</v>
      </c>
      <c r="Z368" s="6" t="str">
        <f t="shared" si="47"/>
        <v>Low</v>
      </c>
    </row>
    <row r="369" spans="1:26" x14ac:dyDescent="0.35">
      <c r="A369" s="8">
        <v>45227</v>
      </c>
      <c r="B369" s="6" t="s">
        <v>22</v>
      </c>
      <c r="C369" s="6" t="s">
        <v>28</v>
      </c>
      <c r="D369" s="12">
        <v>15</v>
      </c>
      <c r="E369" s="10">
        <v>127.67</v>
      </c>
      <c r="F369" s="6" t="s">
        <v>33</v>
      </c>
      <c r="G369" s="6" t="s">
        <v>35</v>
      </c>
      <c r="H369" s="7">
        <v>0.1</v>
      </c>
      <c r="I369" s="6" t="s">
        <v>37</v>
      </c>
      <c r="J369" s="10">
        <v>1723.5450000000001</v>
      </c>
      <c r="K369" s="6" t="s">
        <v>45</v>
      </c>
      <c r="L369" s="6" t="s">
        <v>2928</v>
      </c>
      <c r="M369" s="12">
        <v>0</v>
      </c>
      <c r="N369" s="9" t="s">
        <v>415</v>
      </c>
      <c r="O369" s="6" t="s">
        <v>1907</v>
      </c>
      <c r="P369" s="11">
        <v>48.77</v>
      </c>
      <c r="Q369" s="16">
        <v>45229</v>
      </c>
      <c r="R369" s="6" t="s">
        <v>2925</v>
      </c>
      <c r="S369" s="9">
        <f t="shared" si="40"/>
        <v>2023</v>
      </c>
      <c r="T369" s="12">
        <f t="shared" si="41"/>
        <v>10</v>
      </c>
      <c r="U369" s="6" t="str">
        <f t="shared" si="42"/>
        <v>Oktober</v>
      </c>
      <c r="V369" s="9" t="str">
        <f t="shared" si="43"/>
        <v>Q4</v>
      </c>
      <c r="W369" s="10">
        <f t="shared" si="44"/>
        <v>1674.7750000000001</v>
      </c>
      <c r="X369" s="12">
        <f t="shared" si="45"/>
        <v>2</v>
      </c>
      <c r="Y369" s="9" t="str">
        <f t="shared" si="46"/>
        <v>Completed</v>
      </c>
      <c r="Z369" s="6" t="str">
        <f t="shared" si="47"/>
        <v>Medium</v>
      </c>
    </row>
    <row r="370" spans="1:26" x14ac:dyDescent="0.35">
      <c r="A370" s="8">
        <v>45735</v>
      </c>
      <c r="B370" s="6" t="s">
        <v>21</v>
      </c>
      <c r="C370" s="6" t="s">
        <v>23</v>
      </c>
      <c r="D370" s="12">
        <v>17</v>
      </c>
      <c r="E370" s="10">
        <v>511.8</v>
      </c>
      <c r="F370" s="6" t="s">
        <v>30</v>
      </c>
      <c r="G370" s="6" t="s">
        <v>35</v>
      </c>
      <c r="H370" s="7">
        <v>0.05</v>
      </c>
      <c r="I370" s="6" t="s">
        <v>39</v>
      </c>
      <c r="J370" s="10">
        <v>8265.57</v>
      </c>
      <c r="K370" s="6" t="s">
        <v>44</v>
      </c>
      <c r="L370" s="6" t="s">
        <v>49</v>
      </c>
      <c r="M370" s="12">
        <v>1</v>
      </c>
      <c r="N370" s="9" t="s">
        <v>416</v>
      </c>
      <c r="O370" s="6" t="s">
        <v>1908</v>
      </c>
      <c r="P370" s="11">
        <v>13.33</v>
      </c>
      <c r="Q370" s="16">
        <v>45742</v>
      </c>
      <c r="R370" s="6" t="s">
        <v>2924</v>
      </c>
      <c r="S370" s="9">
        <f t="shared" si="40"/>
        <v>2025</v>
      </c>
      <c r="T370" s="12">
        <f t="shared" si="41"/>
        <v>3</v>
      </c>
      <c r="U370" s="6" t="str">
        <f t="shared" si="42"/>
        <v>Maret</v>
      </c>
      <c r="V370" s="9" t="str">
        <f t="shared" si="43"/>
        <v>Q1</v>
      </c>
      <c r="W370" s="10">
        <f t="shared" si="44"/>
        <v>8252.24</v>
      </c>
      <c r="X370" s="12">
        <f t="shared" si="45"/>
        <v>7</v>
      </c>
      <c r="Y370" s="9" t="str">
        <f t="shared" si="46"/>
        <v>Returned</v>
      </c>
      <c r="Z370" s="6" t="str">
        <f t="shared" si="47"/>
        <v>Low</v>
      </c>
    </row>
    <row r="371" spans="1:26" x14ac:dyDescent="0.35">
      <c r="A371" s="8">
        <v>45144</v>
      </c>
      <c r="B371" s="6" t="s">
        <v>22</v>
      </c>
      <c r="C371" s="6" t="s">
        <v>28</v>
      </c>
      <c r="D371" s="12">
        <v>4</v>
      </c>
      <c r="E371" s="10">
        <v>555.86</v>
      </c>
      <c r="F371" s="6" t="s">
        <v>32</v>
      </c>
      <c r="G371" s="6" t="s">
        <v>35</v>
      </c>
      <c r="H371" s="7">
        <v>0.05</v>
      </c>
      <c r="I371" s="6" t="s">
        <v>41</v>
      </c>
      <c r="J371" s="10">
        <v>2112.268</v>
      </c>
      <c r="K371" s="6" t="s">
        <v>46</v>
      </c>
      <c r="L371" s="6" t="s">
        <v>47</v>
      </c>
      <c r="M371" s="12">
        <v>0</v>
      </c>
      <c r="N371" s="9" t="s">
        <v>417</v>
      </c>
      <c r="O371" s="6" t="s">
        <v>1909</v>
      </c>
      <c r="P371" s="11">
        <v>28.92</v>
      </c>
      <c r="Q371" s="16">
        <v>45146</v>
      </c>
      <c r="R371" s="6" t="s">
        <v>2925</v>
      </c>
      <c r="S371" s="9">
        <f t="shared" si="40"/>
        <v>2023</v>
      </c>
      <c r="T371" s="12">
        <f t="shared" si="41"/>
        <v>8</v>
      </c>
      <c r="U371" s="6" t="str">
        <f t="shared" si="42"/>
        <v>Agustus</v>
      </c>
      <c r="V371" s="9" t="str">
        <f t="shared" si="43"/>
        <v>Q3</v>
      </c>
      <c r="W371" s="10">
        <f t="shared" si="44"/>
        <v>2083.348</v>
      </c>
      <c r="X371" s="12">
        <f t="shared" si="45"/>
        <v>2</v>
      </c>
      <c r="Y371" s="9" t="str">
        <f t="shared" si="46"/>
        <v>Completed</v>
      </c>
      <c r="Z371" s="6" t="str">
        <f t="shared" si="47"/>
        <v>Low</v>
      </c>
    </row>
    <row r="372" spans="1:26" x14ac:dyDescent="0.35">
      <c r="A372" s="8">
        <v>45546</v>
      </c>
      <c r="B372" s="6" t="s">
        <v>21</v>
      </c>
      <c r="C372" s="6" t="s">
        <v>27</v>
      </c>
      <c r="D372" s="12">
        <v>15</v>
      </c>
      <c r="E372" s="10">
        <v>202.72</v>
      </c>
      <c r="F372" s="6" t="s">
        <v>33</v>
      </c>
      <c r="G372" s="6" t="s">
        <v>35</v>
      </c>
      <c r="H372" s="7">
        <v>0.05</v>
      </c>
      <c r="I372" s="6" t="s">
        <v>36</v>
      </c>
      <c r="J372" s="10">
        <v>2888.76</v>
      </c>
      <c r="K372" s="6" t="s">
        <v>45</v>
      </c>
      <c r="L372" s="6" t="s">
        <v>49</v>
      </c>
      <c r="M372" s="12">
        <v>1</v>
      </c>
      <c r="N372" s="9" t="s">
        <v>418</v>
      </c>
      <c r="O372" s="6" t="s">
        <v>1910</v>
      </c>
      <c r="P372" s="11">
        <v>41.61</v>
      </c>
      <c r="Q372" s="16">
        <v>45554</v>
      </c>
      <c r="R372" s="6" t="s">
        <v>2924</v>
      </c>
      <c r="S372" s="9">
        <f t="shared" si="40"/>
        <v>2024</v>
      </c>
      <c r="T372" s="12">
        <f t="shared" si="41"/>
        <v>9</v>
      </c>
      <c r="U372" s="6" t="str">
        <f t="shared" si="42"/>
        <v>September</v>
      </c>
      <c r="V372" s="9" t="str">
        <f t="shared" si="43"/>
        <v>Q3</v>
      </c>
      <c r="W372" s="10">
        <f t="shared" si="44"/>
        <v>2847.15</v>
      </c>
      <c r="X372" s="12">
        <f t="shared" si="45"/>
        <v>8</v>
      </c>
      <c r="Y372" s="9" t="str">
        <f t="shared" si="46"/>
        <v>Returned</v>
      </c>
      <c r="Z372" s="6" t="str">
        <f t="shared" si="47"/>
        <v>Low</v>
      </c>
    </row>
    <row r="373" spans="1:26" x14ac:dyDescent="0.35">
      <c r="A373" s="8">
        <v>45665</v>
      </c>
      <c r="B373" s="6" t="s">
        <v>21</v>
      </c>
      <c r="C373" s="6" t="s">
        <v>26</v>
      </c>
      <c r="D373" s="12">
        <v>4</v>
      </c>
      <c r="E373" s="10">
        <v>353.7</v>
      </c>
      <c r="F373" s="6" t="s">
        <v>31</v>
      </c>
      <c r="G373" s="6" t="s">
        <v>34</v>
      </c>
      <c r="H373" s="7">
        <v>0</v>
      </c>
      <c r="I373" s="6" t="s">
        <v>38</v>
      </c>
      <c r="J373" s="10">
        <v>1414.8</v>
      </c>
      <c r="K373" s="6" t="s">
        <v>44</v>
      </c>
      <c r="L373" s="6" t="s">
        <v>47</v>
      </c>
      <c r="M373" s="12">
        <v>0</v>
      </c>
      <c r="N373" s="9" t="s">
        <v>419</v>
      </c>
      <c r="O373" s="6" t="s">
        <v>1911</v>
      </c>
      <c r="P373" s="11">
        <v>41.98</v>
      </c>
      <c r="Q373" s="16">
        <v>45669</v>
      </c>
      <c r="R373" s="6" t="s">
        <v>2924</v>
      </c>
      <c r="S373" s="9">
        <f t="shared" si="40"/>
        <v>2025</v>
      </c>
      <c r="T373" s="12">
        <f t="shared" si="41"/>
        <v>1</v>
      </c>
      <c r="U373" s="6" t="str">
        <f t="shared" si="42"/>
        <v>Januari</v>
      </c>
      <c r="V373" s="9" t="str">
        <f t="shared" si="43"/>
        <v>Q1</v>
      </c>
      <c r="W373" s="10">
        <f t="shared" si="44"/>
        <v>1372.82</v>
      </c>
      <c r="X373" s="12">
        <f t="shared" si="45"/>
        <v>4</v>
      </c>
      <c r="Y373" s="9" t="str">
        <f t="shared" si="46"/>
        <v>Completed</v>
      </c>
      <c r="Z373" s="6" t="str">
        <f t="shared" si="47"/>
        <v>No Discount</v>
      </c>
    </row>
    <row r="374" spans="1:26" x14ac:dyDescent="0.35">
      <c r="A374" s="8">
        <v>45516</v>
      </c>
      <c r="B374" s="6" t="s">
        <v>21</v>
      </c>
      <c r="C374" s="6" t="s">
        <v>26</v>
      </c>
      <c r="D374" s="12">
        <v>3</v>
      </c>
      <c r="E374" s="10">
        <v>149.25</v>
      </c>
      <c r="F374" s="6" t="s">
        <v>33</v>
      </c>
      <c r="G374" s="6" t="s">
        <v>34</v>
      </c>
      <c r="H374" s="7">
        <v>0</v>
      </c>
      <c r="I374" s="6" t="s">
        <v>39</v>
      </c>
      <c r="J374" s="10">
        <v>447.75</v>
      </c>
      <c r="K374" s="6" t="s">
        <v>45</v>
      </c>
      <c r="L374" s="6" t="s">
        <v>2928</v>
      </c>
      <c r="M374" s="12">
        <v>1</v>
      </c>
      <c r="N374" s="9" t="s">
        <v>420</v>
      </c>
      <c r="O374" s="6" t="s">
        <v>1912</v>
      </c>
      <c r="P374" s="11">
        <v>13.17</v>
      </c>
      <c r="Q374" s="16">
        <v>45518</v>
      </c>
      <c r="R374" s="6" t="s">
        <v>2924</v>
      </c>
      <c r="S374" s="9">
        <f t="shared" si="40"/>
        <v>2024</v>
      </c>
      <c r="T374" s="12">
        <f t="shared" si="41"/>
        <v>8</v>
      </c>
      <c r="U374" s="6" t="str">
        <f t="shared" si="42"/>
        <v>Agustus</v>
      </c>
      <c r="V374" s="9" t="str">
        <f t="shared" si="43"/>
        <v>Q3</v>
      </c>
      <c r="W374" s="10">
        <f t="shared" si="44"/>
        <v>434.58</v>
      </c>
      <c r="X374" s="12">
        <f t="shared" si="45"/>
        <v>2</v>
      </c>
      <c r="Y374" s="9" t="str">
        <f t="shared" si="46"/>
        <v>Returned</v>
      </c>
      <c r="Z374" s="6" t="str">
        <f t="shared" si="47"/>
        <v>No Discount</v>
      </c>
    </row>
    <row r="375" spans="1:26" x14ac:dyDescent="0.35">
      <c r="A375" s="8">
        <v>45015</v>
      </c>
      <c r="B375" s="6" t="s">
        <v>20</v>
      </c>
      <c r="C375" s="6" t="s">
        <v>27</v>
      </c>
      <c r="D375" s="12">
        <v>19</v>
      </c>
      <c r="E375" s="10">
        <v>156.44</v>
      </c>
      <c r="F375" s="6" t="s">
        <v>32</v>
      </c>
      <c r="G375" s="6" t="s">
        <v>34</v>
      </c>
      <c r="H375" s="7">
        <v>0.1</v>
      </c>
      <c r="I375" s="6" t="s">
        <v>37</v>
      </c>
      <c r="J375" s="10">
        <v>2675.1239999999998</v>
      </c>
      <c r="K375" s="6" t="s">
        <v>42</v>
      </c>
      <c r="L375" s="6" t="s">
        <v>49</v>
      </c>
      <c r="M375" s="12">
        <v>0</v>
      </c>
      <c r="N375" s="9" t="s">
        <v>421</v>
      </c>
      <c r="O375" s="6" t="s">
        <v>1913</v>
      </c>
      <c r="P375" s="11">
        <v>19.440000000000001</v>
      </c>
      <c r="Q375" s="16">
        <v>45020</v>
      </c>
      <c r="R375" s="6" t="s">
        <v>2923</v>
      </c>
      <c r="S375" s="9">
        <f t="shared" si="40"/>
        <v>2023</v>
      </c>
      <c r="T375" s="12">
        <f t="shared" si="41"/>
        <v>3</v>
      </c>
      <c r="U375" s="6" t="str">
        <f t="shared" si="42"/>
        <v>Maret</v>
      </c>
      <c r="V375" s="9" t="str">
        <f t="shared" si="43"/>
        <v>Q1</v>
      </c>
      <c r="W375" s="10">
        <f t="shared" si="44"/>
        <v>2655.6839999999997</v>
      </c>
      <c r="X375" s="12">
        <f t="shared" si="45"/>
        <v>5</v>
      </c>
      <c r="Y375" s="9" t="str">
        <f t="shared" si="46"/>
        <v>Completed</v>
      </c>
      <c r="Z375" s="6" t="str">
        <f t="shared" si="47"/>
        <v>Medium</v>
      </c>
    </row>
    <row r="376" spans="1:26" x14ac:dyDescent="0.35">
      <c r="A376" s="8">
        <v>44958</v>
      </c>
      <c r="B376" s="6" t="s">
        <v>21</v>
      </c>
      <c r="C376" s="6" t="s">
        <v>24</v>
      </c>
      <c r="D376" s="12">
        <v>7</v>
      </c>
      <c r="E376" s="10">
        <v>241.76</v>
      </c>
      <c r="F376" s="6" t="s">
        <v>33</v>
      </c>
      <c r="G376" s="6" t="s">
        <v>34</v>
      </c>
      <c r="H376" s="7">
        <v>0</v>
      </c>
      <c r="I376" s="6" t="s">
        <v>39</v>
      </c>
      <c r="J376" s="10">
        <v>1692.32</v>
      </c>
      <c r="K376" s="6" t="s">
        <v>42</v>
      </c>
      <c r="L376" s="6" t="s">
        <v>48</v>
      </c>
      <c r="M376" s="12">
        <v>0</v>
      </c>
      <c r="N376" s="9" t="s">
        <v>422</v>
      </c>
      <c r="O376" s="6" t="s">
        <v>1914</v>
      </c>
      <c r="P376" s="11">
        <v>48.13</v>
      </c>
      <c r="Q376" s="16">
        <v>44966</v>
      </c>
      <c r="R376" s="6" t="s">
        <v>2924</v>
      </c>
      <c r="S376" s="9">
        <f t="shared" si="40"/>
        <v>2023</v>
      </c>
      <c r="T376" s="12">
        <f t="shared" si="41"/>
        <v>2</v>
      </c>
      <c r="U376" s="6" t="str">
        <f t="shared" si="42"/>
        <v>Februari</v>
      </c>
      <c r="V376" s="9" t="str">
        <f t="shared" si="43"/>
        <v>Q1</v>
      </c>
      <c r="W376" s="10">
        <f t="shared" si="44"/>
        <v>1644.1899999999998</v>
      </c>
      <c r="X376" s="12">
        <f t="shared" si="45"/>
        <v>8</v>
      </c>
      <c r="Y376" s="9" t="str">
        <f t="shared" si="46"/>
        <v>Completed</v>
      </c>
      <c r="Z376" s="6" t="str">
        <f t="shared" si="47"/>
        <v>No Discount</v>
      </c>
    </row>
    <row r="377" spans="1:26" x14ac:dyDescent="0.35">
      <c r="A377" s="8">
        <v>45765</v>
      </c>
      <c r="B377" s="6" t="s">
        <v>20</v>
      </c>
      <c r="C377" s="6" t="s">
        <v>23</v>
      </c>
      <c r="D377" s="12">
        <v>20</v>
      </c>
      <c r="E377" s="10">
        <v>170.49</v>
      </c>
      <c r="F377" s="6" t="s">
        <v>31</v>
      </c>
      <c r="G377" s="6" t="s">
        <v>34</v>
      </c>
      <c r="H377" s="7">
        <v>0</v>
      </c>
      <c r="I377" s="6" t="s">
        <v>40</v>
      </c>
      <c r="J377" s="10">
        <v>3409.8</v>
      </c>
      <c r="K377" s="6" t="s">
        <v>42</v>
      </c>
      <c r="L377" s="6" t="s">
        <v>47</v>
      </c>
      <c r="M377" s="12">
        <v>0</v>
      </c>
      <c r="N377" s="9" t="s">
        <v>423</v>
      </c>
      <c r="O377" s="6" t="s">
        <v>1650</v>
      </c>
      <c r="P377" s="11">
        <v>19.739999999999998</v>
      </c>
      <c r="Q377" s="16">
        <v>45774</v>
      </c>
      <c r="R377" s="6" t="s">
        <v>2923</v>
      </c>
      <c r="S377" s="9">
        <f t="shared" si="40"/>
        <v>2025</v>
      </c>
      <c r="T377" s="12">
        <f t="shared" si="41"/>
        <v>4</v>
      </c>
      <c r="U377" s="6" t="str">
        <f t="shared" si="42"/>
        <v>April</v>
      </c>
      <c r="V377" s="9" t="str">
        <f t="shared" si="43"/>
        <v>Q2</v>
      </c>
      <c r="W377" s="10">
        <f t="shared" si="44"/>
        <v>3390.0600000000004</v>
      </c>
      <c r="X377" s="12">
        <f t="shared" si="45"/>
        <v>9</v>
      </c>
      <c r="Y377" s="9" t="str">
        <f t="shared" si="46"/>
        <v>Completed</v>
      </c>
      <c r="Z377" s="6" t="str">
        <f t="shared" si="47"/>
        <v>No Discount</v>
      </c>
    </row>
    <row r="378" spans="1:26" x14ac:dyDescent="0.35">
      <c r="A378" s="8">
        <v>45745</v>
      </c>
      <c r="B378" s="6" t="s">
        <v>21</v>
      </c>
      <c r="C378" s="6" t="s">
        <v>27</v>
      </c>
      <c r="D378" s="12">
        <v>11</v>
      </c>
      <c r="E378" s="10">
        <v>149.66999999999999</v>
      </c>
      <c r="F378" s="6" t="s">
        <v>32</v>
      </c>
      <c r="G378" s="6" t="s">
        <v>35</v>
      </c>
      <c r="H378" s="7">
        <v>0.1</v>
      </c>
      <c r="I378" s="6" t="s">
        <v>36</v>
      </c>
      <c r="J378" s="10">
        <v>1481.7329999999999</v>
      </c>
      <c r="K378" s="6" t="s">
        <v>44</v>
      </c>
      <c r="L378" s="6" t="s">
        <v>2928</v>
      </c>
      <c r="M378" s="12">
        <v>0</v>
      </c>
      <c r="N378" s="9" t="s">
        <v>424</v>
      </c>
      <c r="O378" s="6" t="s">
        <v>1915</v>
      </c>
      <c r="P378" s="11">
        <v>34.130000000000003</v>
      </c>
      <c r="Q378" s="16">
        <v>45749</v>
      </c>
      <c r="R378" s="6" t="s">
        <v>2924</v>
      </c>
      <c r="S378" s="9">
        <f t="shared" si="40"/>
        <v>2025</v>
      </c>
      <c r="T378" s="12">
        <f t="shared" si="41"/>
        <v>3</v>
      </c>
      <c r="U378" s="6" t="str">
        <f t="shared" si="42"/>
        <v>Maret</v>
      </c>
      <c r="V378" s="9" t="str">
        <f t="shared" si="43"/>
        <v>Q1</v>
      </c>
      <c r="W378" s="10">
        <f t="shared" si="44"/>
        <v>1447.6029999999998</v>
      </c>
      <c r="X378" s="12">
        <f t="shared" si="45"/>
        <v>4</v>
      </c>
      <c r="Y378" s="9" t="str">
        <f t="shared" si="46"/>
        <v>Completed</v>
      </c>
      <c r="Z378" s="6" t="str">
        <f t="shared" si="47"/>
        <v>Medium</v>
      </c>
    </row>
    <row r="379" spans="1:26" x14ac:dyDescent="0.35">
      <c r="A379" s="8">
        <v>45407</v>
      </c>
      <c r="B379" s="6" t="s">
        <v>18</v>
      </c>
      <c r="C379" s="6" t="s">
        <v>28</v>
      </c>
      <c r="D379" s="12">
        <v>1</v>
      </c>
      <c r="E379" s="10">
        <v>173.56</v>
      </c>
      <c r="F379" s="6" t="s">
        <v>33</v>
      </c>
      <c r="G379" s="6" t="s">
        <v>35</v>
      </c>
      <c r="H379" s="7">
        <v>0.1</v>
      </c>
      <c r="I379" s="6" t="s">
        <v>36</v>
      </c>
      <c r="J379" s="10">
        <v>156.20400000000001</v>
      </c>
      <c r="K379" s="6" t="s">
        <v>45</v>
      </c>
      <c r="L379" s="6" t="s">
        <v>47</v>
      </c>
      <c r="M379" s="12">
        <v>0</v>
      </c>
      <c r="N379" s="9" t="s">
        <v>425</v>
      </c>
      <c r="O379" s="6" t="s">
        <v>1916</v>
      </c>
      <c r="P379" s="11">
        <v>39.1</v>
      </c>
      <c r="Q379" s="16">
        <v>45410</v>
      </c>
      <c r="R379" s="6" t="s">
        <v>2921</v>
      </c>
      <c r="S379" s="9">
        <f t="shared" si="40"/>
        <v>2024</v>
      </c>
      <c r="T379" s="12">
        <f t="shared" si="41"/>
        <v>4</v>
      </c>
      <c r="U379" s="6" t="str">
        <f t="shared" si="42"/>
        <v>April</v>
      </c>
      <c r="V379" s="9" t="str">
        <f t="shared" si="43"/>
        <v>Q2</v>
      </c>
      <c r="W379" s="10">
        <f t="shared" si="44"/>
        <v>117.10400000000001</v>
      </c>
      <c r="X379" s="12">
        <f t="shared" si="45"/>
        <v>3</v>
      </c>
      <c r="Y379" s="9" t="str">
        <f t="shared" si="46"/>
        <v>Completed</v>
      </c>
      <c r="Z379" s="6" t="str">
        <f t="shared" si="47"/>
        <v>Medium</v>
      </c>
    </row>
    <row r="380" spans="1:26" x14ac:dyDescent="0.35">
      <c r="A380" s="8">
        <v>45557</v>
      </c>
      <c r="B380" s="6" t="s">
        <v>19</v>
      </c>
      <c r="C380" s="6" t="s">
        <v>27</v>
      </c>
      <c r="D380" s="12">
        <v>7</v>
      </c>
      <c r="E380" s="10">
        <v>349.55</v>
      </c>
      <c r="F380" s="6" t="s">
        <v>31</v>
      </c>
      <c r="G380" s="6" t="s">
        <v>35</v>
      </c>
      <c r="H380" s="7">
        <v>0.05</v>
      </c>
      <c r="I380" s="6" t="s">
        <v>39</v>
      </c>
      <c r="J380" s="10">
        <v>2324.5075000000002</v>
      </c>
      <c r="K380" s="6" t="s">
        <v>44</v>
      </c>
      <c r="L380" s="6" t="s">
        <v>47</v>
      </c>
      <c r="M380" s="12">
        <v>0</v>
      </c>
      <c r="N380" s="9" t="s">
        <v>426</v>
      </c>
      <c r="O380" s="6" t="s">
        <v>1917</v>
      </c>
      <c r="P380" s="11">
        <v>23.7</v>
      </c>
      <c r="Q380" s="16">
        <v>45562</v>
      </c>
      <c r="R380" s="6" t="s">
        <v>2922</v>
      </c>
      <c r="S380" s="9">
        <f t="shared" si="40"/>
        <v>2024</v>
      </c>
      <c r="T380" s="12">
        <f t="shared" si="41"/>
        <v>9</v>
      </c>
      <c r="U380" s="6" t="str">
        <f t="shared" si="42"/>
        <v>September</v>
      </c>
      <c r="V380" s="9" t="str">
        <f t="shared" si="43"/>
        <v>Q3</v>
      </c>
      <c r="W380" s="10">
        <f t="shared" si="44"/>
        <v>2300.8075000000003</v>
      </c>
      <c r="X380" s="12">
        <f t="shared" si="45"/>
        <v>5</v>
      </c>
      <c r="Y380" s="9" t="str">
        <f t="shared" si="46"/>
        <v>Completed</v>
      </c>
      <c r="Z380" s="6" t="str">
        <f t="shared" si="47"/>
        <v>Low</v>
      </c>
    </row>
    <row r="381" spans="1:26" x14ac:dyDescent="0.35">
      <c r="A381" s="8">
        <v>45143</v>
      </c>
      <c r="B381" s="6" t="s">
        <v>21</v>
      </c>
      <c r="C381" s="6" t="s">
        <v>28</v>
      </c>
      <c r="D381" s="12">
        <v>9</v>
      </c>
      <c r="E381" s="10">
        <v>245.14</v>
      </c>
      <c r="F381" s="6" t="s">
        <v>30</v>
      </c>
      <c r="G381" s="6" t="s">
        <v>34</v>
      </c>
      <c r="H381" s="7">
        <v>0</v>
      </c>
      <c r="I381" s="6" t="s">
        <v>37</v>
      </c>
      <c r="J381" s="10">
        <v>2206.2600000000002</v>
      </c>
      <c r="K381" s="6" t="s">
        <v>42</v>
      </c>
      <c r="L381" s="6" t="s">
        <v>48</v>
      </c>
      <c r="M381" s="12">
        <v>1</v>
      </c>
      <c r="N381" s="9" t="s">
        <v>427</v>
      </c>
      <c r="O381" s="6" t="s">
        <v>1918</v>
      </c>
      <c r="P381" s="11">
        <v>44.6</v>
      </c>
      <c r="Q381" s="16">
        <v>45152</v>
      </c>
      <c r="R381" s="6" t="s">
        <v>2924</v>
      </c>
      <c r="S381" s="9">
        <f t="shared" si="40"/>
        <v>2023</v>
      </c>
      <c r="T381" s="12">
        <f t="shared" si="41"/>
        <v>8</v>
      </c>
      <c r="U381" s="6" t="str">
        <f t="shared" si="42"/>
        <v>Agustus</v>
      </c>
      <c r="V381" s="9" t="str">
        <f t="shared" si="43"/>
        <v>Q3</v>
      </c>
      <c r="W381" s="10">
        <f t="shared" si="44"/>
        <v>2161.6600000000003</v>
      </c>
      <c r="X381" s="12">
        <f t="shared" si="45"/>
        <v>9</v>
      </c>
      <c r="Y381" s="9" t="str">
        <f t="shared" si="46"/>
        <v>Returned</v>
      </c>
      <c r="Z381" s="6" t="str">
        <f t="shared" si="47"/>
        <v>No Discount</v>
      </c>
    </row>
    <row r="382" spans="1:26" x14ac:dyDescent="0.35">
      <c r="A382" s="8">
        <v>45450</v>
      </c>
      <c r="B382" s="6" t="s">
        <v>19</v>
      </c>
      <c r="C382" s="6" t="s">
        <v>25</v>
      </c>
      <c r="D382" s="12">
        <v>1</v>
      </c>
      <c r="E382" s="10">
        <v>423.08</v>
      </c>
      <c r="F382" s="6" t="s">
        <v>30</v>
      </c>
      <c r="G382" s="6" t="s">
        <v>34</v>
      </c>
      <c r="H382" s="7">
        <v>0.05</v>
      </c>
      <c r="I382" s="6" t="s">
        <v>41</v>
      </c>
      <c r="J382" s="10">
        <v>401.92599999999999</v>
      </c>
      <c r="K382" s="6" t="s">
        <v>43</v>
      </c>
      <c r="L382" s="6" t="s">
        <v>49</v>
      </c>
      <c r="M382" s="12">
        <v>0</v>
      </c>
      <c r="N382" s="9" t="s">
        <v>428</v>
      </c>
      <c r="O382" s="6" t="s">
        <v>1919</v>
      </c>
      <c r="P382" s="11">
        <v>31.75</v>
      </c>
      <c r="Q382" s="16">
        <v>45454</v>
      </c>
      <c r="R382" s="6" t="s">
        <v>2922</v>
      </c>
      <c r="S382" s="9">
        <f t="shared" si="40"/>
        <v>2024</v>
      </c>
      <c r="T382" s="12">
        <f t="shared" si="41"/>
        <v>6</v>
      </c>
      <c r="U382" s="6" t="str">
        <f t="shared" si="42"/>
        <v>Juni</v>
      </c>
      <c r="V382" s="9" t="str">
        <f t="shared" si="43"/>
        <v>Q2</v>
      </c>
      <c r="W382" s="10">
        <f t="shared" si="44"/>
        <v>370.17599999999999</v>
      </c>
      <c r="X382" s="12">
        <f t="shared" si="45"/>
        <v>4</v>
      </c>
      <c r="Y382" s="9" t="str">
        <f t="shared" si="46"/>
        <v>Completed</v>
      </c>
      <c r="Z382" s="6" t="str">
        <f t="shared" si="47"/>
        <v>Low</v>
      </c>
    </row>
    <row r="383" spans="1:26" x14ac:dyDescent="0.35">
      <c r="A383" s="8">
        <v>45801</v>
      </c>
      <c r="B383" s="6" t="s">
        <v>18</v>
      </c>
      <c r="C383" s="6" t="s">
        <v>24</v>
      </c>
      <c r="D383" s="12">
        <v>19</v>
      </c>
      <c r="E383" s="10">
        <v>337.82</v>
      </c>
      <c r="F383" s="6" t="s">
        <v>30</v>
      </c>
      <c r="G383" s="6" t="s">
        <v>34</v>
      </c>
      <c r="H383" s="7">
        <v>0.15</v>
      </c>
      <c r="I383" s="6" t="s">
        <v>37</v>
      </c>
      <c r="J383" s="10">
        <v>5455.7929999999997</v>
      </c>
      <c r="K383" s="6" t="s">
        <v>42</v>
      </c>
      <c r="L383" s="6" t="s">
        <v>47</v>
      </c>
      <c r="M383" s="12">
        <v>0</v>
      </c>
      <c r="N383" s="9" t="s">
        <v>429</v>
      </c>
      <c r="O383" s="6" t="s">
        <v>1920</v>
      </c>
      <c r="P383" s="11">
        <v>45.74</v>
      </c>
      <c r="Q383" s="16">
        <v>45807</v>
      </c>
      <c r="R383" s="6" t="s">
        <v>2921</v>
      </c>
      <c r="S383" s="9">
        <f t="shared" si="40"/>
        <v>2025</v>
      </c>
      <c r="T383" s="12">
        <f t="shared" si="41"/>
        <v>5</v>
      </c>
      <c r="U383" s="6" t="str">
        <f t="shared" si="42"/>
        <v>Mei</v>
      </c>
      <c r="V383" s="9" t="str">
        <f t="shared" si="43"/>
        <v>Q2</v>
      </c>
      <c r="W383" s="10">
        <f t="shared" si="44"/>
        <v>5410.0529999999999</v>
      </c>
      <c r="X383" s="12">
        <f t="shared" si="45"/>
        <v>6</v>
      </c>
      <c r="Y383" s="9" t="str">
        <f t="shared" si="46"/>
        <v>Completed</v>
      </c>
      <c r="Z383" s="6" t="str">
        <f t="shared" si="47"/>
        <v>High</v>
      </c>
    </row>
    <row r="384" spans="1:26" x14ac:dyDescent="0.35">
      <c r="A384" s="8">
        <v>45491</v>
      </c>
      <c r="B384" s="6" t="s">
        <v>19</v>
      </c>
      <c r="C384" s="6" t="s">
        <v>26</v>
      </c>
      <c r="D384" s="12">
        <v>10</v>
      </c>
      <c r="E384" s="10">
        <v>252.63</v>
      </c>
      <c r="F384" s="6" t="s">
        <v>30</v>
      </c>
      <c r="G384" s="6" t="s">
        <v>35</v>
      </c>
      <c r="H384" s="7">
        <v>0.15</v>
      </c>
      <c r="I384" s="6" t="s">
        <v>36</v>
      </c>
      <c r="J384" s="10">
        <v>2147.355</v>
      </c>
      <c r="K384" s="6" t="s">
        <v>46</v>
      </c>
      <c r="L384" s="6" t="s">
        <v>47</v>
      </c>
      <c r="M384" s="12">
        <v>0</v>
      </c>
      <c r="N384" s="9" t="s">
        <v>430</v>
      </c>
      <c r="O384" s="6" t="s">
        <v>1921</v>
      </c>
      <c r="P384" s="11">
        <v>8.92</v>
      </c>
      <c r="Q384" s="16">
        <v>45498</v>
      </c>
      <c r="R384" s="6" t="s">
        <v>2922</v>
      </c>
      <c r="S384" s="9">
        <f t="shared" si="40"/>
        <v>2024</v>
      </c>
      <c r="T384" s="12">
        <f t="shared" si="41"/>
        <v>7</v>
      </c>
      <c r="U384" s="6" t="str">
        <f t="shared" si="42"/>
        <v>Juli</v>
      </c>
      <c r="V384" s="9" t="str">
        <f t="shared" si="43"/>
        <v>Q3</v>
      </c>
      <c r="W384" s="10">
        <f t="shared" si="44"/>
        <v>2138.4349999999999</v>
      </c>
      <c r="X384" s="12">
        <f t="shared" si="45"/>
        <v>7</v>
      </c>
      <c r="Y384" s="9" t="str">
        <f t="shared" si="46"/>
        <v>Completed</v>
      </c>
      <c r="Z384" s="6" t="str">
        <f t="shared" si="47"/>
        <v>High</v>
      </c>
    </row>
    <row r="385" spans="1:26" x14ac:dyDescent="0.35">
      <c r="A385" s="8">
        <v>45487</v>
      </c>
      <c r="B385" s="6" t="s">
        <v>22</v>
      </c>
      <c r="C385" s="6" t="s">
        <v>28</v>
      </c>
      <c r="D385" s="12">
        <v>3</v>
      </c>
      <c r="E385" s="10">
        <v>87.02</v>
      </c>
      <c r="F385" s="6" t="s">
        <v>30</v>
      </c>
      <c r="G385" s="6" t="s">
        <v>34</v>
      </c>
      <c r="H385" s="7">
        <v>0.1</v>
      </c>
      <c r="I385" s="6" t="s">
        <v>38</v>
      </c>
      <c r="J385" s="10">
        <v>234.95400000000001</v>
      </c>
      <c r="K385" s="6" t="s">
        <v>46</v>
      </c>
      <c r="L385" s="6" t="s">
        <v>49</v>
      </c>
      <c r="M385" s="12">
        <v>0</v>
      </c>
      <c r="N385" s="9" t="s">
        <v>431</v>
      </c>
      <c r="O385" s="6" t="s">
        <v>1922</v>
      </c>
      <c r="P385" s="11">
        <v>11.13</v>
      </c>
      <c r="Q385" s="16">
        <v>45489</v>
      </c>
      <c r="R385" s="6" t="s">
        <v>2925</v>
      </c>
      <c r="S385" s="9">
        <f t="shared" si="40"/>
        <v>2024</v>
      </c>
      <c r="T385" s="12">
        <f t="shared" si="41"/>
        <v>7</v>
      </c>
      <c r="U385" s="6" t="str">
        <f t="shared" si="42"/>
        <v>Juli</v>
      </c>
      <c r="V385" s="9" t="str">
        <f t="shared" si="43"/>
        <v>Q3</v>
      </c>
      <c r="W385" s="10">
        <f t="shared" si="44"/>
        <v>223.82400000000001</v>
      </c>
      <c r="X385" s="12">
        <f t="shared" si="45"/>
        <v>2</v>
      </c>
      <c r="Y385" s="9" t="str">
        <f t="shared" si="46"/>
        <v>Completed</v>
      </c>
      <c r="Z385" s="6" t="str">
        <f t="shared" si="47"/>
        <v>Medium</v>
      </c>
    </row>
    <row r="386" spans="1:26" x14ac:dyDescent="0.35">
      <c r="A386" s="8">
        <v>45030</v>
      </c>
      <c r="B386" s="6" t="s">
        <v>21</v>
      </c>
      <c r="C386" s="6" t="s">
        <v>28</v>
      </c>
      <c r="D386" s="12">
        <v>11</v>
      </c>
      <c r="E386" s="10">
        <v>6.72</v>
      </c>
      <c r="F386" s="6" t="s">
        <v>33</v>
      </c>
      <c r="G386" s="6" t="s">
        <v>34</v>
      </c>
      <c r="H386" s="7">
        <v>0.05</v>
      </c>
      <c r="I386" s="6" t="s">
        <v>41</v>
      </c>
      <c r="J386" s="10">
        <v>70.224000000000004</v>
      </c>
      <c r="K386" s="6" t="s">
        <v>46</v>
      </c>
      <c r="L386" s="6" t="s">
        <v>48</v>
      </c>
      <c r="M386" s="12">
        <v>0</v>
      </c>
      <c r="N386" s="9" t="s">
        <v>432</v>
      </c>
      <c r="O386" s="6" t="s">
        <v>1923</v>
      </c>
      <c r="P386" s="11">
        <v>34.270000000000003</v>
      </c>
      <c r="Q386" s="16">
        <v>45035</v>
      </c>
      <c r="R386" s="6" t="s">
        <v>2924</v>
      </c>
      <c r="S386" s="9">
        <f t="shared" si="40"/>
        <v>2023</v>
      </c>
      <c r="T386" s="12">
        <f t="shared" si="41"/>
        <v>4</v>
      </c>
      <c r="U386" s="6" t="str">
        <f t="shared" si="42"/>
        <v>April</v>
      </c>
      <c r="V386" s="9" t="str">
        <f t="shared" si="43"/>
        <v>Q2</v>
      </c>
      <c r="W386" s="10">
        <f t="shared" si="44"/>
        <v>35.954000000000001</v>
      </c>
      <c r="X386" s="12">
        <f t="shared" si="45"/>
        <v>5</v>
      </c>
      <c r="Y386" s="9" t="str">
        <f t="shared" si="46"/>
        <v>Completed</v>
      </c>
      <c r="Z386" s="6" t="str">
        <f t="shared" si="47"/>
        <v>Low</v>
      </c>
    </row>
    <row r="387" spans="1:26" x14ac:dyDescent="0.35">
      <c r="A387" s="8">
        <v>45078</v>
      </c>
      <c r="B387" s="6" t="s">
        <v>19</v>
      </c>
      <c r="C387" s="6" t="s">
        <v>29</v>
      </c>
      <c r="D387" s="12">
        <v>2</v>
      </c>
      <c r="E387" s="10">
        <v>279.38</v>
      </c>
      <c r="F387" s="6" t="s">
        <v>33</v>
      </c>
      <c r="G387" s="6" t="s">
        <v>35</v>
      </c>
      <c r="H387" s="7">
        <v>0.1</v>
      </c>
      <c r="I387" s="6" t="s">
        <v>39</v>
      </c>
      <c r="J387" s="10">
        <v>502.88400000000001</v>
      </c>
      <c r="K387" s="6" t="s">
        <v>42</v>
      </c>
      <c r="L387" s="6" t="s">
        <v>47</v>
      </c>
      <c r="M387" s="12">
        <v>0</v>
      </c>
      <c r="N387" s="9" t="s">
        <v>433</v>
      </c>
      <c r="O387" s="6" t="s">
        <v>1924</v>
      </c>
      <c r="P387" s="11">
        <v>22.95</v>
      </c>
      <c r="Q387" s="16">
        <v>45083</v>
      </c>
      <c r="R387" s="6" t="s">
        <v>2922</v>
      </c>
      <c r="S387" s="9">
        <f t="shared" si="40"/>
        <v>2023</v>
      </c>
      <c r="T387" s="12">
        <f t="shared" si="41"/>
        <v>6</v>
      </c>
      <c r="U387" s="6" t="str">
        <f t="shared" si="42"/>
        <v>Juni</v>
      </c>
      <c r="V387" s="9" t="str">
        <f t="shared" si="43"/>
        <v>Q2</v>
      </c>
      <c r="W387" s="10">
        <f t="shared" si="44"/>
        <v>479.93400000000003</v>
      </c>
      <c r="X387" s="12">
        <f t="shared" si="45"/>
        <v>5</v>
      </c>
      <c r="Y387" s="9" t="str">
        <f t="shared" si="46"/>
        <v>Completed</v>
      </c>
      <c r="Z387" s="6" t="str">
        <f t="shared" si="47"/>
        <v>Medium</v>
      </c>
    </row>
    <row r="388" spans="1:26" x14ac:dyDescent="0.35">
      <c r="A388" s="8">
        <v>45764</v>
      </c>
      <c r="B388" s="6" t="s">
        <v>21</v>
      </c>
      <c r="C388" s="6" t="s">
        <v>24</v>
      </c>
      <c r="D388" s="12">
        <v>9</v>
      </c>
      <c r="E388" s="10">
        <v>207.8</v>
      </c>
      <c r="F388" s="6" t="s">
        <v>33</v>
      </c>
      <c r="G388" s="6" t="s">
        <v>35</v>
      </c>
      <c r="H388" s="7">
        <v>0.1</v>
      </c>
      <c r="I388" s="6" t="s">
        <v>37</v>
      </c>
      <c r="J388" s="10">
        <v>1683.18</v>
      </c>
      <c r="K388" s="6" t="s">
        <v>42</v>
      </c>
      <c r="L388" s="6" t="s">
        <v>49</v>
      </c>
      <c r="M388" s="12">
        <v>0</v>
      </c>
      <c r="N388" s="9" t="s">
        <v>434</v>
      </c>
      <c r="O388" s="6" t="s">
        <v>1925</v>
      </c>
      <c r="P388" s="11">
        <v>16.989999999999998</v>
      </c>
      <c r="Q388" s="16">
        <v>45767</v>
      </c>
      <c r="R388" s="6" t="s">
        <v>2924</v>
      </c>
      <c r="S388" s="9">
        <f t="shared" ref="S388:S451" si="48">YEAR(A388)</f>
        <v>2025</v>
      </c>
      <c r="T388" s="12">
        <f t="shared" ref="T388:T451" si="49">MONTH(A388)</f>
        <v>4</v>
      </c>
      <c r="U388" s="6" t="str">
        <f t="shared" ref="U388:U451" si="50">TEXT(A388,"MMMM")</f>
        <v>April</v>
      </c>
      <c r="V388" s="9" t="str">
        <f t="shared" ref="V388:V451" si="51">CHOOSE(ROUNDUP(MONTH(A388)/3,0),"Q1","Q2","Q3","Q4")</f>
        <v>Q2</v>
      </c>
      <c r="W388" s="10">
        <f t="shared" ref="W388:W451" si="52">J388-P388</f>
        <v>1666.19</v>
      </c>
      <c r="X388" s="12">
        <f t="shared" ref="X388:X451" si="53">Q388-A388</f>
        <v>3</v>
      </c>
      <c r="Y388" s="9" t="str">
        <f t="shared" ref="Y388:Y451" si="54">IF(M388=1,"Returned","Completed")</f>
        <v>Completed</v>
      </c>
      <c r="Z388" s="6" t="str">
        <f t="shared" ref="Z388:Z451" si="55">_xlfn.IFS(H388=0,"No Discount",H388=0.05,"Low",H388=0.1,"Medium",H388=0.15,"High")</f>
        <v>Medium</v>
      </c>
    </row>
    <row r="389" spans="1:26" x14ac:dyDescent="0.35">
      <c r="A389" s="8">
        <v>45747</v>
      </c>
      <c r="B389" s="6" t="s">
        <v>18</v>
      </c>
      <c r="C389" s="6" t="s">
        <v>29</v>
      </c>
      <c r="D389" s="12">
        <v>15</v>
      </c>
      <c r="E389" s="10">
        <v>511.88</v>
      </c>
      <c r="F389" s="6" t="s">
        <v>32</v>
      </c>
      <c r="G389" s="6" t="s">
        <v>34</v>
      </c>
      <c r="H389" s="7">
        <v>0.05</v>
      </c>
      <c r="I389" s="6" t="s">
        <v>41</v>
      </c>
      <c r="J389" s="10">
        <v>7294.2899999999991</v>
      </c>
      <c r="K389" s="6" t="s">
        <v>46</v>
      </c>
      <c r="L389" s="6" t="s">
        <v>48</v>
      </c>
      <c r="M389" s="12">
        <v>0</v>
      </c>
      <c r="N389" s="9" t="s">
        <v>435</v>
      </c>
      <c r="O389" s="6" t="s">
        <v>1926</v>
      </c>
      <c r="P389" s="11">
        <v>10.220000000000001</v>
      </c>
      <c r="Q389" s="16">
        <v>45756</v>
      </c>
      <c r="R389" s="6" t="s">
        <v>2921</v>
      </c>
      <c r="S389" s="9">
        <f t="shared" si="48"/>
        <v>2025</v>
      </c>
      <c r="T389" s="12">
        <f t="shared" si="49"/>
        <v>3</v>
      </c>
      <c r="U389" s="6" t="str">
        <f t="shared" si="50"/>
        <v>Maret</v>
      </c>
      <c r="V389" s="9" t="str">
        <f t="shared" si="51"/>
        <v>Q1</v>
      </c>
      <c r="W389" s="10">
        <f t="shared" si="52"/>
        <v>7284.0699999999988</v>
      </c>
      <c r="X389" s="12">
        <f t="shared" si="53"/>
        <v>9</v>
      </c>
      <c r="Y389" s="9" t="str">
        <f t="shared" si="54"/>
        <v>Completed</v>
      </c>
      <c r="Z389" s="6" t="str">
        <f t="shared" si="55"/>
        <v>Low</v>
      </c>
    </row>
    <row r="390" spans="1:26" x14ac:dyDescent="0.35">
      <c r="A390" s="8">
        <v>45488</v>
      </c>
      <c r="B390" s="6" t="s">
        <v>18</v>
      </c>
      <c r="C390" s="6" t="s">
        <v>29</v>
      </c>
      <c r="D390" s="12">
        <v>10</v>
      </c>
      <c r="E390" s="10">
        <v>325.97000000000003</v>
      </c>
      <c r="F390" s="6" t="s">
        <v>33</v>
      </c>
      <c r="G390" s="6" t="s">
        <v>35</v>
      </c>
      <c r="H390" s="7">
        <v>0</v>
      </c>
      <c r="I390" s="6" t="s">
        <v>41</v>
      </c>
      <c r="J390" s="10">
        <v>3259.7</v>
      </c>
      <c r="K390" s="6" t="s">
        <v>46</v>
      </c>
      <c r="L390" s="6" t="s">
        <v>47</v>
      </c>
      <c r="M390" s="12">
        <v>1</v>
      </c>
      <c r="N390" s="9" t="s">
        <v>436</v>
      </c>
      <c r="O390" s="6" t="s">
        <v>1927</v>
      </c>
      <c r="P390" s="11">
        <v>49.95</v>
      </c>
      <c r="Q390" s="16">
        <v>45495</v>
      </c>
      <c r="R390" s="6" t="s">
        <v>2921</v>
      </c>
      <c r="S390" s="9">
        <f t="shared" si="48"/>
        <v>2024</v>
      </c>
      <c r="T390" s="12">
        <f t="shared" si="49"/>
        <v>7</v>
      </c>
      <c r="U390" s="6" t="str">
        <f t="shared" si="50"/>
        <v>Juli</v>
      </c>
      <c r="V390" s="9" t="str">
        <f t="shared" si="51"/>
        <v>Q3</v>
      </c>
      <c r="W390" s="10">
        <f t="shared" si="52"/>
        <v>3209.75</v>
      </c>
      <c r="X390" s="12">
        <f t="shared" si="53"/>
        <v>7</v>
      </c>
      <c r="Y390" s="9" t="str">
        <f t="shared" si="54"/>
        <v>Returned</v>
      </c>
      <c r="Z390" s="6" t="str">
        <f t="shared" si="55"/>
        <v>No Discount</v>
      </c>
    </row>
    <row r="391" spans="1:26" x14ac:dyDescent="0.35">
      <c r="A391" s="8">
        <v>45534</v>
      </c>
      <c r="B391" s="6" t="s">
        <v>19</v>
      </c>
      <c r="C391" s="6" t="s">
        <v>23</v>
      </c>
      <c r="D391" s="12">
        <v>17</v>
      </c>
      <c r="E391" s="10">
        <v>469.32</v>
      </c>
      <c r="F391" s="6" t="s">
        <v>30</v>
      </c>
      <c r="G391" s="6" t="s">
        <v>35</v>
      </c>
      <c r="H391" s="7">
        <v>0</v>
      </c>
      <c r="I391" s="6" t="s">
        <v>39</v>
      </c>
      <c r="J391" s="10">
        <v>7978.44</v>
      </c>
      <c r="K391" s="6" t="s">
        <v>43</v>
      </c>
      <c r="L391" s="6" t="s">
        <v>49</v>
      </c>
      <c r="M391" s="12">
        <v>1</v>
      </c>
      <c r="N391" s="9" t="s">
        <v>437</v>
      </c>
      <c r="O391" s="6" t="s">
        <v>1928</v>
      </c>
      <c r="P391" s="11">
        <v>5.86</v>
      </c>
      <c r="Q391" s="16">
        <v>45536</v>
      </c>
      <c r="R391" s="6" t="s">
        <v>2922</v>
      </c>
      <c r="S391" s="9">
        <f t="shared" si="48"/>
        <v>2024</v>
      </c>
      <c r="T391" s="12">
        <f t="shared" si="49"/>
        <v>8</v>
      </c>
      <c r="U391" s="6" t="str">
        <f t="shared" si="50"/>
        <v>Agustus</v>
      </c>
      <c r="V391" s="9" t="str">
        <f t="shared" si="51"/>
        <v>Q3</v>
      </c>
      <c r="W391" s="10">
        <f t="shared" si="52"/>
        <v>7972.58</v>
      </c>
      <c r="X391" s="12">
        <f t="shared" si="53"/>
        <v>2</v>
      </c>
      <c r="Y391" s="9" t="str">
        <f t="shared" si="54"/>
        <v>Returned</v>
      </c>
      <c r="Z391" s="6" t="str">
        <f t="shared" si="55"/>
        <v>No Discount</v>
      </c>
    </row>
    <row r="392" spans="1:26" x14ac:dyDescent="0.35">
      <c r="A392" s="8">
        <v>45664</v>
      </c>
      <c r="B392" s="6" t="s">
        <v>21</v>
      </c>
      <c r="C392" s="6" t="s">
        <v>24</v>
      </c>
      <c r="D392" s="12">
        <v>13</v>
      </c>
      <c r="E392" s="10">
        <v>186.69</v>
      </c>
      <c r="F392" s="6" t="s">
        <v>33</v>
      </c>
      <c r="G392" s="6" t="s">
        <v>34</v>
      </c>
      <c r="H392" s="7">
        <v>0</v>
      </c>
      <c r="I392" s="6" t="s">
        <v>41</v>
      </c>
      <c r="J392" s="10">
        <v>2426.9699999999998</v>
      </c>
      <c r="K392" s="6" t="s">
        <v>46</v>
      </c>
      <c r="L392" s="6" t="s">
        <v>47</v>
      </c>
      <c r="M392" s="12">
        <v>0</v>
      </c>
      <c r="N392" s="9" t="s">
        <v>438</v>
      </c>
      <c r="O392" s="6" t="s">
        <v>1929</v>
      </c>
      <c r="P392" s="11">
        <v>19.920000000000002</v>
      </c>
      <c r="Q392" s="16">
        <v>45667</v>
      </c>
      <c r="R392" s="6" t="s">
        <v>2924</v>
      </c>
      <c r="S392" s="9">
        <f t="shared" si="48"/>
        <v>2025</v>
      </c>
      <c r="T392" s="12">
        <f t="shared" si="49"/>
        <v>1</v>
      </c>
      <c r="U392" s="6" t="str">
        <f t="shared" si="50"/>
        <v>Januari</v>
      </c>
      <c r="V392" s="9" t="str">
        <f t="shared" si="51"/>
        <v>Q1</v>
      </c>
      <c r="W392" s="10">
        <f t="shared" si="52"/>
        <v>2407.0499999999997</v>
      </c>
      <c r="X392" s="12">
        <f t="shared" si="53"/>
        <v>3</v>
      </c>
      <c r="Y392" s="9" t="str">
        <f t="shared" si="54"/>
        <v>Completed</v>
      </c>
      <c r="Z392" s="6" t="str">
        <f t="shared" si="55"/>
        <v>No Discount</v>
      </c>
    </row>
    <row r="393" spans="1:26" x14ac:dyDescent="0.35">
      <c r="A393" s="8">
        <v>45693</v>
      </c>
      <c r="B393" s="6" t="s">
        <v>19</v>
      </c>
      <c r="C393" s="6" t="s">
        <v>24</v>
      </c>
      <c r="D393" s="12">
        <v>16</v>
      </c>
      <c r="E393" s="10">
        <v>34.659999999999997</v>
      </c>
      <c r="F393" s="6" t="s">
        <v>32</v>
      </c>
      <c r="G393" s="6" t="s">
        <v>35</v>
      </c>
      <c r="H393" s="7">
        <v>0.05</v>
      </c>
      <c r="I393" s="6" t="s">
        <v>37</v>
      </c>
      <c r="J393" s="10">
        <v>526.83199999999988</v>
      </c>
      <c r="K393" s="6" t="s">
        <v>45</v>
      </c>
      <c r="L393" s="6" t="s">
        <v>2928</v>
      </c>
      <c r="M393" s="12">
        <v>0</v>
      </c>
      <c r="N393" s="9" t="s">
        <v>439</v>
      </c>
      <c r="O393" s="6" t="s">
        <v>1930</v>
      </c>
      <c r="P393" s="11">
        <v>49.9</v>
      </c>
      <c r="Q393" s="16">
        <v>45699</v>
      </c>
      <c r="R393" s="6" t="s">
        <v>2922</v>
      </c>
      <c r="S393" s="9">
        <f t="shared" si="48"/>
        <v>2025</v>
      </c>
      <c r="T393" s="12">
        <f t="shared" si="49"/>
        <v>2</v>
      </c>
      <c r="U393" s="6" t="str">
        <f t="shared" si="50"/>
        <v>Februari</v>
      </c>
      <c r="V393" s="9" t="str">
        <f t="shared" si="51"/>
        <v>Q1</v>
      </c>
      <c r="W393" s="10">
        <f t="shared" si="52"/>
        <v>476.9319999999999</v>
      </c>
      <c r="X393" s="12">
        <f t="shared" si="53"/>
        <v>6</v>
      </c>
      <c r="Y393" s="9" t="str">
        <f t="shared" si="54"/>
        <v>Completed</v>
      </c>
      <c r="Z393" s="6" t="str">
        <f t="shared" si="55"/>
        <v>Low</v>
      </c>
    </row>
    <row r="394" spans="1:26" x14ac:dyDescent="0.35">
      <c r="A394" s="8">
        <v>45383</v>
      </c>
      <c r="B394" s="6" t="s">
        <v>20</v>
      </c>
      <c r="C394" s="6" t="s">
        <v>29</v>
      </c>
      <c r="D394" s="12">
        <v>18</v>
      </c>
      <c r="E394" s="10">
        <v>155.04</v>
      </c>
      <c r="F394" s="6" t="s">
        <v>30</v>
      </c>
      <c r="G394" s="6" t="s">
        <v>34</v>
      </c>
      <c r="H394" s="7">
        <v>0.15</v>
      </c>
      <c r="I394" s="6" t="s">
        <v>38</v>
      </c>
      <c r="J394" s="10">
        <v>2372.1120000000001</v>
      </c>
      <c r="K394" s="6" t="s">
        <v>46</v>
      </c>
      <c r="L394" s="6" t="s">
        <v>49</v>
      </c>
      <c r="M394" s="12">
        <v>0</v>
      </c>
      <c r="N394" s="9" t="s">
        <v>440</v>
      </c>
      <c r="O394" s="6" t="s">
        <v>1931</v>
      </c>
      <c r="P394" s="11">
        <v>39.99</v>
      </c>
      <c r="Q394" s="16">
        <v>45386</v>
      </c>
      <c r="R394" s="6" t="s">
        <v>2923</v>
      </c>
      <c r="S394" s="9">
        <f t="shared" si="48"/>
        <v>2024</v>
      </c>
      <c r="T394" s="12">
        <f t="shared" si="49"/>
        <v>4</v>
      </c>
      <c r="U394" s="6" t="str">
        <f t="shared" si="50"/>
        <v>April</v>
      </c>
      <c r="V394" s="9" t="str">
        <f t="shared" si="51"/>
        <v>Q2</v>
      </c>
      <c r="W394" s="10">
        <f t="shared" si="52"/>
        <v>2332.1220000000003</v>
      </c>
      <c r="X394" s="12">
        <f t="shared" si="53"/>
        <v>3</v>
      </c>
      <c r="Y394" s="9" t="str">
        <f t="shared" si="54"/>
        <v>Completed</v>
      </c>
      <c r="Z394" s="6" t="str">
        <f t="shared" si="55"/>
        <v>High</v>
      </c>
    </row>
    <row r="395" spans="1:26" x14ac:dyDescent="0.35">
      <c r="A395" s="8">
        <v>45717</v>
      </c>
      <c r="B395" s="6" t="s">
        <v>22</v>
      </c>
      <c r="C395" s="6" t="s">
        <v>27</v>
      </c>
      <c r="D395" s="12">
        <v>4</v>
      </c>
      <c r="E395" s="10">
        <v>69.599999999999994</v>
      </c>
      <c r="F395" s="6" t="s">
        <v>33</v>
      </c>
      <c r="G395" s="6" t="s">
        <v>34</v>
      </c>
      <c r="H395" s="7">
        <v>0.05</v>
      </c>
      <c r="I395" s="6" t="s">
        <v>36</v>
      </c>
      <c r="J395" s="10">
        <v>264.48</v>
      </c>
      <c r="K395" s="6" t="s">
        <v>43</v>
      </c>
      <c r="L395" s="6" t="s">
        <v>48</v>
      </c>
      <c r="M395" s="12">
        <v>0</v>
      </c>
      <c r="N395" s="9" t="s">
        <v>441</v>
      </c>
      <c r="O395" s="6" t="s">
        <v>1932</v>
      </c>
      <c r="P395" s="11">
        <v>17.68</v>
      </c>
      <c r="Q395" s="16">
        <v>45725</v>
      </c>
      <c r="R395" s="6" t="s">
        <v>2925</v>
      </c>
      <c r="S395" s="9">
        <f t="shared" si="48"/>
        <v>2025</v>
      </c>
      <c r="T395" s="12">
        <f t="shared" si="49"/>
        <v>3</v>
      </c>
      <c r="U395" s="6" t="str">
        <f t="shared" si="50"/>
        <v>Maret</v>
      </c>
      <c r="V395" s="9" t="str">
        <f t="shared" si="51"/>
        <v>Q1</v>
      </c>
      <c r="W395" s="10">
        <f t="shared" si="52"/>
        <v>246.8</v>
      </c>
      <c r="X395" s="12">
        <f t="shared" si="53"/>
        <v>8</v>
      </c>
      <c r="Y395" s="9" t="str">
        <f t="shared" si="54"/>
        <v>Completed</v>
      </c>
      <c r="Z395" s="6" t="str">
        <f t="shared" si="55"/>
        <v>Low</v>
      </c>
    </row>
    <row r="396" spans="1:26" x14ac:dyDescent="0.35">
      <c r="A396" s="8">
        <v>45110</v>
      </c>
      <c r="B396" s="6" t="s">
        <v>21</v>
      </c>
      <c r="C396" s="6" t="s">
        <v>27</v>
      </c>
      <c r="D396" s="12">
        <v>13</v>
      </c>
      <c r="E396" s="10">
        <v>55.09</v>
      </c>
      <c r="F396" s="6" t="s">
        <v>31</v>
      </c>
      <c r="G396" s="6" t="s">
        <v>34</v>
      </c>
      <c r="H396" s="7">
        <v>0.15</v>
      </c>
      <c r="I396" s="6" t="s">
        <v>40</v>
      </c>
      <c r="J396" s="10">
        <v>608.74450000000002</v>
      </c>
      <c r="K396" s="6" t="s">
        <v>46</v>
      </c>
      <c r="L396" s="6" t="s">
        <v>47</v>
      </c>
      <c r="M396" s="12">
        <v>1</v>
      </c>
      <c r="N396" s="9" t="s">
        <v>442</v>
      </c>
      <c r="O396" s="6" t="s">
        <v>1933</v>
      </c>
      <c r="P396" s="11">
        <v>47.78</v>
      </c>
      <c r="Q396" s="16">
        <v>45113</v>
      </c>
      <c r="R396" s="6" t="s">
        <v>2924</v>
      </c>
      <c r="S396" s="9">
        <f t="shared" si="48"/>
        <v>2023</v>
      </c>
      <c r="T396" s="12">
        <f t="shared" si="49"/>
        <v>7</v>
      </c>
      <c r="U396" s="6" t="str">
        <f t="shared" si="50"/>
        <v>Juli</v>
      </c>
      <c r="V396" s="9" t="str">
        <f t="shared" si="51"/>
        <v>Q3</v>
      </c>
      <c r="W396" s="10">
        <f t="shared" si="52"/>
        <v>560.96450000000004</v>
      </c>
      <c r="X396" s="12">
        <f t="shared" si="53"/>
        <v>3</v>
      </c>
      <c r="Y396" s="9" t="str">
        <f t="shared" si="54"/>
        <v>Returned</v>
      </c>
      <c r="Z396" s="6" t="str">
        <f t="shared" si="55"/>
        <v>High</v>
      </c>
    </row>
    <row r="397" spans="1:26" x14ac:dyDescent="0.35">
      <c r="A397" s="8">
        <v>45041</v>
      </c>
      <c r="B397" s="6" t="s">
        <v>21</v>
      </c>
      <c r="C397" s="6" t="s">
        <v>23</v>
      </c>
      <c r="D397" s="12">
        <v>13</v>
      </c>
      <c r="E397" s="10">
        <v>206.11</v>
      </c>
      <c r="F397" s="6" t="s">
        <v>30</v>
      </c>
      <c r="G397" s="6" t="s">
        <v>35</v>
      </c>
      <c r="H397" s="7">
        <v>0.15</v>
      </c>
      <c r="I397" s="6" t="s">
        <v>41</v>
      </c>
      <c r="J397" s="10">
        <v>2277.5155</v>
      </c>
      <c r="K397" s="6" t="s">
        <v>43</v>
      </c>
      <c r="L397" s="6" t="s">
        <v>48</v>
      </c>
      <c r="M397" s="12">
        <v>1</v>
      </c>
      <c r="N397" s="9" t="s">
        <v>443</v>
      </c>
      <c r="O397" s="6" t="s">
        <v>1934</v>
      </c>
      <c r="P397" s="11">
        <v>22.59</v>
      </c>
      <c r="Q397" s="16">
        <v>45047</v>
      </c>
      <c r="R397" s="6" t="s">
        <v>2924</v>
      </c>
      <c r="S397" s="9">
        <f t="shared" si="48"/>
        <v>2023</v>
      </c>
      <c r="T397" s="12">
        <f t="shared" si="49"/>
        <v>4</v>
      </c>
      <c r="U397" s="6" t="str">
        <f t="shared" si="50"/>
        <v>April</v>
      </c>
      <c r="V397" s="9" t="str">
        <f t="shared" si="51"/>
        <v>Q2</v>
      </c>
      <c r="W397" s="10">
        <f t="shared" si="52"/>
        <v>2254.9254999999998</v>
      </c>
      <c r="X397" s="12">
        <f t="shared" si="53"/>
        <v>6</v>
      </c>
      <c r="Y397" s="9" t="str">
        <f t="shared" si="54"/>
        <v>Returned</v>
      </c>
      <c r="Z397" s="6" t="str">
        <f t="shared" si="55"/>
        <v>High</v>
      </c>
    </row>
    <row r="398" spans="1:26" x14ac:dyDescent="0.35">
      <c r="A398" s="8">
        <v>45756</v>
      </c>
      <c r="B398" s="6" t="s">
        <v>22</v>
      </c>
      <c r="C398" s="6" t="s">
        <v>28</v>
      </c>
      <c r="D398" s="12">
        <v>14</v>
      </c>
      <c r="E398" s="10">
        <v>484.38</v>
      </c>
      <c r="F398" s="6" t="s">
        <v>33</v>
      </c>
      <c r="G398" s="6" t="s">
        <v>35</v>
      </c>
      <c r="H398" s="7">
        <v>0.05</v>
      </c>
      <c r="I398" s="6" t="s">
        <v>38</v>
      </c>
      <c r="J398" s="10">
        <v>6442.253999999999</v>
      </c>
      <c r="K398" s="6" t="s">
        <v>45</v>
      </c>
      <c r="L398" s="6" t="s">
        <v>48</v>
      </c>
      <c r="M398" s="12">
        <v>0</v>
      </c>
      <c r="N398" s="9" t="s">
        <v>444</v>
      </c>
      <c r="O398" s="6" t="s">
        <v>1935</v>
      </c>
      <c r="P398" s="11">
        <v>29.24</v>
      </c>
      <c r="Q398" s="16">
        <v>45766</v>
      </c>
      <c r="R398" s="6" t="s">
        <v>2925</v>
      </c>
      <c r="S398" s="9">
        <f t="shared" si="48"/>
        <v>2025</v>
      </c>
      <c r="T398" s="12">
        <f t="shared" si="49"/>
        <v>4</v>
      </c>
      <c r="U398" s="6" t="str">
        <f t="shared" si="50"/>
        <v>April</v>
      </c>
      <c r="V398" s="9" t="str">
        <f t="shared" si="51"/>
        <v>Q2</v>
      </c>
      <c r="W398" s="10">
        <f t="shared" si="52"/>
        <v>6413.0139999999992</v>
      </c>
      <c r="X398" s="12">
        <f t="shared" si="53"/>
        <v>10</v>
      </c>
      <c r="Y398" s="9" t="str">
        <f t="shared" si="54"/>
        <v>Completed</v>
      </c>
      <c r="Z398" s="6" t="str">
        <f t="shared" si="55"/>
        <v>Low</v>
      </c>
    </row>
    <row r="399" spans="1:26" x14ac:dyDescent="0.35">
      <c r="A399" s="8">
        <v>45235</v>
      </c>
      <c r="B399" s="6" t="s">
        <v>20</v>
      </c>
      <c r="C399" s="6" t="s">
        <v>27</v>
      </c>
      <c r="D399" s="12">
        <v>6</v>
      </c>
      <c r="E399" s="10">
        <v>449.57</v>
      </c>
      <c r="F399" s="6" t="s">
        <v>33</v>
      </c>
      <c r="G399" s="6" t="s">
        <v>34</v>
      </c>
      <c r="H399" s="7">
        <v>0</v>
      </c>
      <c r="I399" s="6" t="s">
        <v>38</v>
      </c>
      <c r="J399" s="10">
        <v>2697.42</v>
      </c>
      <c r="K399" s="6" t="s">
        <v>43</v>
      </c>
      <c r="L399" s="6" t="s">
        <v>49</v>
      </c>
      <c r="M399" s="12">
        <v>0</v>
      </c>
      <c r="N399" s="9" t="s">
        <v>445</v>
      </c>
      <c r="O399" s="6" t="s">
        <v>1936</v>
      </c>
      <c r="P399" s="11">
        <v>23.09</v>
      </c>
      <c r="Q399" s="16">
        <v>45242</v>
      </c>
      <c r="R399" s="6" t="s">
        <v>2923</v>
      </c>
      <c r="S399" s="9">
        <f t="shared" si="48"/>
        <v>2023</v>
      </c>
      <c r="T399" s="12">
        <f t="shared" si="49"/>
        <v>11</v>
      </c>
      <c r="U399" s="6" t="str">
        <f t="shared" si="50"/>
        <v>November</v>
      </c>
      <c r="V399" s="9" t="str">
        <f t="shared" si="51"/>
        <v>Q4</v>
      </c>
      <c r="W399" s="10">
        <f t="shared" si="52"/>
        <v>2674.33</v>
      </c>
      <c r="X399" s="12">
        <f t="shared" si="53"/>
        <v>7</v>
      </c>
      <c r="Y399" s="9" t="str">
        <f t="shared" si="54"/>
        <v>Completed</v>
      </c>
      <c r="Z399" s="6" t="str">
        <f t="shared" si="55"/>
        <v>No Discount</v>
      </c>
    </row>
    <row r="400" spans="1:26" x14ac:dyDescent="0.35">
      <c r="A400" s="8">
        <v>44939</v>
      </c>
      <c r="B400" s="6" t="s">
        <v>18</v>
      </c>
      <c r="C400" s="6" t="s">
        <v>23</v>
      </c>
      <c r="D400" s="12">
        <v>9</v>
      </c>
      <c r="E400" s="10">
        <v>223.01</v>
      </c>
      <c r="F400" s="6" t="s">
        <v>32</v>
      </c>
      <c r="G400" s="6" t="s">
        <v>35</v>
      </c>
      <c r="H400" s="7">
        <v>0</v>
      </c>
      <c r="I400" s="6" t="s">
        <v>40</v>
      </c>
      <c r="J400" s="10">
        <v>2007.09</v>
      </c>
      <c r="K400" s="6" t="s">
        <v>46</v>
      </c>
      <c r="L400" s="6" t="s">
        <v>2928</v>
      </c>
      <c r="M400" s="12">
        <v>1</v>
      </c>
      <c r="N400" s="9" t="s">
        <v>446</v>
      </c>
      <c r="O400" s="6" t="s">
        <v>1937</v>
      </c>
      <c r="P400" s="11">
        <v>11.9</v>
      </c>
      <c r="Q400" s="16">
        <v>44945</v>
      </c>
      <c r="R400" s="6" t="s">
        <v>2921</v>
      </c>
      <c r="S400" s="9">
        <f t="shared" si="48"/>
        <v>2023</v>
      </c>
      <c r="T400" s="12">
        <f t="shared" si="49"/>
        <v>1</v>
      </c>
      <c r="U400" s="6" t="str">
        <f t="shared" si="50"/>
        <v>Januari</v>
      </c>
      <c r="V400" s="9" t="str">
        <f t="shared" si="51"/>
        <v>Q1</v>
      </c>
      <c r="W400" s="10">
        <f t="shared" si="52"/>
        <v>1995.1899999999998</v>
      </c>
      <c r="X400" s="12">
        <f t="shared" si="53"/>
        <v>6</v>
      </c>
      <c r="Y400" s="9" t="str">
        <f t="shared" si="54"/>
        <v>Returned</v>
      </c>
      <c r="Z400" s="6" t="str">
        <f t="shared" si="55"/>
        <v>No Discount</v>
      </c>
    </row>
    <row r="401" spans="1:26" x14ac:dyDescent="0.35">
      <c r="A401" s="8">
        <v>45694</v>
      </c>
      <c r="B401" s="6" t="s">
        <v>22</v>
      </c>
      <c r="C401" s="6" t="s">
        <v>26</v>
      </c>
      <c r="D401" s="12">
        <v>14</v>
      </c>
      <c r="E401" s="10">
        <v>291.91000000000003</v>
      </c>
      <c r="F401" s="6" t="s">
        <v>31</v>
      </c>
      <c r="G401" s="6" t="s">
        <v>35</v>
      </c>
      <c r="H401" s="7">
        <v>0.15</v>
      </c>
      <c r="I401" s="6" t="s">
        <v>38</v>
      </c>
      <c r="J401" s="10">
        <v>3473.7289999999998</v>
      </c>
      <c r="K401" s="6" t="s">
        <v>44</v>
      </c>
      <c r="L401" s="6" t="s">
        <v>2928</v>
      </c>
      <c r="M401" s="12">
        <v>0</v>
      </c>
      <c r="N401" s="9" t="s">
        <v>447</v>
      </c>
      <c r="O401" s="6" t="s">
        <v>1938</v>
      </c>
      <c r="P401" s="11">
        <v>27.51</v>
      </c>
      <c r="Q401" s="16">
        <v>45698</v>
      </c>
      <c r="R401" s="6" t="s">
        <v>2925</v>
      </c>
      <c r="S401" s="9">
        <f t="shared" si="48"/>
        <v>2025</v>
      </c>
      <c r="T401" s="12">
        <f t="shared" si="49"/>
        <v>2</v>
      </c>
      <c r="U401" s="6" t="str">
        <f t="shared" si="50"/>
        <v>Februari</v>
      </c>
      <c r="V401" s="9" t="str">
        <f t="shared" si="51"/>
        <v>Q1</v>
      </c>
      <c r="W401" s="10">
        <f t="shared" si="52"/>
        <v>3446.2189999999996</v>
      </c>
      <c r="X401" s="12">
        <f t="shared" si="53"/>
        <v>4</v>
      </c>
      <c r="Y401" s="9" t="str">
        <f t="shared" si="54"/>
        <v>Completed</v>
      </c>
      <c r="Z401" s="6" t="str">
        <f t="shared" si="55"/>
        <v>High</v>
      </c>
    </row>
    <row r="402" spans="1:26" x14ac:dyDescent="0.35">
      <c r="A402" s="8">
        <v>45066</v>
      </c>
      <c r="B402" s="6" t="s">
        <v>19</v>
      </c>
      <c r="C402" s="6" t="s">
        <v>27</v>
      </c>
      <c r="D402" s="12">
        <v>13</v>
      </c>
      <c r="E402" s="10">
        <v>90.86</v>
      </c>
      <c r="F402" s="6" t="s">
        <v>31</v>
      </c>
      <c r="G402" s="6" t="s">
        <v>34</v>
      </c>
      <c r="H402" s="7">
        <v>0</v>
      </c>
      <c r="I402" s="6" t="s">
        <v>39</v>
      </c>
      <c r="J402" s="10">
        <v>1181.18</v>
      </c>
      <c r="K402" s="6" t="s">
        <v>43</v>
      </c>
      <c r="L402" s="6" t="s">
        <v>48</v>
      </c>
      <c r="M402" s="12">
        <v>0</v>
      </c>
      <c r="N402" s="9" t="s">
        <v>448</v>
      </c>
      <c r="O402" s="6" t="s">
        <v>1939</v>
      </c>
      <c r="P402" s="11">
        <v>16.739999999999998</v>
      </c>
      <c r="Q402" s="16">
        <v>45071</v>
      </c>
      <c r="R402" s="6" t="s">
        <v>2922</v>
      </c>
      <c r="S402" s="9">
        <f t="shared" si="48"/>
        <v>2023</v>
      </c>
      <c r="T402" s="12">
        <f t="shared" si="49"/>
        <v>5</v>
      </c>
      <c r="U402" s="6" t="str">
        <f t="shared" si="50"/>
        <v>Mei</v>
      </c>
      <c r="V402" s="9" t="str">
        <f t="shared" si="51"/>
        <v>Q2</v>
      </c>
      <c r="W402" s="10">
        <f t="shared" si="52"/>
        <v>1164.44</v>
      </c>
      <c r="X402" s="12">
        <f t="shared" si="53"/>
        <v>5</v>
      </c>
      <c r="Y402" s="9" t="str">
        <f t="shared" si="54"/>
        <v>Completed</v>
      </c>
      <c r="Z402" s="6" t="str">
        <f t="shared" si="55"/>
        <v>No Discount</v>
      </c>
    </row>
    <row r="403" spans="1:26" x14ac:dyDescent="0.35">
      <c r="A403" s="8">
        <v>45826</v>
      </c>
      <c r="B403" s="6" t="s">
        <v>18</v>
      </c>
      <c r="C403" s="6" t="s">
        <v>25</v>
      </c>
      <c r="D403" s="12">
        <v>4</v>
      </c>
      <c r="E403" s="10">
        <v>109.05</v>
      </c>
      <c r="F403" s="6" t="s">
        <v>33</v>
      </c>
      <c r="G403" s="6" t="s">
        <v>34</v>
      </c>
      <c r="H403" s="7">
        <v>0</v>
      </c>
      <c r="I403" s="6" t="s">
        <v>40</v>
      </c>
      <c r="J403" s="10">
        <v>436.2</v>
      </c>
      <c r="K403" s="6" t="s">
        <v>43</v>
      </c>
      <c r="L403" s="6" t="s">
        <v>49</v>
      </c>
      <c r="M403" s="12">
        <v>0</v>
      </c>
      <c r="N403" s="9" t="s">
        <v>449</v>
      </c>
      <c r="O403" s="6" t="s">
        <v>1940</v>
      </c>
      <c r="P403" s="11">
        <v>21.02</v>
      </c>
      <c r="Q403" s="16">
        <v>45832</v>
      </c>
      <c r="R403" s="6" t="s">
        <v>2921</v>
      </c>
      <c r="S403" s="9">
        <f t="shared" si="48"/>
        <v>2025</v>
      </c>
      <c r="T403" s="12">
        <f t="shared" si="49"/>
        <v>6</v>
      </c>
      <c r="U403" s="6" t="str">
        <f t="shared" si="50"/>
        <v>Juni</v>
      </c>
      <c r="V403" s="9" t="str">
        <f t="shared" si="51"/>
        <v>Q2</v>
      </c>
      <c r="W403" s="10">
        <f t="shared" si="52"/>
        <v>415.18</v>
      </c>
      <c r="X403" s="12">
        <f t="shared" si="53"/>
        <v>6</v>
      </c>
      <c r="Y403" s="9" t="str">
        <f t="shared" si="54"/>
        <v>Completed</v>
      </c>
      <c r="Z403" s="6" t="str">
        <f t="shared" si="55"/>
        <v>No Discount</v>
      </c>
    </row>
    <row r="404" spans="1:26" x14ac:dyDescent="0.35">
      <c r="A404" s="8">
        <v>44980</v>
      </c>
      <c r="B404" s="6" t="s">
        <v>22</v>
      </c>
      <c r="C404" s="6" t="s">
        <v>28</v>
      </c>
      <c r="D404" s="12">
        <v>12</v>
      </c>
      <c r="E404" s="10">
        <v>245.6</v>
      </c>
      <c r="F404" s="6" t="s">
        <v>33</v>
      </c>
      <c r="G404" s="6" t="s">
        <v>35</v>
      </c>
      <c r="H404" s="7">
        <v>0</v>
      </c>
      <c r="I404" s="6" t="s">
        <v>41</v>
      </c>
      <c r="J404" s="10">
        <v>2947.2</v>
      </c>
      <c r="K404" s="6" t="s">
        <v>46</v>
      </c>
      <c r="L404" s="6" t="s">
        <v>47</v>
      </c>
      <c r="M404" s="12">
        <v>1</v>
      </c>
      <c r="N404" s="9" t="s">
        <v>450</v>
      </c>
      <c r="O404" s="6" t="s">
        <v>1941</v>
      </c>
      <c r="P404" s="11">
        <v>43.92</v>
      </c>
      <c r="Q404" s="16">
        <v>44984</v>
      </c>
      <c r="R404" s="6" t="s">
        <v>2925</v>
      </c>
      <c r="S404" s="9">
        <f t="shared" si="48"/>
        <v>2023</v>
      </c>
      <c r="T404" s="12">
        <f t="shared" si="49"/>
        <v>2</v>
      </c>
      <c r="U404" s="6" t="str">
        <f t="shared" si="50"/>
        <v>Februari</v>
      </c>
      <c r="V404" s="9" t="str">
        <f t="shared" si="51"/>
        <v>Q1</v>
      </c>
      <c r="W404" s="10">
        <f t="shared" si="52"/>
        <v>2903.2799999999997</v>
      </c>
      <c r="X404" s="12">
        <f t="shared" si="53"/>
        <v>4</v>
      </c>
      <c r="Y404" s="9" t="str">
        <f t="shared" si="54"/>
        <v>Returned</v>
      </c>
      <c r="Z404" s="6" t="str">
        <f t="shared" si="55"/>
        <v>No Discount</v>
      </c>
    </row>
    <row r="405" spans="1:26" x14ac:dyDescent="0.35">
      <c r="A405" s="8">
        <v>45605</v>
      </c>
      <c r="B405" s="6" t="s">
        <v>18</v>
      </c>
      <c r="C405" s="6" t="s">
        <v>29</v>
      </c>
      <c r="D405" s="12">
        <v>15</v>
      </c>
      <c r="E405" s="10">
        <v>380.03</v>
      </c>
      <c r="F405" s="6" t="s">
        <v>31</v>
      </c>
      <c r="G405" s="6" t="s">
        <v>35</v>
      </c>
      <c r="H405" s="7">
        <v>0</v>
      </c>
      <c r="I405" s="6" t="s">
        <v>41</v>
      </c>
      <c r="J405" s="10">
        <v>5700.45</v>
      </c>
      <c r="K405" s="6" t="s">
        <v>42</v>
      </c>
      <c r="L405" s="6" t="s">
        <v>2928</v>
      </c>
      <c r="M405" s="12">
        <v>0</v>
      </c>
      <c r="N405" s="9" t="s">
        <v>451</v>
      </c>
      <c r="O405" s="6" t="s">
        <v>1942</v>
      </c>
      <c r="P405" s="11">
        <v>25.72</v>
      </c>
      <c r="Q405" s="16">
        <v>45608</v>
      </c>
      <c r="R405" s="6" t="s">
        <v>2921</v>
      </c>
      <c r="S405" s="9">
        <f t="shared" si="48"/>
        <v>2024</v>
      </c>
      <c r="T405" s="12">
        <f t="shared" si="49"/>
        <v>11</v>
      </c>
      <c r="U405" s="6" t="str">
        <f t="shared" si="50"/>
        <v>November</v>
      </c>
      <c r="V405" s="9" t="str">
        <f t="shared" si="51"/>
        <v>Q4</v>
      </c>
      <c r="W405" s="10">
        <f t="shared" si="52"/>
        <v>5674.73</v>
      </c>
      <c r="X405" s="12">
        <f t="shared" si="53"/>
        <v>3</v>
      </c>
      <c r="Y405" s="9" t="str">
        <f t="shared" si="54"/>
        <v>Completed</v>
      </c>
      <c r="Z405" s="6" t="str">
        <f t="shared" si="55"/>
        <v>No Discount</v>
      </c>
    </row>
    <row r="406" spans="1:26" x14ac:dyDescent="0.35">
      <c r="A406" s="8">
        <v>45498</v>
      </c>
      <c r="B406" s="6" t="s">
        <v>19</v>
      </c>
      <c r="C406" s="6" t="s">
        <v>28</v>
      </c>
      <c r="D406" s="12">
        <v>3</v>
      </c>
      <c r="E406" s="10">
        <v>417.58</v>
      </c>
      <c r="F406" s="6" t="s">
        <v>33</v>
      </c>
      <c r="G406" s="6" t="s">
        <v>35</v>
      </c>
      <c r="H406" s="7">
        <v>0.05</v>
      </c>
      <c r="I406" s="6" t="s">
        <v>38</v>
      </c>
      <c r="J406" s="10">
        <v>1190.1030000000001</v>
      </c>
      <c r="K406" s="6" t="s">
        <v>43</v>
      </c>
      <c r="L406" s="6" t="s">
        <v>48</v>
      </c>
      <c r="M406" s="12">
        <v>0</v>
      </c>
      <c r="N406" s="9" t="s">
        <v>452</v>
      </c>
      <c r="O406" s="6" t="s">
        <v>1943</v>
      </c>
      <c r="P406" s="11">
        <v>43.42</v>
      </c>
      <c r="Q406" s="16">
        <v>45504</v>
      </c>
      <c r="R406" s="6" t="s">
        <v>2922</v>
      </c>
      <c r="S406" s="9">
        <f t="shared" si="48"/>
        <v>2024</v>
      </c>
      <c r="T406" s="12">
        <f t="shared" si="49"/>
        <v>7</v>
      </c>
      <c r="U406" s="6" t="str">
        <f t="shared" si="50"/>
        <v>Juli</v>
      </c>
      <c r="V406" s="9" t="str">
        <f t="shared" si="51"/>
        <v>Q3</v>
      </c>
      <c r="W406" s="10">
        <f t="shared" si="52"/>
        <v>1146.683</v>
      </c>
      <c r="X406" s="12">
        <f t="shared" si="53"/>
        <v>6</v>
      </c>
      <c r="Y406" s="9" t="str">
        <f t="shared" si="54"/>
        <v>Completed</v>
      </c>
      <c r="Z406" s="6" t="str">
        <f t="shared" si="55"/>
        <v>Low</v>
      </c>
    </row>
    <row r="407" spans="1:26" x14ac:dyDescent="0.35">
      <c r="A407" s="8">
        <v>45157</v>
      </c>
      <c r="B407" s="6" t="s">
        <v>22</v>
      </c>
      <c r="C407" s="6" t="s">
        <v>23</v>
      </c>
      <c r="D407" s="12">
        <v>15</v>
      </c>
      <c r="E407" s="10">
        <v>432.17</v>
      </c>
      <c r="F407" s="6" t="s">
        <v>33</v>
      </c>
      <c r="G407" s="6" t="s">
        <v>34</v>
      </c>
      <c r="H407" s="7">
        <v>0.15</v>
      </c>
      <c r="I407" s="6" t="s">
        <v>38</v>
      </c>
      <c r="J407" s="10">
        <v>5510.1674999999996</v>
      </c>
      <c r="K407" s="6" t="s">
        <v>45</v>
      </c>
      <c r="L407" s="6" t="s">
        <v>49</v>
      </c>
      <c r="M407" s="12">
        <v>0</v>
      </c>
      <c r="N407" s="9" t="s">
        <v>453</v>
      </c>
      <c r="O407" s="6" t="s">
        <v>1944</v>
      </c>
      <c r="P407" s="11">
        <v>44.88</v>
      </c>
      <c r="Q407" s="16">
        <v>45161</v>
      </c>
      <c r="R407" s="6" t="s">
        <v>2925</v>
      </c>
      <c r="S407" s="9">
        <f t="shared" si="48"/>
        <v>2023</v>
      </c>
      <c r="T407" s="12">
        <f t="shared" si="49"/>
        <v>8</v>
      </c>
      <c r="U407" s="6" t="str">
        <f t="shared" si="50"/>
        <v>Agustus</v>
      </c>
      <c r="V407" s="9" t="str">
        <f t="shared" si="51"/>
        <v>Q3</v>
      </c>
      <c r="W407" s="10">
        <f t="shared" si="52"/>
        <v>5465.2874999999995</v>
      </c>
      <c r="X407" s="12">
        <f t="shared" si="53"/>
        <v>4</v>
      </c>
      <c r="Y407" s="9" t="str">
        <f t="shared" si="54"/>
        <v>Completed</v>
      </c>
      <c r="Z407" s="6" t="str">
        <f t="shared" si="55"/>
        <v>High</v>
      </c>
    </row>
    <row r="408" spans="1:26" x14ac:dyDescent="0.35">
      <c r="A408" s="8">
        <v>45243</v>
      </c>
      <c r="B408" s="6" t="s">
        <v>19</v>
      </c>
      <c r="C408" s="6" t="s">
        <v>27</v>
      </c>
      <c r="D408" s="12">
        <v>13</v>
      </c>
      <c r="E408" s="10">
        <v>531.77</v>
      </c>
      <c r="F408" s="6" t="s">
        <v>32</v>
      </c>
      <c r="G408" s="6" t="s">
        <v>35</v>
      </c>
      <c r="H408" s="7">
        <v>0.1</v>
      </c>
      <c r="I408" s="6" t="s">
        <v>41</v>
      </c>
      <c r="J408" s="10">
        <v>6221.7090000000007</v>
      </c>
      <c r="K408" s="6" t="s">
        <v>42</v>
      </c>
      <c r="L408" s="6" t="s">
        <v>48</v>
      </c>
      <c r="M408" s="12">
        <v>0</v>
      </c>
      <c r="N408" s="9" t="s">
        <v>454</v>
      </c>
      <c r="O408" s="6" t="s">
        <v>1945</v>
      </c>
      <c r="P408" s="11">
        <v>37.909999999999997</v>
      </c>
      <c r="Q408" s="16">
        <v>45245</v>
      </c>
      <c r="R408" s="6" t="s">
        <v>2922</v>
      </c>
      <c r="S408" s="9">
        <f t="shared" si="48"/>
        <v>2023</v>
      </c>
      <c r="T408" s="12">
        <f t="shared" si="49"/>
        <v>11</v>
      </c>
      <c r="U408" s="6" t="str">
        <f t="shared" si="50"/>
        <v>November</v>
      </c>
      <c r="V408" s="9" t="str">
        <f t="shared" si="51"/>
        <v>Q4</v>
      </c>
      <c r="W408" s="10">
        <f t="shared" si="52"/>
        <v>6183.7990000000009</v>
      </c>
      <c r="X408" s="12">
        <f t="shared" si="53"/>
        <v>2</v>
      </c>
      <c r="Y408" s="9" t="str">
        <f t="shared" si="54"/>
        <v>Completed</v>
      </c>
      <c r="Z408" s="6" t="str">
        <f t="shared" si="55"/>
        <v>Medium</v>
      </c>
    </row>
    <row r="409" spans="1:26" x14ac:dyDescent="0.35">
      <c r="A409" s="8">
        <v>45545</v>
      </c>
      <c r="B409" s="6" t="s">
        <v>22</v>
      </c>
      <c r="C409" s="6" t="s">
        <v>28</v>
      </c>
      <c r="D409" s="12">
        <v>13</v>
      </c>
      <c r="E409" s="10">
        <v>442.99</v>
      </c>
      <c r="F409" s="6" t="s">
        <v>31</v>
      </c>
      <c r="G409" s="6" t="s">
        <v>34</v>
      </c>
      <c r="H409" s="7">
        <v>0.05</v>
      </c>
      <c r="I409" s="6" t="s">
        <v>37</v>
      </c>
      <c r="J409" s="10">
        <v>5470.9264999999996</v>
      </c>
      <c r="K409" s="6" t="s">
        <v>43</v>
      </c>
      <c r="L409" s="6" t="s">
        <v>48</v>
      </c>
      <c r="M409" s="12">
        <v>0</v>
      </c>
      <c r="N409" s="9" t="s">
        <v>455</v>
      </c>
      <c r="O409" s="6" t="s">
        <v>1946</v>
      </c>
      <c r="P409" s="11">
        <v>37.119999999999997</v>
      </c>
      <c r="Q409" s="16">
        <v>45553</v>
      </c>
      <c r="R409" s="6" t="s">
        <v>2925</v>
      </c>
      <c r="S409" s="9">
        <f t="shared" si="48"/>
        <v>2024</v>
      </c>
      <c r="T409" s="12">
        <f t="shared" si="49"/>
        <v>9</v>
      </c>
      <c r="U409" s="6" t="str">
        <f t="shared" si="50"/>
        <v>September</v>
      </c>
      <c r="V409" s="9" t="str">
        <f t="shared" si="51"/>
        <v>Q3</v>
      </c>
      <c r="W409" s="10">
        <f t="shared" si="52"/>
        <v>5433.8064999999997</v>
      </c>
      <c r="X409" s="12">
        <f t="shared" si="53"/>
        <v>8</v>
      </c>
      <c r="Y409" s="9" t="str">
        <f t="shared" si="54"/>
        <v>Completed</v>
      </c>
      <c r="Z409" s="6" t="str">
        <f t="shared" si="55"/>
        <v>Low</v>
      </c>
    </row>
    <row r="410" spans="1:26" x14ac:dyDescent="0.35">
      <c r="A410" s="8">
        <v>45534</v>
      </c>
      <c r="B410" s="6" t="s">
        <v>21</v>
      </c>
      <c r="C410" s="6" t="s">
        <v>26</v>
      </c>
      <c r="D410" s="12">
        <v>13</v>
      </c>
      <c r="E410" s="10">
        <v>567.5</v>
      </c>
      <c r="F410" s="6" t="s">
        <v>31</v>
      </c>
      <c r="G410" s="6" t="s">
        <v>35</v>
      </c>
      <c r="H410" s="7">
        <v>0</v>
      </c>
      <c r="I410" s="6" t="s">
        <v>36</v>
      </c>
      <c r="J410" s="10">
        <v>7377.5</v>
      </c>
      <c r="K410" s="6" t="s">
        <v>44</v>
      </c>
      <c r="L410" s="6" t="s">
        <v>2928</v>
      </c>
      <c r="M410" s="12">
        <v>0</v>
      </c>
      <c r="N410" s="9" t="s">
        <v>456</v>
      </c>
      <c r="O410" s="6" t="s">
        <v>1947</v>
      </c>
      <c r="P410" s="11">
        <v>28.41</v>
      </c>
      <c r="Q410" s="16">
        <v>45537</v>
      </c>
      <c r="R410" s="6" t="s">
        <v>2924</v>
      </c>
      <c r="S410" s="9">
        <f t="shared" si="48"/>
        <v>2024</v>
      </c>
      <c r="T410" s="12">
        <f t="shared" si="49"/>
        <v>8</v>
      </c>
      <c r="U410" s="6" t="str">
        <f t="shared" si="50"/>
        <v>Agustus</v>
      </c>
      <c r="V410" s="9" t="str">
        <f t="shared" si="51"/>
        <v>Q3</v>
      </c>
      <c r="W410" s="10">
        <f t="shared" si="52"/>
        <v>7349.09</v>
      </c>
      <c r="X410" s="12">
        <f t="shared" si="53"/>
        <v>3</v>
      </c>
      <c r="Y410" s="9" t="str">
        <f t="shared" si="54"/>
        <v>Completed</v>
      </c>
      <c r="Z410" s="6" t="str">
        <f t="shared" si="55"/>
        <v>No Discount</v>
      </c>
    </row>
    <row r="411" spans="1:26" x14ac:dyDescent="0.35">
      <c r="A411" s="8">
        <v>45606</v>
      </c>
      <c r="B411" s="6" t="s">
        <v>18</v>
      </c>
      <c r="C411" s="6" t="s">
        <v>28</v>
      </c>
      <c r="D411" s="12">
        <v>15</v>
      </c>
      <c r="E411" s="10">
        <v>469.52</v>
      </c>
      <c r="F411" s="6" t="s">
        <v>32</v>
      </c>
      <c r="G411" s="6" t="s">
        <v>34</v>
      </c>
      <c r="H411" s="7">
        <v>0</v>
      </c>
      <c r="I411" s="6" t="s">
        <v>37</v>
      </c>
      <c r="J411" s="10">
        <v>7042.7999999999993</v>
      </c>
      <c r="K411" s="6" t="s">
        <v>44</v>
      </c>
      <c r="L411" s="6" t="s">
        <v>47</v>
      </c>
      <c r="M411" s="12">
        <v>0</v>
      </c>
      <c r="N411" s="9" t="s">
        <v>457</v>
      </c>
      <c r="O411" s="6" t="s">
        <v>1948</v>
      </c>
      <c r="P411" s="11">
        <v>35.6</v>
      </c>
      <c r="Q411" s="16">
        <v>45613</v>
      </c>
      <c r="R411" s="6" t="s">
        <v>2921</v>
      </c>
      <c r="S411" s="9">
        <f t="shared" si="48"/>
        <v>2024</v>
      </c>
      <c r="T411" s="12">
        <f t="shared" si="49"/>
        <v>11</v>
      </c>
      <c r="U411" s="6" t="str">
        <f t="shared" si="50"/>
        <v>November</v>
      </c>
      <c r="V411" s="9" t="str">
        <f t="shared" si="51"/>
        <v>Q4</v>
      </c>
      <c r="W411" s="10">
        <f t="shared" si="52"/>
        <v>7007.1999999999989</v>
      </c>
      <c r="X411" s="12">
        <f t="shared" si="53"/>
        <v>7</v>
      </c>
      <c r="Y411" s="9" t="str">
        <f t="shared" si="54"/>
        <v>Completed</v>
      </c>
      <c r="Z411" s="6" t="str">
        <f t="shared" si="55"/>
        <v>No Discount</v>
      </c>
    </row>
    <row r="412" spans="1:26" x14ac:dyDescent="0.35">
      <c r="A412" s="8">
        <v>45029</v>
      </c>
      <c r="B412" s="6" t="s">
        <v>18</v>
      </c>
      <c r="C412" s="6" t="s">
        <v>29</v>
      </c>
      <c r="D412" s="12">
        <v>1</v>
      </c>
      <c r="E412" s="10">
        <v>396.09</v>
      </c>
      <c r="F412" s="6" t="s">
        <v>33</v>
      </c>
      <c r="G412" s="6" t="s">
        <v>34</v>
      </c>
      <c r="H412" s="7">
        <v>0.15</v>
      </c>
      <c r="I412" s="6" t="s">
        <v>38</v>
      </c>
      <c r="J412" s="10">
        <v>336.67649999999998</v>
      </c>
      <c r="K412" s="6" t="s">
        <v>44</v>
      </c>
      <c r="L412" s="6" t="s">
        <v>49</v>
      </c>
      <c r="M412" s="12">
        <v>0</v>
      </c>
      <c r="N412" s="9" t="s">
        <v>458</v>
      </c>
      <c r="O412" s="6" t="s">
        <v>1949</v>
      </c>
      <c r="P412" s="11">
        <v>39.380000000000003</v>
      </c>
      <c r="Q412" s="16">
        <v>45035</v>
      </c>
      <c r="R412" s="6" t="s">
        <v>2921</v>
      </c>
      <c r="S412" s="9">
        <f t="shared" si="48"/>
        <v>2023</v>
      </c>
      <c r="T412" s="12">
        <f t="shared" si="49"/>
        <v>4</v>
      </c>
      <c r="U412" s="6" t="str">
        <f t="shared" si="50"/>
        <v>April</v>
      </c>
      <c r="V412" s="9" t="str">
        <f t="shared" si="51"/>
        <v>Q2</v>
      </c>
      <c r="W412" s="10">
        <f t="shared" si="52"/>
        <v>297.29649999999998</v>
      </c>
      <c r="X412" s="12">
        <f t="shared" si="53"/>
        <v>6</v>
      </c>
      <c r="Y412" s="9" t="str">
        <f t="shared" si="54"/>
        <v>Completed</v>
      </c>
      <c r="Z412" s="6" t="str">
        <f t="shared" si="55"/>
        <v>High</v>
      </c>
    </row>
    <row r="413" spans="1:26" x14ac:dyDescent="0.35">
      <c r="A413" s="8">
        <v>45250</v>
      </c>
      <c r="B413" s="6" t="s">
        <v>18</v>
      </c>
      <c r="C413" s="6" t="s">
        <v>23</v>
      </c>
      <c r="D413" s="12">
        <v>12</v>
      </c>
      <c r="E413" s="10">
        <v>195.73</v>
      </c>
      <c r="F413" s="6" t="s">
        <v>32</v>
      </c>
      <c r="G413" s="6" t="s">
        <v>34</v>
      </c>
      <c r="H413" s="7">
        <v>0.05</v>
      </c>
      <c r="I413" s="6" t="s">
        <v>37</v>
      </c>
      <c r="J413" s="10">
        <v>2231.3220000000001</v>
      </c>
      <c r="K413" s="6" t="s">
        <v>46</v>
      </c>
      <c r="L413" s="6" t="s">
        <v>48</v>
      </c>
      <c r="M413" s="12">
        <v>0</v>
      </c>
      <c r="N413" s="9" t="s">
        <v>459</v>
      </c>
      <c r="O413" s="6" t="s">
        <v>1950</v>
      </c>
      <c r="P413" s="11">
        <v>37.090000000000003</v>
      </c>
      <c r="Q413" s="16">
        <v>45257</v>
      </c>
      <c r="R413" s="6" t="s">
        <v>2921</v>
      </c>
      <c r="S413" s="9">
        <f t="shared" si="48"/>
        <v>2023</v>
      </c>
      <c r="T413" s="12">
        <f t="shared" si="49"/>
        <v>11</v>
      </c>
      <c r="U413" s="6" t="str">
        <f t="shared" si="50"/>
        <v>November</v>
      </c>
      <c r="V413" s="9" t="str">
        <f t="shared" si="51"/>
        <v>Q4</v>
      </c>
      <c r="W413" s="10">
        <f t="shared" si="52"/>
        <v>2194.232</v>
      </c>
      <c r="X413" s="12">
        <f t="shared" si="53"/>
        <v>7</v>
      </c>
      <c r="Y413" s="9" t="str">
        <f t="shared" si="54"/>
        <v>Completed</v>
      </c>
      <c r="Z413" s="6" t="str">
        <f t="shared" si="55"/>
        <v>Low</v>
      </c>
    </row>
    <row r="414" spans="1:26" x14ac:dyDescent="0.35">
      <c r="A414" s="8">
        <v>45761</v>
      </c>
      <c r="B414" s="6" t="s">
        <v>20</v>
      </c>
      <c r="C414" s="6" t="s">
        <v>29</v>
      </c>
      <c r="D414" s="12">
        <v>5</v>
      </c>
      <c r="E414" s="10">
        <v>412.24</v>
      </c>
      <c r="F414" s="6" t="s">
        <v>30</v>
      </c>
      <c r="G414" s="6" t="s">
        <v>34</v>
      </c>
      <c r="H414" s="7">
        <v>0.15</v>
      </c>
      <c r="I414" s="6" t="s">
        <v>39</v>
      </c>
      <c r="J414" s="10">
        <v>1752.02</v>
      </c>
      <c r="K414" s="6" t="s">
        <v>46</v>
      </c>
      <c r="L414" s="6" t="s">
        <v>47</v>
      </c>
      <c r="M414" s="12">
        <v>0</v>
      </c>
      <c r="N414" s="9" t="s">
        <v>460</v>
      </c>
      <c r="O414" s="6" t="s">
        <v>1754</v>
      </c>
      <c r="P414" s="11">
        <v>29.31</v>
      </c>
      <c r="Q414" s="16">
        <v>45766</v>
      </c>
      <c r="R414" s="6" t="s">
        <v>2923</v>
      </c>
      <c r="S414" s="9">
        <f t="shared" si="48"/>
        <v>2025</v>
      </c>
      <c r="T414" s="12">
        <f t="shared" si="49"/>
        <v>4</v>
      </c>
      <c r="U414" s="6" t="str">
        <f t="shared" si="50"/>
        <v>April</v>
      </c>
      <c r="V414" s="9" t="str">
        <f t="shared" si="51"/>
        <v>Q2</v>
      </c>
      <c r="W414" s="10">
        <f t="shared" si="52"/>
        <v>1722.71</v>
      </c>
      <c r="X414" s="12">
        <f t="shared" si="53"/>
        <v>5</v>
      </c>
      <c r="Y414" s="9" t="str">
        <f t="shared" si="54"/>
        <v>Completed</v>
      </c>
      <c r="Z414" s="6" t="str">
        <f t="shared" si="55"/>
        <v>High</v>
      </c>
    </row>
    <row r="415" spans="1:26" x14ac:dyDescent="0.35">
      <c r="A415" s="8">
        <v>44989</v>
      </c>
      <c r="B415" s="6" t="s">
        <v>21</v>
      </c>
      <c r="C415" s="6" t="s">
        <v>27</v>
      </c>
      <c r="D415" s="12">
        <v>11</v>
      </c>
      <c r="E415" s="10">
        <v>558.5</v>
      </c>
      <c r="F415" s="6" t="s">
        <v>30</v>
      </c>
      <c r="G415" s="6" t="s">
        <v>35</v>
      </c>
      <c r="H415" s="7">
        <v>0.15</v>
      </c>
      <c r="I415" s="6" t="s">
        <v>39</v>
      </c>
      <c r="J415" s="10">
        <v>5221.9749999999995</v>
      </c>
      <c r="K415" s="6" t="s">
        <v>46</v>
      </c>
      <c r="L415" s="6" t="s">
        <v>49</v>
      </c>
      <c r="M415" s="12">
        <v>0</v>
      </c>
      <c r="N415" s="9" t="s">
        <v>461</v>
      </c>
      <c r="O415" s="6" t="s">
        <v>1698</v>
      </c>
      <c r="P415" s="11">
        <v>48.15</v>
      </c>
      <c r="Q415" s="16">
        <v>44994</v>
      </c>
      <c r="R415" s="6" t="s">
        <v>2924</v>
      </c>
      <c r="S415" s="9">
        <f t="shared" si="48"/>
        <v>2023</v>
      </c>
      <c r="T415" s="12">
        <f t="shared" si="49"/>
        <v>3</v>
      </c>
      <c r="U415" s="6" t="str">
        <f t="shared" si="50"/>
        <v>Maret</v>
      </c>
      <c r="V415" s="9" t="str">
        <f t="shared" si="51"/>
        <v>Q1</v>
      </c>
      <c r="W415" s="10">
        <f t="shared" si="52"/>
        <v>5173.8249999999998</v>
      </c>
      <c r="X415" s="12">
        <f t="shared" si="53"/>
        <v>5</v>
      </c>
      <c r="Y415" s="9" t="str">
        <f t="shared" si="54"/>
        <v>Completed</v>
      </c>
      <c r="Z415" s="6" t="str">
        <f t="shared" si="55"/>
        <v>High</v>
      </c>
    </row>
    <row r="416" spans="1:26" x14ac:dyDescent="0.35">
      <c r="A416" s="8">
        <v>45612</v>
      </c>
      <c r="B416" s="6" t="s">
        <v>20</v>
      </c>
      <c r="C416" s="6" t="s">
        <v>23</v>
      </c>
      <c r="D416" s="12">
        <v>4</v>
      </c>
      <c r="E416" s="10">
        <v>175.34</v>
      </c>
      <c r="F416" s="6" t="s">
        <v>32</v>
      </c>
      <c r="G416" s="6" t="s">
        <v>35</v>
      </c>
      <c r="H416" s="7">
        <v>0.15</v>
      </c>
      <c r="I416" s="6" t="s">
        <v>36</v>
      </c>
      <c r="J416" s="10">
        <v>596.15599999999995</v>
      </c>
      <c r="K416" s="6" t="s">
        <v>46</v>
      </c>
      <c r="L416" s="6" t="s">
        <v>47</v>
      </c>
      <c r="M416" s="12">
        <v>0</v>
      </c>
      <c r="N416" s="9" t="s">
        <v>462</v>
      </c>
      <c r="O416" s="6" t="s">
        <v>1951</v>
      </c>
      <c r="P416" s="11">
        <v>40.86</v>
      </c>
      <c r="Q416" s="16">
        <v>45615</v>
      </c>
      <c r="R416" s="6" t="s">
        <v>2923</v>
      </c>
      <c r="S416" s="9">
        <f t="shared" si="48"/>
        <v>2024</v>
      </c>
      <c r="T416" s="12">
        <f t="shared" si="49"/>
        <v>11</v>
      </c>
      <c r="U416" s="6" t="str">
        <f t="shared" si="50"/>
        <v>November</v>
      </c>
      <c r="V416" s="9" t="str">
        <f t="shared" si="51"/>
        <v>Q4</v>
      </c>
      <c r="W416" s="10">
        <f t="shared" si="52"/>
        <v>555.29599999999994</v>
      </c>
      <c r="X416" s="12">
        <f t="shared" si="53"/>
        <v>3</v>
      </c>
      <c r="Y416" s="9" t="str">
        <f t="shared" si="54"/>
        <v>Completed</v>
      </c>
      <c r="Z416" s="6" t="str">
        <f t="shared" si="55"/>
        <v>High</v>
      </c>
    </row>
    <row r="417" spans="1:26" x14ac:dyDescent="0.35">
      <c r="A417" s="8">
        <v>45437</v>
      </c>
      <c r="B417" s="6" t="s">
        <v>19</v>
      </c>
      <c r="C417" s="6" t="s">
        <v>23</v>
      </c>
      <c r="D417" s="12">
        <v>19</v>
      </c>
      <c r="E417" s="10">
        <v>478.73</v>
      </c>
      <c r="F417" s="6" t="s">
        <v>31</v>
      </c>
      <c r="G417" s="6" t="s">
        <v>35</v>
      </c>
      <c r="H417" s="7">
        <v>0</v>
      </c>
      <c r="I417" s="6" t="s">
        <v>38</v>
      </c>
      <c r="J417" s="10">
        <v>9095.8700000000008</v>
      </c>
      <c r="K417" s="6" t="s">
        <v>45</v>
      </c>
      <c r="L417" s="6" t="s">
        <v>49</v>
      </c>
      <c r="M417" s="12">
        <v>1</v>
      </c>
      <c r="N417" s="9" t="s">
        <v>463</v>
      </c>
      <c r="O417" s="6" t="s">
        <v>1952</v>
      </c>
      <c r="P417" s="11">
        <v>46.46</v>
      </c>
      <c r="Q417" s="16">
        <v>45445</v>
      </c>
      <c r="R417" s="6" t="s">
        <v>2922</v>
      </c>
      <c r="S417" s="9">
        <f t="shared" si="48"/>
        <v>2024</v>
      </c>
      <c r="T417" s="12">
        <f t="shared" si="49"/>
        <v>5</v>
      </c>
      <c r="U417" s="6" t="str">
        <f t="shared" si="50"/>
        <v>Mei</v>
      </c>
      <c r="V417" s="9" t="str">
        <f t="shared" si="51"/>
        <v>Q2</v>
      </c>
      <c r="W417" s="10">
        <f t="shared" si="52"/>
        <v>9049.4100000000017</v>
      </c>
      <c r="X417" s="12">
        <f t="shared" si="53"/>
        <v>8</v>
      </c>
      <c r="Y417" s="9" t="str">
        <f t="shared" si="54"/>
        <v>Returned</v>
      </c>
      <c r="Z417" s="6" t="str">
        <f t="shared" si="55"/>
        <v>No Discount</v>
      </c>
    </row>
    <row r="418" spans="1:26" x14ac:dyDescent="0.35">
      <c r="A418" s="8">
        <v>45028</v>
      </c>
      <c r="B418" s="6" t="s">
        <v>18</v>
      </c>
      <c r="C418" s="6" t="s">
        <v>25</v>
      </c>
      <c r="D418" s="12">
        <v>5</v>
      </c>
      <c r="E418" s="10">
        <v>365.38</v>
      </c>
      <c r="F418" s="6" t="s">
        <v>33</v>
      </c>
      <c r="G418" s="6" t="s">
        <v>34</v>
      </c>
      <c r="H418" s="7">
        <v>0.15</v>
      </c>
      <c r="I418" s="6" t="s">
        <v>37</v>
      </c>
      <c r="J418" s="10">
        <v>1552.865</v>
      </c>
      <c r="K418" s="6" t="s">
        <v>45</v>
      </c>
      <c r="L418" s="6" t="s">
        <v>48</v>
      </c>
      <c r="M418" s="12">
        <v>1</v>
      </c>
      <c r="N418" s="9" t="s">
        <v>464</v>
      </c>
      <c r="O418" s="6" t="s">
        <v>1953</v>
      </c>
      <c r="P418" s="11">
        <v>5.66</v>
      </c>
      <c r="Q418" s="16">
        <v>45031</v>
      </c>
      <c r="R418" s="6" t="s">
        <v>2921</v>
      </c>
      <c r="S418" s="9">
        <f t="shared" si="48"/>
        <v>2023</v>
      </c>
      <c r="T418" s="12">
        <f t="shared" si="49"/>
        <v>4</v>
      </c>
      <c r="U418" s="6" t="str">
        <f t="shared" si="50"/>
        <v>April</v>
      </c>
      <c r="V418" s="9" t="str">
        <f t="shared" si="51"/>
        <v>Q2</v>
      </c>
      <c r="W418" s="10">
        <f t="shared" si="52"/>
        <v>1547.2049999999999</v>
      </c>
      <c r="X418" s="12">
        <f t="shared" si="53"/>
        <v>3</v>
      </c>
      <c r="Y418" s="9" t="str">
        <f t="shared" si="54"/>
        <v>Returned</v>
      </c>
      <c r="Z418" s="6" t="str">
        <f t="shared" si="55"/>
        <v>High</v>
      </c>
    </row>
    <row r="419" spans="1:26" x14ac:dyDescent="0.35">
      <c r="A419" s="8">
        <v>44992</v>
      </c>
      <c r="B419" s="6" t="s">
        <v>19</v>
      </c>
      <c r="C419" s="6" t="s">
        <v>25</v>
      </c>
      <c r="D419" s="12">
        <v>10</v>
      </c>
      <c r="E419" s="10">
        <v>397.33</v>
      </c>
      <c r="F419" s="6" t="s">
        <v>30</v>
      </c>
      <c r="G419" s="6" t="s">
        <v>35</v>
      </c>
      <c r="H419" s="7">
        <v>0.15</v>
      </c>
      <c r="I419" s="6" t="s">
        <v>37</v>
      </c>
      <c r="J419" s="10">
        <v>3377.3049999999998</v>
      </c>
      <c r="K419" s="6" t="s">
        <v>44</v>
      </c>
      <c r="L419" s="6" t="s">
        <v>2928</v>
      </c>
      <c r="M419" s="12">
        <v>0</v>
      </c>
      <c r="N419" s="9" t="s">
        <v>465</v>
      </c>
      <c r="O419" s="6" t="s">
        <v>1954</v>
      </c>
      <c r="P419" s="11">
        <v>10.199999999999999</v>
      </c>
      <c r="Q419" s="16">
        <v>44998</v>
      </c>
      <c r="R419" s="6" t="s">
        <v>2922</v>
      </c>
      <c r="S419" s="9">
        <f t="shared" si="48"/>
        <v>2023</v>
      </c>
      <c r="T419" s="12">
        <f t="shared" si="49"/>
        <v>3</v>
      </c>
      <c r="U419" s="6" t="str">
        <f t="shared" si="50"/>
        <v>Maret</v>
      </c>
      <c r="V419" s="9" t="str">
        <f t="shared" si="51"/>
        <v>Q1</v>
      </c>
      <c r="W419" s="10">
        <f t="shared" si="52"/>
        <v>3367.105</v>
      </c>
      <c r="X419" s="12">
        <f t="shared" si="53"/>
        <v>6</v>
      </c>
      <c r="Y419" s="9" t="str">
        <f t="shared" si="54"/>
        <v>Completed</v>
      </c>
      <c r="Z419" s="6" t="str">
        <f t="shared" si="55"/>
        <v>High</v>
      </c>
    </row>
    <row r="420" spans="1:26" x14ac:dyDescent="0.35">
      <c r="A420" s="8">
        <v>45296</v>
      </c>
      <c r="B420" s="6" t="s">
        <v>21</v>
      </c>
      <c r="C420" s="6" t="s">
        <v>26</v>
      </c>
      <c r="D420" s="12">
        <v>17</v>
      </c>
      <c r="E420" s="10">
        <v>241.01</v>
      </c>
      <c r="F420" s="6" t="s">
        <v>31</v>
      </c>
      <c r="G420" s="6" t="s">
        <v>35</v>
      </c>
      <c r="H420" s="7">
        <v>0.1</v>
      </c>
      <c r="I420" s="6" t="s">
        <v>41</v>
      </c>
      <c r="J420" s="10">
        <v>3687.453</v>
      </c>
      <c r="K420" s="6" t="s">
        <v>45</v>
      </c>
      <c r="L420" s="6" t="s">
        <v>49</v>
      </c>
      <c r="M420" s="12">
        <v>0</v>
      </c>
      <c r="N420" s="9" t="s">
        <v>466</v>
      </c>
      <c r="O420" s="6" t="s">
        <v>1955</v>
      </c>
      <c r="P420" s="11">
        <v>24.69</v>
      </c>
      <c r="Q420" s="16">
        <v>45302</v>
      </c>
      <c r="R420" s="6" t="s">
        <v>2924</v>
      </c>
      <c r="S420" s="9">
        <f t="shared" si="48"/>
        <v>2024</v>
      </c>
      <c r="T420" s="12">
        <f t="shared" si="49"/>
        <v>1</v>
      </c>
      <c r="U420" s="6" t="str">
        <f t="shared" si="50"/>
        <v>Januari</v>
      </c>
      <c r="V420" s="9" t="str">
        <f t="shared" si="51"/>
        <v>Q1</v>
      </c>
      <c r="W420" s="10">
        <f t="shared" si="52"/>
        <v>3662.7629999999999</v>
      </c>
      <c r="X420" s="12">
        <f t="shared" si="53"/>
        <v>6</v>
      </c>
      <c r="Y420" s="9" t="str">
        <f t="shared" si="54"/>
        <v>Completed</v>
      </c>
      <c r="Z420" s="6" t="str">
        <f t="shared" si="55"/>
        <v>Medium</v>
      </c>
    </row>
    <row r="421" spans="1:26" x14ac:dyDescent="0.35">
      <c r="A421" s="8">
        <v>45596</v>
      </c>
      <c r="B421" s="6" t="s">
        <v>22</v>
      </c>
      <c r="C421" s="6" t="s">
        <v>25</v>
      </c>
      <c r="D421" s="12">
        <v>17</v>
      </c>
      <c r="E421" s="10">
        <v>82.2</v>
      </c>
      <c r="F421" s="6" t="s">
        <v>32</v>
      </c>
      <c r="G421" s="6" t="s">
        <v>34</v>
      </c>
      <c r="H421" s="7">
        <v>0</v>
      </c>
      <c r="I421" s="6" t="s">
        <v>37</v>
      </c>
      <c r="J421" s="10">
        <v>1397.4</v>
      </c>
      <c r="K421" s="6" t="s">
        <v>46</v>
      </c>
      <c r="L421" s="6" t="s">
        <v>49</v>
      </c>
      <c r="M421" s="12">
        <v>0</v>
      </c>
      <c r="N421" s="9" t="s">
        <v>467</v>
      </c>
      <c r="O421" s="6" t="s">
        <v>1956</v>
      </c>
      <c r="P421" s="11">
        <v>32.5</v>
      </c>
      <c r="Q421" s="16">
        <v>45606</v>
      </c>
      <c r="R421" s="6" t="s">
        <v>2925</v>
      </c>
      <c r="S421" s="9">
        <f t="shared" si="48"/>
        <v>2024</v>
      </c>
      <c r="T421" s="12">
        <f t="shared" si="49"/>
        <v>10</v>
      </c>
      <c r="U421" s="6" t="str">
        <f t="shared" si="50"/>
        <v>Oktober</v>
      </c>
      <c r="V421" s="9" t="str">
        <f t="shared" si="51"/>
        <v>Q4</v>
      </c>
      <c r="W421" s="10">
        <f t="shared" si="52"/>
        <v>1364.9</v>
      </c>
      <c r="X421" s="12">
        <f t="shared" si="53"/>
        <v>10</v>
      </c>
      <c r="Y421" s="9" t="str">
        <f t="shared" si="54"/>
        <v>Completed</v>
      </c>
      <c r="Z421" s="6" t="str">
        <f t="shared" si="55"/>
        <v>No Discount</v>
      </c>
    </row>
    <row r="422" spans="1:26" x14ac:dyDescent="0.35">
      <c r="A422" s="8">
        <v>45420</v>
      </c>
      <c r="B422" s="6" t="s">
        <v>22</v>
      </c>
      <c r="C422" s="6" t="s">
        <v>27</v>
      </c>
      <c r="D422" s="12">
        <v>16</v>
      </c>
      <c r="E422" s="10">
        <v>170.77</v>
      </c>
      <c r="F422" s="6" t="s">
        <v>32</v>
      </c>
      <c r="G422" s="6" t="s">
        <v>35</v>
      </c>
      <c r="H422" s="7">
        <v>0.1</v>
      </c>
      <c r="I422" s="6" t="s">
        <v>38</v>
      </c>
      <c r="J422" s="10">
        <v>2459.0880000000002</v>
      </c>
      <c r="K422" s="6" t="s">
        <v>42</v>
      </c>
      <c r="L422" s="6" t="s">
        <v>48</v>
      </c>
      <c r="M422" s="12">
        <v>1</v>
      </c>
      <c r="N422" s="9" t="s">
        <v>468</v>
      </c>
      <c r="O422" s="6" t="s">
        <v>1957</v>
      </c>
      <c r="P422" s="11">
        <v>45.93</v>
      </c>
      <c r="Q422" s="16">
        <v>45426</v>
      </c>
      <c r="R422" s="6" t="s">
        <v>2925</v>
      </c>
      <c r="S422" s="9">
        <f t="shared" si="48"/>
        <v>2024</v>
      </c>
      <c r="T422" s="12">
        <f t="shared" si="49"/>
        <v>5</v>
      </c>
      <c r="U422" s="6" t="str">
        <f t="shared" si="50"/>
        <v>Mei</v>
      </c>
      <c r="V422" s="9" t="str">
        <f t="shared" si="51"/>
        <v>Q2</v>
      </c>
      <c r="W422" s="10">
        <f t="shared" si="52"/>
        <v>2413.1580000000004</v>
      </c>
      <c r="X422" s="12">
        <f t="shared" si="53"/>
        <v>6</v>
      </c>
      <c r="Y422" s="9" t="str">
        <f t="shared" si="54"/>
        <v>Returned</v>
      </c>
      <c r="Z422" s="6" t="str">
        <f t="shared" si="55"/>
        <v>Medium</v>
      </c>
    </row>
    <row r="423" spans="1:26" x14ac:dyDescent="0.35">
      <c r="A423" s="8">
        <v>45356</v>
      </c>
      <c r="B423" s="6" t="s">
        <v>21</v>
      </c>
      <c r="C423" s="6" t="s">
        <v>27</v>
      </c>
      <c r="D423" s="12">
        <v>1</v>
      </c>
      <c r="E423" s="10">
        <v>8.1999999999999993</v>
      </c>
      <c r="F423" s="6" t="s">
        <v>32</v>
      </c>
      <c r="G423" s="6" t="s">
        <v>34</v>
      </c>
      <c r="H423" s="7">
        <v>0.15</v>
      </c>
      <c r="I423" s="6" t="s">
        <v>38</v>
      </c>
      <c r="J423" s="10">
        <v>6.9699999999999989</v>
      </c>
      <c r="K423" s="6" t="s">
        <v>45</v>
      </c>
      <c r="L423" s="6" t="s">
        <v>2928</v>
      </c>
      <c r="M423" s="12">
        <v>0</v>
      </c>
      <c r="N423" s="9" t="s">
        <v>469</v>
      </c>
      <c r="O423" s="6" t="s">
        <v>1958</v>
      </c>
      <c r="P423" s="11">
        <v>30.35</v>
      </c>
      <c r="Q423" s="16">
        <v>45366</v>
      </c>
      <c r="R423" s="6" t="s">
        <v>2924</v>
      </c>
      <c r="S423" s="9">
        <f t="shared" si="48"/>
        <v>2024</v>
      </c>
      <c r="T423" s="12">
        <f t="shared" si="49"/>
        <v>3</v>
      </c>
      <c r="U423" s="6" t="str">
        <f t="shared" si="50"/>
        <v>Maret</v>
      </c>
      <c r="V423" s="9" t="str">
        <f t="shared" si="51"/>
        <v>Q1</v>
      </c>
      <c r="W423" s="10">
        <f t="shared" si="52"/>
        <v>-23.380000000000003</v>
      </c>
      <c r="X423" s="12">
        <f t="shared" si="53"/>
        <v>10</v>
      </c>
      <c r="Y423" s="9" t="str">
        <f t="shared" si="54"/>
        <v>Completed</v>
      </c>
      <c r="Z423" s="6" t="str">
        <f t="shared" si="55"/>
        <v>High</v>
      </c>
    </row>
    <row r="424" spans="1:26" x14ac:dyDescent="0.35">
      <c r="A424" s="8">
        <v>45125</v>
      </c>
      <c r="B424" s="6" t="s">
        <v>20</v>
      </c>
      <c r="C424" s="6" t="s">
        <v>23</v>
      </c>
      <c r="D424" s="12">
        <v>12</v>
      </c>
      <c r="E424" s="10">
        <v>425.78</v>
      </c>
      <c r="F424" s="6" t="s">
        <v>31</v>
      </c>
      <c r="G424" s="6" t="s">
        <v>35</v>
      </c>
      <c r="H424" s="7">
        <v>0.1</v>
      </c>
      <c r="I424" s="6" t="s">
        <v>41</v>
      </c>
      <c r="J424" s="10">
        <v>4598.424</v>
      </c>
      <c r="K424" s="6" t="s">
        <v>42</v>
      </c>
      <c r="L424" s="6" t="s">
        <v>2928</v>
      </c>
      <c r="M424" s="12">
        <v>1</v>
      </c>
      <c r="N424" s="9" t="s">
        <v>470</v>
      </c>
      <c r="O424" s="6" t="s">
        <v>1959</v>
      </c>
      <c r="P424" s="11">
        <v>25.48</v>
      </c>
      <c r="Q424" s="16">
        <v>45129</v>
      </c>
      <c r="R424" s="6" t="s">
        <v>2923</v>
      </c>
      <c r="S424" s="9">
        <f t="shared" si="48"/>
        <v>2023</v>
      </c>
      <c r="T424" s="12">
        <f t="shared" si="49"/>
        <v>7</v>
      </c>
      <c r="U424" s="6" t="str">
        <f t="shared" si="50"/>
        <v>Juli</v>
      </c>
      <c r="V424" s="9" t="str">
        <f t="shared" si="51"/>
        <v>Q3</v>
      </c>
      <c r="W424" s="10">
        <f t="shared" si="52"/>
        <v>4572.9440000000004</v>
      </c>
      <c r="X424" s="12">
        <f t="shared" si="53"/>
        <v>4</v>
      </c>
      <c r="Y424" s="9" t="str">
        <f t="shared" si="54"/>
        <v>Returned</v>
      </c>
      <c r="Z424" s="6" t="str">
        <f t="shared" si="55"/>
        <v>Medium</v>
      </c>
    </row>
    <row r="425" spans="1:26" x14ac:dyDescent="0.35">
      <c r="A425" s="8">
        <v>45143</v>
      </c>
      <c r="B425" s="6" t="s">
        <v>19</v>
      </c>
      <c r="C425" s="6" t="s">
        <v>29</v>
      </c>
      <c r="D425" s="12">
        <v>20</v>
      </c>
      <c r="E425" s="10">
        <v>121.14</v>
      </c>
      <c r="F425" s="6" t="s">
        <v>32</v>
      </c>
      <c r="G425" s="6" t="s">
        <v>35</v>
      </c>
      <c r="H425" s="7">
        <v>0.1</v>
      </c>
      <c r="I425" s="6" t="s">
        <v>41</v>
      </c>
      <c r="J425" s="10">
        <v>2180.52</v>
      </c>
      <c r="K425" s="6" t="s">
        <v>44</v>
      </c>
      <c r="L425" s="6" t="s">
        <v>47</v>
      </c>
      <c r="M425" s="12">
        <v>0</v>
      </c>
      <c r="N425" s="9" t="s">
        <v>471</v>
      </c>
      <c r="O425" s="6" t="s">
        <v>1960</v>
      </c>
      <c r="P425" s="11">
        <v>21.47</v>
      </c>
      <c r="Q425" s="16">
        <v>45152</v>
      </c>
      <c r="R425" s="6" t="s">
        <v>2922</v>
      </c>
      <c r="S425" s="9">
        <f t="shared" si="48"/>
        <v>2023</v>
      </c>
      <c r="T425" s="12">
        <f t="shared" si="49"/>
        <v>8</v>
      </c>
      <c r="U425" s="6" t="str">
        <f t="shared" si="50"/>
        <v>Agustus</v>
      </c>
      <c r="V425" s="9" t="str">
        <f t="shared" si="51"/>
        <v>Q3</v>
      </c>
      <c r="W425" s="10">
        <f t="shared" si="52"/>
        <v>2159.0500000000002</v>
      </c>
      <c r="X425" s="12">
        <f t="shared" si="53"/>
        <v>9</v>
      </c>
      <c r="Y425" s="9" t="str">
        <f t="shared" si="54"/>
        <v>Completed</v>
      </c>
      <c r="Z425" s="6" t="str">
        <f t="shared" si="55"/>
        <v>Medium</v>
      </c>
    </row>
    <row r="426" spans="1:26" x14ac:dyDescent="0.35">
      <c r="A426" s="8">
        <v>45187</v>
      </c>
      <c r="B426" s="6" t="s">
        <v>22</v>
      </c>
      <c r="C426" s="6" t="s">
        <v>28</v>
      </c>
      <c r="D426" s="12">
        <v>19</v>
      </c>
      <c r="E426" s="10">
        <v>448.13</v>
      </c>
      <c r="F426" s="6" t="s">
        <v>33</v>
      </c>
      <c r="G426" s="6" t="s">
        <v>34</v>
      </c>
      <c r="H426" s="7">
        <v>0</v>
      </c>
      <c r="I426" s="6" t="s">
        <v>37</v>
      </c>
      <c r="J426" s="10">
        <v>8514.4699999999993</v>
      </c>
      <c r="K426" s="6" t="s">
        <v>45</v>
      </c>
      <c r="L426" s="6" t="s">
        <v>47</v>
      </c>
      <c r="M426" s="12">
        <v>0</v>
      </c>
      <c r="N426" s="9" t="s">
        <v>472</v>
      </c>
      <c r="O426" s="6" t="s">
        <v>1961</v>
      </c>
      <c r="P426" s="11">
        <v>28.29</v>
      </c>
      <c r="Q426" s="16">
        <v>45189</v>
      </c>
      <c r="R426" s="6" t="s">
        <v>2925</v>
      </c>
      <c r="S426" s="9">
        <f t="shared" si="48"/>
        <v>2023</v>
      </c>
      <c r="T426" s="12">
        <f t="shared" si="49"/>
        <v>9</v>
      </c>
      <c r="U426" s="6" t="str">
        <f t="shared" si="50"/>
        <v>September</v>
      </c>
      <c r="V426" s="9" t="str">
        <f t="shared" si="51"/>
        <v>Q3</v>
      </c>
      <c r="W426" s="10">
        <f t="shared" si="52"/>
        <v>8486.1799999999985</v>
      </c>
      <c r="X426" s="12">
        <f t="shared" si="53"/>
        <v>2</v>
      </c>
      <c r="Y426" s="9" t="str">
        <f t="shared" si="54"/>
        <v>Completed</v>
      </c>
      <c r="Z426" s="6" t="str">
        <f t="shared" si="55"/>
        <v>No Discount</v>
      </c>
    </row>
    <row r="427" spans="1:26" x14ac:dyDescent="0.35">
      <c r="A427" s="8">
        <v>45012</v>
      </c>
      <c r="B427" s="6" t="s">
        <v>19</v>
      </c>
      <c r="C427" s="6" t="s">
        <v>23</v>
      </c>
      <c r="D427" s="12">
        <v>8</v>
      </c>
      <c r="E427" s="10">
        <v>7.81</v>
      </c>
      <c r="F427" s="6" t="s">
        <v>33</v>
      </c>
      <c r="G427" s="6" t="s">
        <v>34</v>
      </c>
      <c r="H427" s="7">
        <v>0.1</v>
      </c>
      <c r="I427" s="6" t="s">
        <v>38</v>
      </c>
      <c r="J427" s="10">
        <v>56.231999999999999</v>
      </c>
      <c r="K427" s="6" t="s">
        <v>42</v>
      </c>
      <c r="L427" s="6" t="s">
        <v>48</v>
      </c>
      <c r="M427" s="12">
        <v>0</v>
      </c>
      <c r="N427" s="9" t="s">
        <v>473</v>
      </c>
      <c r="O427" s="6" t="s">
        <v>1962</v>
      </c>
      <c r="P427" s="11">
        <v>25.03</v>
      </c>
      <c r="Q427" s="16">
        <v>45014</v>
      </c>
      <c r="R427" s="6" t="s">
        <v>2922</v>
      </c>
      <c r="S427" s="9">
        <f t="shared" si="48"/>
        <v>2023</v>
      </c>
      <c r="T427" s="12">
        <f t="shared" si="49"/>
        <v>3</v>
      </c>
      <c r="U427" s="6" t="str">
        <f t="shared" si="50"/>
        <v>Maret</v>
      </c>
      <c r="V427" s="9" t="str">
        <f t="shared" si="51"/>
        <v>Q1</v>
      </c>
      <c r="W427" s="10">
        <f t="shared" si="52"/>
        <v>31.201999999999998</v>
      </c>
      <c r="X427" s="12">
        <f t="shared" si="53"/>
        <v>2</v>
      </c>
      <c r="Y427" s="9" t="str">
        <f t="shared" si="54"/>
        <v>Completed</v>
      </c>
      <c r="Z427" s="6" t="str">
        <f t="shared" si="55"/>
        <v>Medium</v>
      </c>
    </row>
    <row r="428" spans="1:26" x14ac:dyDescent="0.35">
      <c r="A428" s="8">
        <v>44993</v>
      </c>
      <c r="B428" s="6" t="s">
        <v>18</v>
      </c>
      <c r="C428" s="6" t="s">
        <v>26</v>
      </c>
      <c r="D428" s="12">
        <v>19</v>
      </c>
      <c r="E428" s="10">
        <v>191.44</v>
      </c>
      <c r="F428" s="6" t="s">
        <v>32</v>
      </c>
      <c r="G428" s="6" t="s">
        <v>34</v>
      </c>
      <c r="H428" s="7">
        <v>0.15</v>
      </c>
      <c r="I428" s="6" t="s">
        <v>39</v>
      </c>
      <c r="J428" s="10">
        <v>3091.7559999999999</v>
      </c>
      <c r="K428" s="6" t="s">
        <v>46</v>
      </c>
      <c r="L428" s="6" t="s">
        <v>49</v>
      </c>
      <c r="M428" s="12">
        <v>1</v>
      </c>
      <c r="N428" s="9" t="s">
        <v>474</v>
      </c>
      <c r="O428" s="6" t="s">
        <v>1963</v>
      </c>
      <c r="P428" s="11">
        <v>35.54</v>
      </c>
      <c r="Q428" s="16">
        <v>45002</v>
      </c>
      <c r="R428" s="6" t="s">
        <v>2921</v>
      </c>
      <c r="S428" s="9">
        <f t="shared" si="48"/>
        <v>2023</v>
      </c>
      <c r="T428" s="12">
        <f t="shared" si="49"/>
        <v>3</v>
      </c>
      <c r="U428" s="6" t="str">
        <f t="shared" si="50"/>
        <v>Maret</v>
      </c>
      <c r="V428" s="9" t="str">
        <f t="shared" si="51"/>
        <v>Q1</v>
      </c>
      <c r="W428" s="10">
        <f t="shared" si="52"/>
        <v>3056.2159999999999</v>
      </c>
      <c r="X428" s="12">
        <f t="shared" si="53"/>
        <v>9</v>
      </c>
      <c r="Y428" s="9" t="str">
        <f t="shared" si="54"/>
        <v>Returned</v>
      </c>
      <c r="Z428" s="6" t="str">
        <f t="shared" si="55"/>
        <v>High</v>
      </c>
    </row>
    <row r="429" spans="1:26" x14ac:dyDescent="0.35">
      <c r="A429" s="8">
        <v>45414</v>
      </c>
      <c r="B429" s="6" t="s">
        <v>22</v>
      </c>
      <c r="C429" s="6" t="s">
        <v>25</v>
      </c>
      <c r="D429" s="12">
        <v>5</v>
      </c>
      <c r="E429" s="10">
        <v>245.2</v>
      </c>
      <c r="F429" s="6" t="s">
        <v>30</v>
      </c>
      <c r="G429" s="6" t="s">
        <v>35</v>
      </c>
      <c r="H429" s="7">
        <v>0.15</v>
      </c>
      <c r="I429" s="6" t="s">
        <v>36</v>
      </c>
      <c r="J429" s="10">
        <v>1042.0999999999999</v>
      </c>
      <c r="K429" s="6" t="s">
        <v>42</v>
      </c>
      <c r="L429" s="6" t="s">
        <v>2928</v>
      </c>
      <c r="M429" s="12">
        <v>0</v>
      </c>
      <c r="N429" s="9" t="s">
        <v>475</v>
      </c>
      <c r="O429" s="6" t="s">
        <v>1964</v>
      </c>
      <c r="P429" s="11">
        <v>46.37</v>
      </c>
      <c r="Q429" s="16">
        <v>45418</v>
      </c>
      <c r="R429" s="6" t="s">
        <v>2925</v>
      </c>
      <c r="S429" s="9">
        <f t="shared" si="48"/>
        <v>2024</v>
      </c>
      <c r="T429" s="12">
        <f t="shared" si="49"/>
        <v>5</v>
      </c>
      <c r="U429" s="6" t="str">
        <f t="shared" si="50"/>
        <v>Mei</v>
      </c>
      <c r="V429" s="9" t="str">
        <f t="shared" si="51"/>
        <v>Q2</v>
      </c>
      <c r="W429" s="10">
        <f t="shared" si="52"/>
        <v>995.7299999999999</v>
      </c>
      <c r="X429" s="12">
        <f t="shared" si="53"/>
        <v>4</v>
      </c>
      <c r="Y429" s="9" t="str">
        <f t="shared" si="54"/>
        <v>Completed</v>
      </c>
      <c r="Z429" s="6" t="str">
        <f t="shared" si="55"/>
        <v>High</v>
      </c>
    </row>
    <row r="430" spans="1:26" x14ac:dyDescent="0.35">
      <c r="A430" s="8">
        <v>45185</v>
      </c>
      <c r="B430" s="6" t="s">
        <v>20</v>
      </c>
      <c r="C430" s="6" t="s">
        <v>25</v>
      </c>
      <c r="D430" s="12">
        <v>17</v>
      </c>
      <c r="E430" s="10">
        <v>163.37</v>
      </c>
      <c r="F430" s="6" t="s">
        <v>30</v>
      </c>
      <c r="G430" s="6" t="s">
        <v>34</v>
      </c>
      <c r="H430" s="7">
        <v>0.15</v>
      </c>
      <c r="I430" s="6" t="s">
        <v>36</v>
      </c>
      <c r="J430" s="10">
        <v>2360.6965</v>
      </c>
      <c r="K430" s="6" t="s">
        <v>43</v>
      </c>
      <c r="L430" s="6" t="s">
        <v>48</v>
      </c>
      <c r="M430" s="12">
        <v>0</v>
      </c>
      <c r="N430" s="9" t="s">
        <v>476</v>
      </c>
      <c r="O430" s="6" t="s">
        <v>1965</v>
      </c>
      <c r="P430" s="11">
        <v>5.36</v>
      </c>
      <c r="Q430" s="16">
        <v>45195</v>
      </c>
      <c r="R430" s="6" t="s">
        <v>2923</v>
      </c>
      <c r="S430" s="9">
        <f t="shared" si="48"/>
        <v>2023</v>
      </c>
      <c r="T430" s="12">
        <f t="shared" si="49"/>
        <v>9</v>
      </c>
      <c r="U430" s="6" t="str">
        <f t="shared" si="50"/>
        <v>September</v>
      </c>
      <c r="V430" s="9" t="str">
        <f t="shared" si="51"/>
        <v>Q3</v>
      </c>
      <c r="W430" s="10">
        <f t="shared" si="52"/>
        <v>2355.3364999999999</v>
      </c>
      <c r="X430" s="12">
        <f t="shared" si="53"/>
        <v>10</v>
      </c>
      <c r="Y430" s="9" t="str">
        <f t="shared" si="54"/>
        <v>Completed</v>
      </c>
      <c r="Z430" s="6" t="str">
        <f t="shared" si="55"/>
        <v>High</v>
      </c>
    </row>
    <row r="431" spans="1:26" x14ac:dyDescent="0.35">
      <c r="A431" s="8">
        <v>45090</v>
      </c>
      <c r="B431" s="6" t="s">
        <v>19</v>
      </c>
      <c r="C431" s="6" t="s">
        <v>28</v>
      </c>
      <c r="D431" s="12">
        <v>14</v>
      </c>
      <c r="E431" s="10">
        <v>583.96</v>
      </c>
      <c r="F431" s="6" t="s">
        <v>32</v>
      </c>
      <c r="G431" s="6" t="s">
        <v>35</v>
      </c>
      <c r="H431" s="7">
        <v>0</v>
      </c>
      <c r="I431" s="6" t="s">
        <v>40</v>
      </c>
      <c r="J431" s="10">
        <v>8175.4400000000014</v>
      </c>
      <c r="K431" s="6" t="s">
        <v>45</v>
      </c>
      <c r="L431" s="6" t="s">
        <v>49</v>
      </c>
      <c r="M431" s="12">
        <v>0</v>
      </c>
      <c r="N431" s="9" t="s">
        <v>477</v>
      </c>
      <c r="O431" s="6" t="s">
        <v>1966</v>
      </c>
      <c r="P431" s="11">
        <v>23.03</v>
      </c>
      <c r="Q431" s="16">
        <v>45099</v>
      </c>
      <c r="R431" s="6" t="s">
        <v>2922</v>
      </c>
      <c r="S431" s="9">
        <f t="shared" si="48"/>
        <v>2023</v>
      </c>
      <c r="T431" s="12">
        <f t="shared" si="49"/>
        <v>6</v>
      </c>
      <c r="U431" s="6" t="str">
        <f t="shared" si="50"/>
        <v>Juni</v>
      </c>
      <c r="V431" s="9" t="str">
        <f t="shared" si="51"/>
        <v>Q2</v>
      </c>
      <c r="W431" s="10">
        <f t="shared" si="52"/>
        <v>8152.4100000000017</v>
      </c>
      <c r="X431" s="12">
        <f t="shared" si="53"/>
        <v>9</v>
      </c>
      <c r="Y431" s="9" t="str">
        <f t="shared" si="54"/>
        <v>Completed</v>
      </c>
      <c r="Z431" s="6" t="str">
        <f t="shared" si="55"/>
        <v>No Discount</v>
      </c>
    </row>
    <row r="432" spans="1:26" x14ac:dyDescent="0.35">
      <c r="A432" s="8">
        <v>45235</v>
      </c>
      <c r="B432" s="6" t="s">
        <v>20</v>
      </c>
      <c r="C432" s="6" t="s">
        <v>25</v>
      </c>
      <c r="D432" s="12">
        <v>16</v>
      </c>
      <c r="E432" s="10">
        <v>181.08</v>
      </c>
      <c r="F432" s="6" t="s">
        <v>32</v>
      </c>
      <c r="G432" s="6" t="s">
        <v>35</v>
      </c>
      <c r="H432" s="7">
        <v>0.1</v>
      </c>
      <c r="I432" s="6" t="s">
        <v>39</v>
      </c>
      <c r="J432" s="10">
        <v>2607.5520000000001</v>
      </c>
      <c r="K432" s="6" t="s">
        <v>42</v>
      </c>
      <c r="L432" s="6" t="s">
        <v>49</v>
      </c>
      <c r="M432" s="12">
        <v>0</v>
      </c>
      <c r="N432" s="9" t="s">
        <v>478</v>
      </c>
      <c r="O432" s="6" t="s">
        <v>1967</v>
      </c>
      <c r="P432" s="11">
        <v>39.840000000000003</v>
      </c>
      <c r="Q432" s="16">
        <v>45238</v>
      </c>
      <c r="R432" s="6" t="s">
        <v>2923</v>
      </c>
      <c r="S432" s="9">
        <f t="shared" si="48"/>
        <v>2023</v>
      </c>
      <c r="T432" s="12">
        <f t="shared" si="49"/>
        <v>11</v>
      </c>
      <c r="U432" s="6" t="str">
        <f t="shared" si="50"/>
        <v>November</v>
      </c>
      <c r="V432" s="9" t="str">
        <f t="shared" si="51"/>
        <v>Q4</v>
      </c>
      <c r="W432" s="10">
        <f t="shared" si="52"/>
        <v>2567.712</v>
      </c>
      <c r="X432" s="12">
        <f t="shared" si="53"/>
        <v>3</v>
      </c>
      <c r="Y432" s="9" t="str">
        <f t="shared" si="54"/>
        <v>Completed</v>
      </c>
      <c r="Z432" s="6" t="str">
        <f t="shared" si="55"/>
        <v>Medium</v>
      </c>
    </row>
    <row r="433" spans="1:26" x14ac:dyDescent="0.35">
      <c r="A433" s="8">
        <v>45619</v>
      </c>
      <c r="B433" s="6" t="s">
        <v>19</v>
      </c>
      <c r="C433" s="6" t="s">
        <v>28</v>
      </c>
      <c r="D433" s="12">
        <v>8</v>
      </c>
      <c r="E433" s="10">
        <v>414.94</v>
      </c>
      <c r="F433" s="6" t="s">
        <v>31</v>
      </c>
      <c r="G433" s="6" t="s">
        <v>34</v>
      </c>
      <c r="H433" s="7">
        <v>0</v>
      </c>
      <c r="I433" s="6" t="s">
        <v>37</v>
      </c>
      <c r="J433" s="10">
        <v>3319.52</v>
      </c>
      <c r="K433" s="6" t="s">
        <v>45</v>
      </c>
      <c r="L433" s="6" t="s">
        <v>48</v>
      </c>
      <c r="M433" s="12">
        <v>0</v>
      </c>
      <c r="N433" s="9" t="s">
        <v>479</v>
      </c>
      <c r="O433" s="6" t="s">
        <v>1968</v>
      </c>
      <c r="P433" s="11">
        <v>46.58</v>
      </c>
      <c r="Q433" s="16">
        <v>45622</v>
      </c>
      <c r="R433" s="6" t="s">
        <v>2922</v>
      </c>
      <c r="S433" s="9">
        <f t="shared" si="48"/>
        <v>2024</v>
      </c>
      <c r="T433" s="12">
        <f t="shared" si="49"/>
        <v>11</v>
      </c>
      <c r="U433" s="6" t="str">
        <f t="shared" si="50"/>
        <v>November</v>
      </c>
      <c r="V433" s="9" t="str">
        <f t="shared" si="51"/>
        <v>Q4</v>
      </c>
      <c r="W433" s="10">
        <f t="shared" si="52"/>
        <v>3272.94</v>
      </c>
      <c r="X433" s="12">
        <f t="shared" si="53"/>
        <v>3</v>
      </c>
      <c r="Y433" s="9" t="str">
        <f t="shared" si="54"/>
        <v>Completed</v>
      </c>
      <c r="Z433" s="6" t="str">
        <f t="shared" si="55"/>
        <v>No Discount</v>
      </c>
    </row>
    <row r="434" spans="1:26" x14ac:dyDescent="0.35">
      <c r="A434" s="8">
        <v>45331</v>
      </c>
      <c r="B434" s="6" t="s">
        <v>21</v>
      </c>
      <c r="C434" s="6" t="s">
        <v>24</v>
      </c>
      <c r="D434" s="12">
        <v>16</v>
      </c>
      <c r="E434" s="10">
        <v>442.22</v>
      </c>
      <c r="F434" s="6" t="s">
        <v>30</v>
      </c>
      <c r="G434" s="6" t="s">
        <v>35</v>
      </c>
      <c r="H434" s="7">
        <v>0</v>
      </c>
      <c r="I434" s="6" t="s">
        <v>37</v>
      </c>
      <c r="J434" s="10">
        <v>7075.52</v>
      </c>
      <c r="K434" s="6" t="s">
        <v>46</v>
      </c>
      <c r="L434" s="6" t="s">
        <v>47</v>
      </c>
      <c r="M434" s="12">
        <v>0</v>
      </c>
      <c r="N434" s="9" t="s">
        <v>480</v>
      </c>
      <c r="O434" s="6" t="s">
        <v>1969</v>
      </c>
      <c r="P434" s="11">
        <v>27.36</v>
      </c>
      <c r="Q434" s="16">
        <v>45340</v>
      </c>
      <c r="R434" s="6" t="s">
        <v>2924</v>
      </c>
      <c r="S434" s="9">
        <f t="shared" si="48"/>
        <v>2024</v>
      </c>
      <c r="T434" s="12">
        <f t="shared" si="49"/>
        <v>2</v>
      </c>
      <c r="U434" s="6" t="str">
        <f t="shared" si="50"/>
        <v>Februari</v>
      </c>
      <c r="V434" s="9" t="str">
        <f t="shared" si="51"/>
        <v>Q1</v>
      </c>
      <c r="W434" s="10">
        <f t="shared" si="52"/>
        <v>7048.1600000000008</v>
      </c>
      <c r="X434" s="12">
        <f t="shared" si="53"/>
        <v>9</v>
      </c>
      <c r="Y434" s="9" t="str">
        <f t="shared" si="54"/>
        <v>Completed</v>
      </c>
      <c r="Z434" s="6" t="str">
        <f t="shared" si="55"/>
        <v>No Discount</v>
      </c>
    </row>
    <row r="435" spans="1:26" x14ac:dyDescent="0.35">
      <c r="A435" s="8">
        <v>45246</v>
      </c>
      <c r="B435" s="6" t="s">
        <v>21</v>
      </c>
      <c r="C435" s="6" t="s">
        <v>29</v>
      </c>
      <c r="D435" s="12">
        <v>14</v>
      </c>
      <c r="E435" s="10">
        <v>595.39</v>
      </c>
      <c r="F435" s="6" t="s">
        <v>31</v>
      </c>
      <c r="G435" s="6" t="s">
        <v>34</v>
      </c>
      <c r="H435" s="7">
        <v>0.1</v>
      </c>
      <c r="I435" s="6" t="s">
        <v>41</v>
      </c>
      <c r="J435" s="10">
        <v>7501.9139999999998</v>
      </c>
      <c r="K435" s="6" t="s">
        <v>44</v>
      </c>
      <c r="L435" s="6" t="s">
        <v>48</v>
      </c>
      <c r="M435" s="12">
        <v>0</v>
      </c>
      <c r="N435" s="9" t="s">
        <v>481</v>
      </c>
      <c r="O435" s="6" t="s">
        <v>1970</v>
      </c>
      <c r="P435" s="11">
        <v>9.51</v>
      </c>
      <c r="Q435" s="16">
        <v>45252</v>
      </c>
      <c r="R435" s="6" t="s">
        <v>2924</v>
      </c>
      <c r="S435" s="9">
        <f t="shared" si="48"/>
        <v>2023</v>
      </c>
      <c r="T435" s="12">
        <f t="shared" si="49"/>
        <v>11</v>
      </c>
      <c r="U435" s="6" t="str">
        <f t="shared" si="50"/>
        <v>November</v>
      </c>
      <c r="V435" s="9" t="str">
        <f t="shared" si="51"/>
        <v>Q4</v>
      </c>
      <c r="W435" s="10">
        <f t="shared" si="52"/>
        <v>7492.4039999999995</v>
      </c>
      <c r="X435" s="12">
        <f t="shared" si="53"/>
        <v>6</v>
      </c>
      <c r="Y435" s="9" t="str">
        <f t="shared" si="54"/>
        <v>Completed</v>
      </c>
      <c r="Z435" s="6" t="str">
        <f t="shared" si="55"/>
        <v>Medium</v>
      </c>
    </row>
    <row r="436" spans="1:26" x14ac:dyDescent="0.35">
      <c r="A436" s="8">
        <v>45681</v>
      </c>
      <c r="B436" s="6" t="s">
        <v>21</v>
      </c>
      <c r="C436" s="6" t="s">
        <v>27</v>
      </c>
      <c r="D436" s="12">
        <v>6</v>
      </c>
      <c r="E436" s="10">
        <v>175.3</v>
      </c>
      <c r="F436" s="6" t="s">
        <v>31</v>
      </c>
      <c r="G436" s="6" t="s">
        <v>34</v>
      </c>
      <c r="H436" s="7">
        <v>0.15</v>
      </c>
      <c r="I436" s="6" t="s">
        <v>37</v>
      </c>
      <c r="J436" s="10">
        <v>894.03000000000009</v>
      </c>
      <c r="K436" s="6" t="s">
        <v>46</v>
      </c>
      <c r="L436" s="6" t="s">
        <v>48</v>
      </c>
      <c r="M436" s="12">
        <v>1</v>
      </c>
      <c r="N436" s="9" t="s">
        <v>482</v>
      </c>
      <c r="O436" s="6" t="s">
        <v>1971</v>
      </c>
      <c r="P436" s="11">
        <v>17.920000000000002</v>
      </c>
      <c r="Q436" s="16">
        <v>45686</v>
      </c>
      <c r="R436" s="6" t="s">
        <v>2924</v>
      </c>
      <c r="S436" s="9">
        <f t="shared" si="48"/>
        <v>2025</v>
      </c>
      <c r="T436" s="12">
        <f t="shared" si="49"/>
        <v>1</v>
      </c>
      <c r="U436" s="6" t="str">
        <f t="shared" si="50"/>
        <v>Januari</v>
      </c>
      <c r="V436" s="9" t="str">
        <f t="shared" si="51"/>
        <v>Q1</v>
      </c>
      <c r="W436" s="10">
        <f t="shared" si="52"/>
        <v>876.11000000000013</v>
      </c>
      <c r="X436" s="12">
        <f t="shared" si="53"/>
        <v>5</v>
      </c>
      <c r="Y436" s="9" t="str">
        <f t="shared" si="54"/>
        <v>Returned</v>
      </c>
      <c r="Z436" s="6" t="str">
        <f t="shared" si="55"/>
        <v>High</v>
      </c>
    </row>
    <row r="437" spans="1:26" x14ac:dyDescent="0.35">
      <c r="A437" s="8">
        <v>45783</v>
      </c>
      <c r="B437" s="6" t="s">
        <v>21</v>
      </c>
      <c r="C437" s="6" t="s">
        <v>28</v>
      </c>
      <c r="D437" s="12">
        <v>7</v>
      </c>
      <c r="E437" s="10">
        <v>319.58999999999997</v>
      </c>
      <c r="F437" s="6" t="s">
        <v>32</v>
      </c>
      <c r="G437" s="6" t="s">
        <v>34</v>
      </c>
      <c r="H437" s="7">
        <v>0.15</v>
      </c>
      <c r="I437" s="6" t="s">
        <v>39</v>
      </c>
      <c r="J437" s="10">
        <v>1901.5605</v>
      </c>
      <c r="K437" s="6" t="s">
        <v>43</v>
      </c>
      <c r="L437" s="6" t="s">
        <v>49</v>
      </c>
      <c r="M437" s="12">
        <v>1</v>
      </c>
      <c r="N437" s="9" t="s">
        <v>483</v>
      </c>
      <c r="O437" s="6" t="s">
        <v>1972</v>
      </c>
      <c r="P437" s="11">
        <v>8.4700000000000006</v>
      </c>
      <c r="Q437" s="16">
        <v>45786</v>
      </c>
      <c r="R437" s="6" t="s">
        <v>2924</v>
      </c>
      <c r="S437" s="9">
        <f t="shared" si="48"/>
        <v>2025</v>
      </c>
      <c r="T437" s="12">
        <f t="shared" si="49"/>
        <v>5</v>
      </c>
      <c r="U437" s="6" t="str">
        <f t="shared" si="50"/>
        <v>Mei</v>
      </c>
      <c r="V437" s="9" t="str">
        <f t="shared" si="51"/>
        <v>Q2</v>
      </c>
      <c r="W437" s="10">
        <f t="shared" si="52"/>
        <v>1893.0905</v>
      </c>
      <c r="X437" s="12">
        <f t="shared" si="53"/>
        <v>3</v>
      </c>
      <c r="Y437" s="9" t="str">
        <f t="shared" si="54"/>
        <v>Returned</v>
      </c>
      <c r="Z437" s="6" t="str">
        <f t="shared" si="55"/>
        <v>High</v>
      </c>
    </row>
    <row r="438" spans="1:26" x14ac:dyDescent="0.35">
      <c r="A438" s="8">
        <v>45794</v>
      </c>
      <c r="B438" s="6" t="s">
        <v>18</v>
      </c>
      <c r="C438" s="6" t="s">
        <v>29</v>
      </c>
      <c r="D438" s="12">
        <v>15</v>
      </c>
      <c r="E438" s="10">
        <v>506.81</v>
      </c>
      <c r="F438" s="6" t="s">
        <v>31</v>
      </c>
      <c r="G438" s="6" t="s">
        <v>35</v>
      </c>
      <c r="H438" s="7">
        <v>0.15</v>
      </c>
      <c r="I438" s="6" t="s">
        <v>41</v>
      </c>
      <c r="J438" s="10">
        <v>6461.8274999999994</v>
      </c>
      <c r="K438" s="6" t="s">
        <v>46</v>
      </c>
      <c r="L438" s="6" t="s">
        <v>47</v>
      </c>
      <c r="M438" s="12">
        <v>1</v>
      </c>
      <c r="N438" s="9" t="s">
        <v>484</v>
      </c>
      <c r="O438" s="6" t="s">
        <v>1973</v>
      </c>
      <c r="P438" s="11">
        <v>41.03</v>
      </c>
      <c r="Q438" s="16">
        <v>45804</v>
      </c>
      <c r="R438" s="6" t="s">
        <v>2921</v>
      </c>
      <c r="S438" s="9">
        <f t="shared" si="48"/>
        <v>2025</v>
      </c>
      <c r="T438" s="12">
        <f t="shared" si="49"/>
        <v>5</v>
      </c>
      <c r="U438" s="6" t="str">
        <f t="shared" si="50"/>
        <v>Mei</v>
      </c>
      <c r="V438" s="9" t="str">
        <f t="shared" si="51"/>
        <v>Q2</v>
      </c>
      <c r="W438" s="10">
        <f t="shared" si="52"/>
        <v>6420.7974999999997</v>
      </c>
      <c r="X438" s="12">
        <f t="shared" si="53"/>
        <v>10</v>
      </c>
      <c r="Y438" s="9" t="str">
        <f t="shared" si="54"/>
        <v>Returned</v>
      </c>
      <c r="Z438" s="6" t="str">
        <f t="shared" si="55"/>
        <v>High</v>
      </c>
    </row>
    <row r="439" spans="1:26" x14ac:dyDescent="0.35">
      <c r="A439" s="8">
        <v>45259</v>
      </c>
      <c r="B439" s="6" t="s">
        <v>21</v>
      </c>
      <c r="C439" s="6" t="s">
        <v>23</v>
      </c>
      <c r="D439" s="12">
        <v>17</v>
      </c>
      <c r="E439" s="10">
        <v>538.08000000000004</v>
      </c>
      <c r="F439" s="6" t="s">
        <v>31</v>
      </c>
      <c r="G439" s="6" t="s">
        <v>35</v>
      </c>
      <c r="H439" s="7">
        <v>0.05</v>
      </c>
      <c r="I439" s="6" t="s">
        <v>36</v>
      </c>
      <c r="J439" s="10">
        <v>8689.9920000000002</v>
      </c>
      <c r="K439" s="6" t="s">
        <v>45</v>
      </c>
      <c r="L439" s="6" t="s">
        <v>47</v>
      </c>
      <c r="M439" s="12">
        <v>0</v>
      </c>
      <c r="N439" s="9" t="s">
        <v>485</v>
      </c>
      <c r="O439" s="6" t="s">
        <v>1974</v>
      </c>
      <c r="P439" s="11">
        <v>19.61</v>
      </c>
      <c r="Q439" s="16">
        <v>45261</v>
      </c>
      <c r="R439" s="6" t="s">
        <v>2924</v>
      </c>
      <c r="S439" s="9">
        <f t="shared" si="48"/>
        <v>2023</v>
      </c>
      <c r="T439" s="12">
        <f t="shared" si="49"/>
        <v>11</v>
      </c>
      <c r="U439" s="6" t="str">
        <f t="shared" si="50"/>
        <v>November</v>
      </c>
      <c r="V439" s="9" t="str">
        <f t="shared" si="51"/>
        <v>Q4</v>
      </c>
      <c r="W439" s="10">
        <f t="shared" si="52"/>
        <v>8670.3819999999996</v>
      </c>
      <c r="X439" s="12">
        <f t="shared" si="53"/>
        <v>2</v>
      </c>
      <c r="Y439" s="9" t="str">
        <f t="shared" si="54"/>
        <v>Completed</v>
      </c>
      <c r="Z439" s="6" t="str">
        <f t="shared" si="55"/>
        <v>Low</v>
      </c>
    </row>
    <row r="440" spans="1:26" x14ac:dyDescent="0.35">
      <c r="A440" s="8">
        <v>44981</v>
      </c>
      <c r="B440" s="6" t="s">
        <v>19</v>
      </c>
      <c r="C440" s="6" t="s">
        <v>26</v>
      </c>
      <c r="D440" s="12">
        <v>16</v>
      </c>
      <c r="E440" s="10">
        <v>187.84</v>
      </c>
      <c r="F440" s="6" t="s">
        <v>31</v>
      </c>
      <c r="G440" s="6" t="s">
        <v>35</v>
      </c>
      <c r="H440" s="7">
        <v>0</v>
      </c>
      <c r="I440" s="6" t="s">
        <v>37</v>
      </c>
      <c r="J440" s="10">
        <v>3005.44</v>
      </c>
      <c r="K440" s="6" t="s">
        <v>44</v>
      </c>
      <c r="L440" s="6" t="s">
        <v>48</v>
      </c>
      <c r="M440" s="12">
        <v>0</v>
      </c>
      <c r="N440" s="9" t="s">
        <v>486</v>
      </c>
      <c r="O440" s="6" t="s">
        <v>1975</v>
      </c>
      <c r="P440" s="11">
        <v>18.649999999999999</v>
      </c>
      <c r="Q440" s="16">
        <v>44983</v>
      </c>
      <c r="R440" s="6" t="s">
        <v>2922</v>
      </c>
      <c r="S440" s="9">
        <f t="shared" si="48"/>
        <v>2023</v>
      </c>
      <c r="T440" s="12">
        <f t="shared" si="49"/>
        <v>2</v>
      </c>
      <c r="U440" s="6" t="str">
        <f t="shared" si="50"/>
        <v>Februari</v>
      </c>
      <c r="V440" s="9" t="str">
        <f t="shared" si="51"/>
        <v>Q1</v>
      </c>
      <c r="W440" s="10">
        <f t="shared" si="52"/>
        <v>2986.79</v>
      </c>
      <c r="X440" s="12">
        <f t="shared" si="53"/>
        <v>2</v>
      </c>
      <c r="Y440" s="9" t="str">
        <f t="shared" si="54"/>
        <v>Completed</v>
      </c>
      <c r="Z440" s="6" t="str">
        <f t="shared" si="55"/>
        <v>No Discount</v>
      </c>
    </row>
    <row r="441" spans="1:26" x14ac:dyDescent="0.35">
      <c r="A441" s="8">
        <v>45234</v>
      </c>
      <c r="B441" s="6" t="s">
        <v>19</v>
      </c>
      <c r="C441" s="6" t="s">
        <v>23</v>
      </c>
      <c r="D441" s="12">
        <v>18</v>
      </c>
      <c r="E441" s="10">
        <v>426.3</v>
      </c>
      <c r="F441" s="6" t="s">
        <v>31</v>
      </c>
      <c r="G441" s="6" t="s">
        <v>34</v>
      </c>
      <c r="H441" s="7">
        <v>0.15</v>
      </c>
      <c r="I441" s="6" t="s">
        <v>39</v>
      </c>
      <c r="J441" s="10">
        <v>6522.39</v>
      </c>
      <c r="K441" s="6" t="s">
        <v>44</v>
      </c>
      <c r="L441" s="6" t="s">
        <v>2928</v>
      </c>
      <c r="M441" s="12">
        <v>1</v>
      </c>
      <c r="N441" s="9" t="s">
        <v>487</v>
      </c>
      <c r="O441" s="6" t="s">
        <v>1976</v>
      </c>
      <c r="P441" s="11">
        <v>29.81</v>
      </c>
      <c r="Q441" s="16">
        <v>45240</v>
      </c>
      <c r="R441" s="6" t="s">
        <v>2922</v>
      </c>
      <c r="S441" s="9">
        <f t="shared" si="48"/>
        <v>2023</v>
      </c>
      <c r="T441" s="12">
        <f t="shared" si="49"/>
        <v>11</v>
      </c>
      <c r="U441" s="6" t="str">
        <f t="shared" si="50"/>
        <v>November</v>
      </c>
      <c r="V441" s="9" t="str">
        <f t="shared" si="51"/>
        <v>Q4</v>
      </c>
      <c r="W441" s="10">
        <f t="shared" si="52"/>
        <v>6492.58</v>
      </c>
      <c r="X441" s="12">
        <f t="shared" si="53"/>
        <v>6</v>
      </c>
      <c r="Y441" s="9" t="str">
        <f t="shared" si="54"/>
        <v>Returned</v>
      </c>
      <c r="Z441" s="6" t="str">
        <f t="shared" si="55"/>
        <v>High</v>
      </c>
    </row>
    <row r="442" spans="1:26" x14ac:dyDescent="0.35">
      <c r="A442" s="8">
        <v>45458</v>
      </c>
      <c r="B442" s="6" t="s">
        <v>18</v>
      </c>
      <c r="C442" s="6" t="s">
        <v>25</v>
      </c>
      <c r="D442" s="12">
        <v>1</v>
      </c>
      <c r="E442" s="10">
        <v>498.35</v>
      </c>
      <c r="F442" s="6" t="s">
        <v>30</v>
      </c>
      <c r="G442" s="6" t="s">
        <v>35</v>
      </c>
      <c r="H442" s="7">
        <v>0.1</v>
      </c>
      <c r="I442" s="6" t="s">
        <v>37</v>
      </c>
      <c r="J442" s="10">
        <v>448.51499999999999</v>
      </c>
      <c r="K442" s="6" t="s">
        <v>42</v>
      </c>
      <c r="L442" s="6" t="s">
        <v>47</v>
      </c>
      <c r="M442" s="12">
        <v>0</v>
      </c>
      <c r="N442" s="9" t="s">
        <v>488</v>
      </c>
      <c r="O442" s="6" t="s">
        <v>1977</v>
      </c>
      <c r="P442" s="11">
        <v>34.700000000000003</v>
      </c>
      <c r="Q442" s="16">
        <v>45465</v>
      </c>
      <c r="R442" s="6" t="s">
        <v>2921</v>
      </c>
      <c r="S442" s="9">
        <f t="shared" si="48"/>
        <v>2024</v>
      </c>
      <c r="T442" s="12">
        <f t="shared" si="49"/>
        <v>6</v>
      </c>
      <c r="U442" s="6" t="str">
        <f t="shared" si="50"/>
        <v>Juni</v>
      </c>
      <c r="V442" s="9" t="str">
        <f t="shared" si="51"/>
        <v>Q2</v>
      </c>
      <c r="W442" s="10">
        <f t="shared" si="52"/>
        <v>413.815</v>
      </c>
      <c r="X442" s="12">
        <f t="shared" si="53"/>
        <v>7</v>
      </c>
      <c r="Y442" s="9" t="str">
        <f t="shared" si="54"/>
        <v>Completed</v>
      </c>
      <c r="Z442" s="6" t="str">
        <f t="shared" si="55"/>
        <v>Medium</v>
      </c>
    </row>
    <row r="443" spans="1:26" x14ac:dyDescent="0.35">
      <c r="A443" s="8">
        <v>45567</v>
      </c>
      <c r="B443" s="6" t="s">
        <v>20</v>
      </c>
      <c r="C443" s="6" t="s">
        <v>28</v>
      </c>
      <c r="D443" s="12">
        <v>19</v>
      </c>
      <c r="E443" s="10">
        <v>385.72</v>
      </c>
      <c r="F443" s="6" t="s">
        <v>31</v>
      </c>
      <c r="G443" s="6" t="s">
        <v>35</v>
      </c>
      <c r="H443" s="7">
        <v>0.05</v>
      </c>
      <c r="I443" s="6" t="s">
        <v>39</v>
      </c>
      <c r="J443" s="10">
        <v>6962.2460000000001</v>
      </c>
      <c r="K443" s="6" t="s">
        <v>46</v>
      </c>
      <c r="L443" s="6" t="s">
        <v>48</v>
      </c>
      <c r="M443" s="12">
        <v>1</v>
      </c>
      <c r="N443" s="9" t="s">
        <v>489</v>
      </c>
      <c r="O443" s="6" t="s">
        <v>1978</v>
      </c>
      <c r="P443" s="11">
        <v>12.46</v>
      </c>
      <c r="Q443" s="16">
        <v>45571</v>
      </c>
      <c r="R443" s="6" t="s">
        <v>2923</v>
      </c>
      <c r="S443" s="9">
        <f t="shared" si="48"/>
        <v>2024</v>
      </c>
      <c r="T443" s="12">
        <f t="shared" si="49"/>
        <v>10</v>
      </c>
      <c r="U443" s="6" t="str">
        <f t="shared" si="50"/>
        <v>Oktober</v>
      </c>
      <c r="V443" s="9" t="str">
        <f t="shared" si="51"/>
        <v>Q4</v>
      </c>
      <c r="W443" s="10">
        <f t="shared" si="52"/>
        <v>6949.7860000000001</v>
      </c>
      <c r="X443" s="12">
        <f t="shared" si="53"/>
        <v>4</v>
      </c>
      <c r="Y443" s="9" t="str">
        <f t="shared" si="54"/>
        <v>Returned</v>
      </c>
      <c r="Z443" s="6" t="str">
        <f t="shared" si="55"/>
        <v>Low</v>
      </c>
    </row>
    <row r="444" spans="1:26" x14ac:dyDescent="0.35">
      <c r="A444" s="8">
        <v>45080</v>
      </c>
      <c r="B444" s="6" t="s">
        <v>22</v>
      </c>
      <c r="C444" s="6" t="s">
        <v>28</v>
      </c>
      <c r="D444" s="12">
        <v>3</v>
      </c>
      <c r="E444" s="10">
        <v>54.37</v>
      </c>
      <c r="F444" s="6" t="s">
        <v>30</v>
      </c>
      <c r="G444" s="6" t="s">
        <v>34</v>
      </c>
      <c r="H444" s="7">
        <v>0.1</v>
      </c>
      <c r="I444" s="6" t="s">
        <v>38</v>
      </c>
      <c r="J444" s="10">
        <v>146.79900000000001</v>
      </c>
      <c r="K444" s="6" t="s">
        <v>44</v>
      </c>
      <c r="L444" s="6" t="s">
        <v>49</v>
      </c>
      <c r="M444" s="12">
        <v>0</v>
      </c>
      <c r="N444" s="9" t="s">
        <v>490</v>
      </c>
      <c r="O444" s="6" t="s">
        <v>1979</v>
      </c>
      <c r="P444" s="11">
        <v>48.71</v>
      </c>
      <c r="Q444" s="16">
        <v>45090</v>
      </c>
      <c r="R444" s="6" t="s">
        <v>2925</v>
      </c>
      <c r="S444" s="9">
        <f t="shared" si="48"/>
        <v>2023</v>
      </c>
      <c r="T444" s="12">
        <f t="shared" si="49"/>
        <v>6</v>
      </c>
      <c r="U444" s="6" t="str">
        <f t="shared" si="50"/>
        <v>Juni</v>
      </c>
      <c r="V444" s="9" t="str">
        <f t="shared" si="51"/>
        <v>Q2</v>
      </c>
      <c r="W444" s="10">
        <f t="shared" si="52"/>
        <v>98.088999999999999</v>
      </c>
      <c r="X444" s="12">
        <f t="shared" si="53"/>
        <v>10</v>
      </c>
      <c r="Y444" s="9" t="str">
        <f t="shared" si="54"/>
        <v>Completed</v>
      </c>
      <c r="Z444" s="6" t="str">
        <f t="shared" si="55"/>
        <v>Medium</v>
      </c>
    </row>
    <row r="445" spans="1:26" x14ac:dyDescent="0.35">
      <c r="A445" s="8">
        <v>45179</v>
      </c>
      <c r="B445" s="6" t="s">
        <v>18</v>
      </c>
      <c r="C445" s="6" t="s">
        <v>24</v>
      </c>
      <c r="D445" s="12">
        <v>6</v>
      </c>
      <c r="E445" s="10">
        <v>471.74</v>
      </c>
      <c r="F445" s="6" t="s">
        <v>32</v>
      </c>
      <c r="G445" s="6" t="s">
        <v>35</v>
      </c>
      <c r="H445" s="7">
        <v>0.15</v>
      </c>
      <c r="I445" s="6" t="s">
        <v>39</v>
      </c>
      <c r="J445" s="10">
        <v>2405.8739999999998</v>
      </c>
      <c r="K445" s="6" t="s">
        <v>42</v>
      </c>
      <c r="L445" s="6" t="s">
        <v>2928</v>
      </c>
      <c r="M445" s="12">
        <v>0</v>
      </c>
      <c r="N445" s="9" t="s">
        <v>491</v>
      </c>
      <c r="O445" s="6" t="s">
        <v>1980</v>
      </c>
      <c r="P445" s="11">
        <v>36.79</v>
      </c>
      <c r="Q445" s="16">
        <v>45187</v>
      </c>
      <c r="R445" s="6" t="s">
        <v>2921</v>
      </c>
      <c r="S445" s="9">
        <f t="shared" si="48"/>
        <v>2023</v>
      </c>
      <c r="T445" s="12">
        <f t="shared" si="49"/>
        <v>9</v>
      </c>
      <c r="U445" s="6" t="str">
        <f t="shared" si="50"/>
        <v>September</v>
      </c>
      <c r="V445" s="9" t="str">
        <f t="shared" si="51"/>
        <v>Q3</v>
      </c>
      <c r="W445" s="10">
        <f t="shared" si="52"/>
        <v>2369.0839999999998</v>
      </c>
      <c r="X445" s="12">
        <f t="shared" si="53"/>
        <v>8</v>
      </c>
      <c r="Y445" s="9" t="str">
        <f t="shared" si="54"/>
        <v>Completed</v>
      </c>
      <c r="Z445" s="6" t="str">
        <f t="shared" si="55"/>
        <v>High</v>
      </c>
    </row>
    <row r="446" spans="1:26" x14ac:dyDescent="0.35">
      <c r="A446" s="8">
        <v>45797</v>
      </c>
      <c r="B446" s="6" t="s">
        <v>21</v>
      </c>
      <c r="C446" s="6" t="s">
        <v>29</v>
      </c>
      <c r="D446" s="12">
        <v>19</v>
      </c>
      <c r="E446" s="10">
        <v>322.31</v>
      </c>
      <c r="F446" s="6" t="s">
        <v>30</v>
      </c>
      <c r="G446" s="6" t="s">
        <v>35</v>
      </c>
      <c r="H446" s="7">
        <v>0.15</v>
      </c>
      <c r="I446" s="6" t="s">
        <v>41</v>
      </c>
      <c r="J446" s="10">
        <v>5205.3065000000006</v>
      </c>
      <c r="K446" s="6" t="s">
        <v>46</v>
      </c>
      <c r="L446" s="6" t="s">
        <v>47</v>
      </c>
      <c r="M446" s="12">
        <v>0</v>
      </c>
      <c r="N446" s="9" t="s">
        <v>492</v>
      </c>
      <c r="O446" s="6" t="s">
        <v>1981</v>
      </c>
      <c r="P446" s="11">
        <v>33.950000000000003</v>
      </c>
      <c r="Q446" s="16">
        <v>45799</v>
      </c>
      <c r="R446" s="6" t="s">
        <v>2924</v>
      </c>
      <c r="S446" s="9">
        <f t="shared" si="48"/>
        <v>2025</v>
      </c>
      <c r="T446" s="12">
        <f t="shared" si="49"/>
        <v>5</v>
      </c>
      <c r="U446" s="6" t="str">
        <f t="shared" si="50"/>
        <v>Mei</v>
      </c>
      <c r="V446" s="9" t="str">
        <f t="shared" si="51"/>
        <v>Q2</v>
      </c>
      <c r="W446" s="10">
        <f t="shared" si="52"/>
        <v>5171.3565000000008</v>
      </c>
      <c r="X446" s="12">
        <f t="shared" si="53"/>
        <v>2</v>
      </c>
      <c r="Y446" s="9" t="str">
        <f t="shared" si="54"/>
        <v>Completed</v>
      </c>
      <c r="Z446" s="6" t="str">
        <f t="shared" si="55"/>
        <v>High</v>
      </c>
    </row>
    <row r="447" spans="1:26" x14ac:dyDescent="0.35">
      <c r="A447" s="8">
        <v>45193</v>
      </c>
      <c r="B447" s="6" t="s">
        <v>20</v>
      </c>
      <c r="C447" s="6" t="s">
        <v>28</v>
      </c>
      <c r="D447" s="12">
        <v>13</v>
      </c>
      <c r="E447" s="10">
        <v>115.86</v>
      </c>
      <c r="F447" s="6" t="s">
        <v>31</v>
      </c>
      <c r="G447" s="6" t="s">
        <v>34</v>
      </c>
      <c r="H447" s="7">
        <v>0.1</v>
      </c>
      <c r="I447" s="6" t="s">
        <v>40</v>
      </c>
      <c r="J447" s="10">
        <v>1355.5619999999999</v>
      </c>
      <c r="K447" s="6" t="s">
        <v>46</v>
      </c>
      <c r="L447" s="6" t="s">
        <v>2928</v>
      </c>
      <c r="M447" s="12">
        <v>1</v>
      </c>
      <c r="N447" s="9" t="s">
        <v>493</v>
      </c>
      <c r="O447" s="6" t="s">
        <v>1982</v>
      </c>
      <c r="P447" s="11">
        <v>28.52</v>
      </c>
      <c r="Q447" s="16">
        <v>45202</v>
      </c>
      <c r="R447" s="6" t="s">
        <v>2923</v>
      </c>
      <c r="S447" s="9">
        <f t="shared" si="48"/>
        <v>2023</v>
      </c>
      <c r="T447" s="12">
        <f t="shared" si="49"/>
        <v>9</v>
      </c>
      <c r="U447" s="6" t="str">
        <f t="shared" si="50"/>
        <v>September</v>
      </c>
      <c r="V447" s="9" t="str">
        <f t="shared" si="51"/>
        <v>Q3</v>
      </c>
      <c r="W447" s="10">
        <f t="shared" si="52"/>
        <v>1327.0419999999999</v>
      </c>
      <c r="X447" s="12">
        <f t="shared" si="53"/>
        <v>9</v>
      </c>
      <c r="Y447" s="9" t="str">
        <f t="shared" si="54"/>
        <v>Returned</v>
      </c>
      <c r="Z447" s="6" t="str">
        <f t="shared" si="55"/>
        <v>Medium</v>
      </c>
    </row>
    <row r="448" spans="1:26" x14ac:dyDescent="0.35">
      <c r="A448" s="8">
        <v>45745</v>
      </c>
      <c r="B448" s="6" t="s">
        <v>18</v>
      </c>
      <c r="C448" s="6" t="s">
        <v>28</v>
      </c>
      <c r="D448" s="12">
        <v>18</v>
      </c>
      <c r="E448" s="10">
        <v>398.26</v>
      </c>
      <c r="F448" s="6" t="s">
        <v>30</v>
      </c>
      <c r="G448" s="6" t="s">
        <v>35</v>
      </c>
      <c r="H448" s="7">
        <v>0.1</v>
      </c>
      <c r="I448" s="6" t="s">
        <v>41</v>
      </c>
      <c r="J448" s="10">
        <v>6451.8120000000008</v>
      </c>
      <c r="K448" s="6" t="s">
        <v>45</v>
      </c>
      <c r="L448" s="6" t="s">
        <v>2928</v>
      </c>
      <c r="M448" s="12">
        <v>0</v>
      </c>
      <c r="N448" s="9" t="s">
        <v>494</v>
      </c>
      <c r="O448" s="6" t="s">
        <v>1983</v>
      </c>
      <c r="P448" s="11">
        <v>16.8</v>
      </c>
      <c r="Q448" s="16">
        <v>45751</v>
      </c>
      <c r="R448" s="6" t="s">
        <v>2921</v>
      </c>
      <c r="S448" s="9">
        <f t="shared" si="48"/>
        <v>2025</v>
      </c>
      <c r="T448" s="12">
        <f t="shared" si="49"/>
        <v>3</v>
      </c>
      <c r="U448" s="6" t="str">
        <f t="shared" si="50"/>
        <v>Maret</v>
      </c>
      <c r="V448" s="9" t="str">
        <f t="shared" si="51"/>
        <v>Q1</v>
      </c>
      <c r="W448" s="10">
        <f t="shared" si="52"/>
        <v>6435.0120000000006</v>
      </c>
      <c r="X448" s="12">
        <f t="shared" si="53"/>
        <v>6</v>
      </c>
      <c r="Y448" s="9" t="str">
        <f t="shared" si="54"/>
        <v>Completed</v>
      </c>
      <c r="Z448" s="6" t="str">
        <f t="shared" si="55"/>
        <v>Medium</v>
      </c>
    </row>
    <row r="449" spans="1:26" x14ac:dyDescent="0.35">
      <c r="A449" s="8">
        <v>45094</v>
      </c>
      <c r="B449" s="6" t="s">
        <v>18</v>
      </c>
      <c r="C449" s="6" t="s">
        <v>26</v>
      </c>
      <c r="D449" s="12">
        <v>4</v>
      </c>
      <c r="E449" s="10">
        <v>584.79999999999995</v>
      </c>
      <c r="F449" s="6" t="s">
        <v>30</v>
      </c>
      <c r="G449" s="6" t="s">
        <v>35</v>
      </c>
      <c r="H449" s="7">
        <v>0.1</v>
      </c>
      <c r="I449" s="6" t="s">
        <v>36</v>
      </c>
      <c r="J449" s="10">
        <v>2105.2800000000002</v>
      </c>
      <c r="K449" s="6" t="s">
        <v>42</v>
      </c>
      <c r="L449" s="6" t="s">
        <v>47</v>
      </c>
      <c r="M449" s="12">
        <v>0</v>
      </c>
      <c r="N449" s="9" t="s">
        <v>495</v>
      </c>
      <c r="O449" s="6" t="s">
        <v>1984</v>
      </c>
      <c r="P449" s="11">
        <v>16.440000000000001</v>
      </c>
      <c r="Q449" s="16">
        <v>45102</v>
      </c>
      <c r="R449" s="6" t="s">
        <v>2921</v>
      </c>
      <c r="S449" s="9">
        <f t="shared" si="48"/>
        <v>2023</v>
      </c>
      <c r="T449" s="12">
        <f t="shared" si="49"/>
        <v>6</v>
      </c>
      <c r="U449" s="6" t="str">
        <f t="shared" si="50"/>
        <v>Juni</v>
      </c>
      <c r="V449" s="9" t="str">
        <f t="shared" si="51"/>
        <v>Q2</v>
      </c>
      <c r="W449" s="10">
        <f t="shared" si="52"/>
        <v>2088.84</v>
      </c>
      <c r="X449" s="12">
        <f t="shared" si="53"/>
        <v>8</v>
      </c>
      <c r="Y449" s="9" t="str">
        <f t="shared" si="54"/>
        <v>Completed</v>
      </c>
      <c r="Z449" s="6" t="str">
        <f t="shared" si="55"/>
        <v>Medium</v>
      </c>
    </row>
    <row r="450" spans="1:26" x14ac:dyDescent="0.35">
      <c r="A450" s="8">
        <v>45319</v>
      </c>
      <c r="B450" s="6" t="s">
        <v>22</v>
      </c>
      <c r="C450" s="6" t="s">
        <v>29</v>
      </c>
      <c r="D450" s="12">
        <v>20</v>
      </c>
      <c r="E450" s="10">
        <v>424.7</v>
      </c>
      <c r="F450" s="6" t="s">
        <v>30</v>
      </c>
      <c r="G450" s="6" t="s">
        <v>34</v>
      </c>
      <c r="H450" s="7">
        <v>0.15</v>
      </c>
      <c r="I450" s="6" t="s">
        <v>41</v>
      </c>
      <c r="J450" s="10">
        <v>7219.9</v>
      </c>
      <c r="K450" s="6" t="s">
        <v>42</v>
      </c>
      <c r="L450" s="6" t="s">
        <v>47</v>
      </c>
      <c r="M450" s="12">
        <v>0</v>
      </c>
      <c r="N450" s="9" t="s">
        <v>496</v>
      </c>
      <c r="O450" s="6" t="s">
        <v>1985</v>
      </c>
      <c r="P450" s="11">
        <v>42.03</v>
      </c>
      <c r="Q450" s="16">
        <v>45327</v>
      </c>
      <c r="R450" s="6" t="s">
        <v>2925</v>
      </c>
      <c r="S450" s="9">
        <f t="shared" si="48"/>
        <v>2024</v>
      </c>
      <c r="T450" s="12">
        <f t="shared" si="49"/>
        <v>1</v>
      </c>
      <c r="U450" s="6" t="str">
        <f t="shared" si="50"/>
        <v>Januari</v>
      </c>
      <c r="V450" s="9" t="str">
        <f t="shared" si="51"/>
        <v>Q1</v>
      </c>
      <c r="W450" s="10">
        <f t="shared" si="52"/>
        <v>7177.87</v>
      </c>
      <c r="X450" s="12">
        <f t="shared" si="53"/>
        <v>8</v>
      </c>
      <c r="Y450" s="9" t="str">
        <f t="shared" si="54"/>
        <v>Completed</v>
      </c>
      <c r="Z450" s="6" t="str">
        <f t="shared" si="55"/>
        <v>High</v>
      </c>
    </row>
    <row r="451" spans="1:26" x14ac:dyDescent="0.35">
      <c r="A451" s="8">
        <v>44999</v>
      </c>
      <c r="B451" s="6" t="s">
        <v>21</v>
      </c>
      <c r="C451" s="6" t="s">
        <v>26</v>
      </c>
      <c r="D451" s="12">
        <v>16</v>
      </c>
      <c r="E451" s="10">
        <v>179.22</v>
      </c>
      <c r="F451" s="6" t="s">
        <v>33</v>
      </c>
      <c r="G451" s="6" t="s">
        <v>35</v>
      </c>
      <c r="H451" s="7">
        <v>0.1</v>
      </c>
      <c r="I451" s="6" t="s">
        <v>37</v>
      </c>
      <c r="J451" s="10">
        <v>2580.768</v>
      </c>
      <c r="K451" s="6" t="s">
        <v>42</v>
      </c>
      <c r="L451" s="6" t="s">
        <v>49</v>
      </c>
      <c r="M451" s="12">
        <v>0</v>
      </c>
      <c r="N451" s="9" t="s">
        <v>497</v>
      </c>
      <c r="O451" s="6" t="s">
        <v>1986</v>
      </c>
      <c r="P451" s="11">
        <v>45.99</v>
      </c>
      <c r="Q451" s="16">
        <v>45002</v>
      </c>
      <c r="R451" s="6" t="s">
        <v>2924</v>
      </c>
      <c r="S451" s="9">
        <f t="shared" si="48"/>
        <v>2023</v>
      </c>
      <c r="T451" s="12">
        <f t="shared" si="49"/>
        <v>3</v>
      </c>
      <c r="U451" s="6" t="str">
        <f t="shared" si="50"/>
        <v>Maret</v>
      </c>
      <c r="V451" s="9" t="str">
        <f t="shared" si="51"/>
        <v>Q1</v>
      </c>
      <c r="W451" s="10">
        <f t="shared" si="52"/>
        <v>2534.7780000000002</v>
      </c>
      <c r="X451" s="12">
        <f t="shared" si="53"/>
        <v>3</v>
      </c>
      <c r="Y451" s="9" t="str">
        <f t="shared" si="54"/>
        <v>Completed</v>
      </c>
      <c r="Z451" s="6" t="str">
        <f t="shared" si="55"/>
        <v>Medium</v>
      </c>
    </row>
    <row r="452" spans="1:26" x14ac:dyDescent="0.35">
      <c r="A452" s="8">
        <v>45666</v>
      </c>
      <c r="B452" s="6" t="s">
        <v>18</v>
      </c>
      <c r="C452" s="6" t="s">
        <v>23</v>
      </c>
      <c r="D452" s="12">
        <v>12</v>
      </c>
      <c r="E452" s="10">
        <v>148.66</v>
      </c>
      <c r="F452" s="6" t="s">
        <v>31</v>
      </c>
      <c r="G452" s="6" t="s">
        <v>34</v>
      </c>
      <c r="H452" s="7">
        <v>0</v>
      </c>
      <c r="I452" s="6" t="s">
        <v>40</v>
      </c>
      <c r="J452" s="10">
        <v>1783.92</v>
      </c>
      <c r="K452" s="6" t="s">
        <v>42</v>
      </c>
      <c r="L452" s="6" t="s">
        <v>2928</v>
      </c>
      <c r="M452" s="12">
        <v>1</v>
      </c>
      <c r="N452" s="9" t="s">
        <v>498</v>
      </c>
      <c r="O452" s="6" t="s">
        <v>1987</v>
      </c>
      <c r="P452" s="11">
        <v>27.16</v>
      </c>
      <c r="Q452" s="16">
        <v>45674</v>
      </c>
      <c r="R452" s="6" t="s">
        <v>2921</v>
      </c>
      <c r="S452" s="9">
        <f t="shared" ref="S452:S515" si="56">YEAR(A452)</f>
        <v>2025</v>
      </c>
      <c r="T452" s="12">
        <f t="shared" ref="T452:T515" si="57">MONTH(A452)</f>
        <v>1</v>
      </c>
      <c r="U452" s="6" t="str">
        <f t="shared" ref="U452:U515" si="58">TEXT(A452,"MMMM")</f>
        <v>Januari</v>
      </c>
      <c r="V452" s="9" t="str">
        <f t="shared" ref="V452:V515" si="59">CHOOSE(ROUNDUP(MONTH(A452)/3,0),"Q1","Q2","Q3","Q4")</f>
        <v>Q1</v>
      </c>
      <c r="W452" s="10">
        <f t="shared" ref="W452:W515" si="60">J452-P452</f>
        <v>1756.76</v>
      </c>
      <c r="X452" s="12">
        <f t="shared" ref="X452:X515" si="61">Q452-A452</f>
        <v>8</v>
      </c>
      <c r="Y452" s="9" t="str">
        <f t="shared" ref="Y452:Y515" si="62">IF(M452=1,"Returned","Completed")</f>
        <v>Returned</v>
      </c>
      <c r="Z452" s="6" t="str">
        <f t="shared" ref="Z452:Z515" si="63">_xlfn.IFS(H452=0,"No Discount",H452=0.05,"Low",H452=0.1,"Medium",H452=0.15,"High")</f>
        <v>No Discount</v>
      </c>
    </row>
    <row r="453" spans="1:26" x14ac:dyDescent="0.35">
      <c r="A453" s="8">
        <v>45746</v>
      </c>
      <c r="B453" s="6" t="s">
        <v>21</v>
      </c>
      <c r="C453" s="6" t="s">
        <v>24</v>
      </c>
      <c r="D453" s="12">
        <v>16</v>
      </c>
      <c r="E453" s="10">
        <v>460.43</v>
      </c>
      <c r="F453" s="6" t="s">
        <v>30</v>
      </c>
      <c r="G453" s="6" t="s">
        <v>34</v>
      </c>
      <c r="H453" s="7">
        <v>0.15</v>
      </c>
      <c r="I453" s="6" t="s">
        <v>41</v>
      </c>
      <c r="J453" s="10">
        <v>6261.848</v>
      </c>
      <c r="K453" s="6" t="s">
        <v>42</v>
      </c>
      <c r="L453" s="6" t="s">
        <v>49</v>
      </c>
      <c r="M453" s="12">
        <v>0</v>
      </c>
      <c r="N453" s="9" t="s">
        <v>499</v>
      </c>
      <c r="O453" s="6" t="s">
        <v>1988</v>
      </c>
      <c r="P453" s="11">
        <v>20.38</v>
      </c>
      <c r="Q453" s="16">
        <v>45753</v>
      </c>
      <c r="R453" s="6" t="s">
        <v>2924</v>
      </c>
      <c r="S453" s="9">
        <f t="shared" si="56"/>
        <v>2025</v>
      </c>
      <c r="T453" s="12">
        <f t="shared" si="57"/>
        <v>3</v>
      </c>
      <c r="U453" s="6" t="str">
        <f t="shared" si="58"/>
        <v>Maret</v>
      </c>
      <c r="V453" s="9" t="str">
        <f t="shared" si="59"/>
        <v>Q1</v>
      </c>
      <c r="W453" s="10">
        <f t="shared" si="60"/>
        <v>6241.4679999999998</v>
      </c>
      <c r="X453" s="12">
        <f t="shared" si="61"/>
        <v>7</v>
      </c>
      <c r="Y453" s="9" t="str">
        <f t="shared" si="62"/>
        <v>Completed</v>
      </c>
      <c r="Z453" s="6" t="str">
        <f t="shared" si="63"/>
        <v>High</v>
      </c>
    </row>
    <row r="454" spans="1:26" x14ac:dyDescent="0.35">
      <c r="A454" s="8">
        <v>45222</v>
      </c>
      <c r="B454" s="6" t="s">
        <v>18</v>
      </c>
      <c r="C454" s="6" t="s">
        <v>28</v>
      </c>
      <c r="D454" s="12">
        <v>5</v>
      </c>
      <c r="E454" s="10">
        <v>334.37</v>
      </c>
      <c r="F454" s="6" t="s">
        <v>30</v>
      </c>
      <c r="G454" s="6" t="s">
        <v>35</v>
      </c>
      <c r="H454" s="7">
        <v>0.05</v>
      </c>
      <c r="I454" s="6" t="s">
        <v>39</v>
      </c>
      <c r="J454" s="10">
        <v>1588.2574999999999</v>
      </c>
      <c r="K454" s="6" t="s">
        <v>44</v>
      </c>
      <c r="L454" s="6" t="s">
        <v>2928</v>
      </c>
      <c r="M454" s="12">
        <v>0</v>
      </c>
      <c r="N454" s="9" t="s">
        <v>500</v>
      </c>
      <c r="O454" s="6" t="s">
        <v>1775</v>
      </c>
      <c r="P454" s="11">
        <v>32.130000000000003</v>
      </c>
      <c r="Q454" s="16">
        <v>45227</v>
      </c>
      <c r="R454" s="6" t="s">
        <v>2921</v>
      </c>
      <c r="S454" s="9">
        <f t="shared" si="56"/>
        <v>2023</v>
      </c>
      <c r="T454" s="12">
        <f t="shared" si="57"/>
        <v>10</v>
      </c>
      <c r="U454" s="6" t="str">
        <f t="shared" si="58"/>
        <v>Oktober</v>
      </c>
      <c r="V454" s="9" t="str">
        <f t="shared" si="59"/>
        <v>Q4</v>
      </c>
      <c r="W454" s="10">
        <f t="shared" si="60"/>
        <v>1556.1274999999998</v>
      </c>
      <c r="X454" s="12">
        <f t="shared" si="61"/>
        <v>5</v>
      </c>
      <c r="Y454" s="9" t="str">
        <f t="shared" si="62"/>
        <v>Completed</v>
      </c>
      <c r="Z454" s="6" t="str">
        <f t="shared" si="63"/>
        <v>Low</v>
      </c>
    </row>
    <row r="455" spans="1:26" x14ac:dyDescent="0.35">
      <c r="A455" s="8">
        <v>45816</v>
      </c>
      <c r="B455" s="6" t="s">
        <v>22</v>
      </c>
      <c r="C455" s="6" t="s">
        <v>27</v>
      </c>
      <c r="D455" s="12">
        <v>3</v>
      </c>
      <c r="E455" s="10">
        <v>599.72</v>
      </c>
      <c r="F455" s="6" t="s">
        <v>33</v>
      </c>
      <c r="G455" s="6" t="s">
        <v>35</v>
      </c>
      <c r="H455" s="7">
        <v>0.15</v>
      </c>
      <c r="I455" s="6" t="s">
        <v>37</v>
      </c>
      <c r="J455" s="10">
        <v>1529.2860000000001</v>
      </c>
      <c r="K455" s="6" t="s">
        <v>42</v>
      </c>
      <c r="L455" s="6" t="s">
        <v>49</v>
      </c>
      <c r="M455" s="12">
        <v>1</v>
      </c>
      <c r="N455" s="9" t="s">
        <v>501</v>
      </c>
      <c r="O455" s="6" t="s">
        <v>1989</v>
      </c>
      <c r="P455" s="11">
        <v>14.93</v>
      </c>
      <c r="Q455" s="16">
        <v>45822</v>
      </c>
      <c r="R455" s="6" t="s">
        <v>2925</v>
      </c>
      <c r="S455" s="9">
        <f t="shared" si="56"/>
        <v>2025</v>
      </c>
      <c r="T455" s="12">
        <f t="shared" si="57"/>
        <v>6</v>
      </c>
      <c r="U455" s="6" t="str">
        <f t="shared" si="58"/>
        <v>Juni</v>
      </c>
      <c r="V455" s="9" t="str">
        <f t="shared" si="59"/>
        <v>Q2</v>
      </c>
      <c r="W455" s="10">
        <f t="shared" si="60"/>
        <v>1514.356</v>
      </c>
      <c r="X455" s="12">
        <f t="shared" si="61"/>
        <v>6</v>
      </c>
      <c r="Y455" s="9" t="str">
        <f t="shared" si="62"/>
        <v>Returned</v>
      </c>
      <c r="Z455" s="6" t="str">
        <f t="shared" si="63"/>
        <v>High</v>
      </c>
    </row>
    <row r="456" spans="1:26" x14ac:dyDescent="0.35">
      <c r="A456" s="8">
        <v>45348</v>
      </c>
      <c r="B456" s="6" t="s">
        <v>22</v>
      </c>
      <c r="C456" s="6" t="s">
        <v>27</v>
      </c>
      <c r="D456" s="12">
        <v>11</v>
      </c>
      <c r="E456" s="10">
        <v>389.84</v>
      </c>
      <c r="F456" s="6" t="s">
        <v>33</v>
      </c>
      <c r="G456" s="6" t="s">
        <v>34</v>
      </c>
      <c r="H456" s="7">
        <v>0</v>
      </c>
      <c r="I456" s="6" t="s">
        <v>37</v>
      </c>
      <c r="J456" s="10">
        <v>4288.24</v>
      </c>
      <c r="K456" s="6" t="s">
        <v>43</v>
      </c>
      <c r="L456" s="6" t="s">
        <v>48</v>
      </c>
      <c r="M456" s="12">
        <v>1</v>
      </c>
      <c r="N456" s="9" t="s">
        <v>502</v>
      </c>
      <c r="O456" s="6" t="s">
        <v>1990</v>
      </c>
      <c r="P456" s="11">
        <v>10.24</v>
      </c>
      <c r="Q456" s="16">
        <v>45351</v>
      </c>
      <c r="R456" s="6" t="s">
        <v>2925</v>
      </c>
      <c r="S456" s="9">
        <f t="shared" si="56"/>
        <v>2024</v>
      </c>
      <c r="T456" s="12">
        <f t="shared" si="57"/>
        <v>2</v>
      </c>
      <c r="U456" s="6" t="str">
        <f t="shared" si="58"/>
        <v>Februari</v>
      </c>
      <c r="V456" s="9" t="str">
        <f t="shared" si="59"/>
        <v>Q1</v>
      </c>
      <c r="W456" s="10">
        <f t="shared" si="60"/>
        <v>4278</v>
      </c>
      <c r="X456" s="12">
        <f t="shared" si="61"/>
        <v>3</v>
      </c>
      <c r="Y456" s="9" t="str">
        <f t="shared" si="62"/>
        <v>Returned</v>
      </c>
      <c r="Z456" s="6" t="str">
        <f t="shared" si="63"/>
        <v>No Discount</v>
      </c>
    </row>
    <row r="457" spans="1:26" x14ac:dyDescent="0.35">
      <c r="A457" s="8">
        <v>45595</v>
      </c>
      <c r="B457" s="6" t="s">
        <v>18</v>
      </c>
      <c r="C457" s="6" t="s">
        <v>26</v>
      </c>
      <c r="D457" s="12">
        <v>11</v>
      </c>
      <c r="E457" s="10">
        <v>445.75</v>
      </c>
      <c r="F457" s="6" t="s">
        <v>31</v>
      </c>
      <c r="G457" s="6" t="s">
        <v>34</v>
      </c>
      <c r="H457" s="7">
        <v>0.1</v>
      </c>
      <c r="I457" s="6" t="s">
        <v>38</v>
      </c>
      <c r="J457" s="10">
        <v>4412.9250000000002</v>
      </c>
      <c r="K457" s="6" t="s">
        <v>42</v>
      </c>
      <c r="L457" s="6" t="s">
        <v>48</v>
      </c>
      <c r="M457" s="12">
        <v>0</v>
      </c>
      <c r="N457" s="9" t="s">
        <v>503</v>
      </c>
      <c r="O457" s="6" t="s">
        <v>1991</v>
      </c>
      <c r="P457" s="11">
        <v>18.07</v>
      </c>
      <c r="Q457" s="16">
        <v>45603</v>
      </c>
      <c r="R457" s="6" t="s">
        <v>2921</v>
      </c>
      <c r="S457" s="9">
        <f t="shared" si="56"/>
        <v>2024</v>
      </c>
      <c r="T457" s="12">
        <f t="shared" si="57"/>
        <v>10</v>
      </c>
      <c r="U457" s="6" t="str">
        <f t="shared" si="58"/>
        <v>Oktober</v>
      </c>
      <c r="V457" s="9" t="str">
        <f t="shared" si="59"/>
        <v>Q4</v>
      </c>
      <c r="W457" s="10">
        <f t="shared" si="60"/>
        <v>4394.8550000000005</v>
      </c>
      <c r="X457" s="12">
        <f t="shared" si="61"/>
        <v>8</v>
      </c>
      <c r="Y457" s="9" t="str">
        <f t="shared" si="62"/>
        <v>Completed</v>
      </c>
      <c r="Z457" s="6" t="str">
        <f t="shared" si="63"/>
        <v>Medium</v>
      </c>
    </row>
    <row r="458" spans="1:26" x14ac:dyDescent="0.35">
      <c r="A458" s="8">
        <v>45523</v>
      </c>
      <c r="B458" s="6" t="s">
        <v>19</v>
      </c>
      <c r="C458" s="6" t="s">
        <v>23</v>
      </c>
      <c r="D458" s="12">
        <v>18</v>
      </c>
      <c r="E458" s="10">
        <v>96.84</v>
      </c>
      <c r="F458" s="6" t="s">
        <v>31</v>
      </c>
      <c r="G458" s="6" t="s">
        <v>34</v>
      </c>
      <c r="H458" s="7">
        <v>0.15</v>
      </c>
      <c r="I458" s="6" t="s">
        <v>38</v>
      </c>
      <c r="J458" s="10">
        <v>1481.652</v>
      </c>
      <c r="K458" s="6" t="s">
        <v>46</v>
      </c>
      <c r="L458" s="6" t="s">
        <v>48</v>
      </c>
      <c r="M458" s="12">
        <v>1</v>
      </c>
      <c r="N458" s="9" t="s">
        <v>504</v>
      </c>
      <c r="O458" s="6" t="s">
        <v>1992</v>
      </c>
      <c r="P458" s="11">
        <v>8.1</v>
      </c>
      <c r="Q458" s="16">
        <v>45527</v>
      </c>
      <c r="R458" s="6" t="s">
        <v>2922</v>
      </c>
      <c r="S458" s="9">
        <f t="shared" si="56"/>
        <v>2024</v>
      </c>
      <c r="T458" s="12">
        <f t="shared" si="57"/>
        <v>8</v>
      </c>
      <c r="U458" s="6" t="str">
        <f t="shared" si="58"/>
        <v>Agustus</v>
      </c>
      <c r="V458" s="9" t="str">
        <f t="shared" si="59"/>
        <v>Q3</v>
      </c>
      <c r="W458" s="10">
        <f t="shared" si="60"/>
        <v>1473.5520000000001</v>
      </c>
      <c r="X458" s="12">
        <f t="shared" si="61"/>
        <v>4</v>
      </c>
      <c r="Y458" s="9" t="str">
        <f t="shared" si="62"/>
        <v>Returned</v>
      </c>
      <c r="Z458" s="6" t="str">
        <f t="shared" si="63"/>
        <v>High</v>
      </c>
    </row>
    <row r="459" spans="1:26" x14ac:dyDescent="0.35">
      <c r="A459" s="8">
        <v>45137</v>
      </c>
      <c r="B459" s="6" t="s">
        <v>21</v>
      </c>
      <c r="C459" s="6" t="s">
        <v>26</v>
      </c>
      <c r="D459" s="12">
        <v>1</v>
      </c>
      <c r="E459" s="10">
        <v>528.30999999999995</v>
      </c>
      <c r="F459" s="6" t="s">
        <v>32</v>
      </c>
      <c r="G459" s="6" t="s">
        <v>34</v>
      </c>
      <c r="H459" s="7">
        <v>0.1</v>
      </c>
      <c r="I459" s="6" t="s">
        <v>37</v>
      </c>
      <c r="J459" s="10">
        <v>475.47899999999998</v>
      </c>
      <c r="K459" s="6" t="s">
        <v>42</v>
      </c>
      <c r="L459" s="6" t="s">
        <v>47</v>
      </c>
      <c r="M459" s="12">
        <v>0</v>
      </c>
      <c r="N459" s="9" t="s">
        <v>505</v>
      </c>
      <c r="O459" s="6" t="s">
        <v>1571</v>
      </c>
      <c r="P459" s="11">
        <v>24.55</v>
      </c>
      <c r="Q459" s="16">
        <v>45147</v>
      </c>
      <c r="R459" s="6" t="s">
        <v>2924</v>
      </c>
      <c r="S459" s="9">
        <f t="shared" si="56"/>
        <v>2023</v>
      </c>
      <c r="T459" s="12">
        <f t="shared" si="57"/>
        <v>7</v>
      </c>
      <c r="U459" s="6" t="str">
        <f t="shared" si="58"/>
        <v>Juli</v>
      </c>
      <c r="V459" s="9" t="str">
        <f t="shared" si="59"/>
        <v>Q3</v>
      </c>
      <c r="W459" s="10">
        <f t="shared" si="60"/>
        <v>450.92899999999997</v>
      </c>
      <c r="X459" s="12">
        <f t="shared" si="61"/>
        <v>10</v>
      </c>
      <c r="Y459" s="9" t="str">
        <f t="shared" si="62"/>
        <v>Completed</v>
      </c>
      <c r="Z459" s="6" t="str">
        <f t="shared" si="63"/>
        <v>Medium</v>
      </c>
    </row>
    <row r="460" spans="1:26" x14ac:dyDescent="0.35">
      <c r="A460" s="8">
        <v>45517</v>
      </c>
      <c r="B460" s="6" t="s">
        <v>20</v>
      </c>
      <c r="C460" s="6" t="s">
        <v>27</v>
      </c>
      <c r="D460" s="12">
        <v>16</v>
      </c>
      <c r="E460" s="10">
        <v>64.03</v>
      </c>
      <c r="F460" s="6" t="s">
        <v>31</v>
      </c>
      <c r="G460" s="6" t="s">
        <v>34</v>
      </c>
      <c r="H460" s="7">
        <v>0</v>
      </c>
      <c r="I460" s="6" t="s">
        <v>39</v>
      </c>
      <c r="J460" s="10">
        <v>1024.48</v>
      </c>
      <c r="K460" s="6" t="s">
        <v>43</v>
      </c>
      <c r="L460" s="6" t="s">
        <v>49</v>
      </c>
      <c r="M460" s="12">
        <v>1</v>
      </c>
      <c r="N460" s="9" t="s">
        <v>506</v>
      </c>
      <c r="O460" s="6" t="s">
        <v>1993</v>
      </c>
      <c r="P460" s="11">
        <v>16.71</v>
      </c>
      <c r="Q460" s="16">
        <v>45527</v>
      </c>
      <c r="R460" s="6" t="s">
        <v>2923</v>
      </c>
      <c r="S460" s="9">
        <f t="shared" si="56"/>
        <v>2024</v>
      </c>
      <c r="T460" s="12">
        <f t="shared" si="57"/>
        <v>8</v>
      </c>
      <c r="U460" s="6" t="str">
        <f t="shared" si="58"/>
        <v>Agustus</v>
      </c>
      <c r="V460" s="9" t="str">
        <f t="shared" si="59"/>
        <v>Q3</v>
      </c>
      <c r="W460" s="10">
        <f t="shared" si="60"/>
        <v>1007.77</v>
      </c>
      <c r="X460" s="12">
        <f t="shared" si="61"/>
        <v>10</v>
      </c>
      <c r="Y460" s="9" t="str">
        <f t="shared" si="62"/>
        <v>Returned</v>
      </c>
      <c r="Z460" s="6" t="str">
        <f t="shared" si="63"/>
        <v>No Discount</v>
      </c>
    </row>
    <row r="461" spans="1:26" x14ac:dyDescent="0.35">
      <c r="A461" s="8">
        <v>45234</v>
      </c>
      <c r="B461" s="6" t="s">
        <v>20</v>
      </c>
      <c r="C461" s="6" t="s">
        <v>29</v>
      </c>
      <c r="D461" s="12">
        <v>13</v>
      </c>
      <c r="E461" s="10">
        <v>179.37</v>
      </c>
      <c r="F461" s="6" t="s">
        <v>31</v>
      </c>
      <c r="G461" s="6" t="s">
        <v>35</v>
      </c>
      <c r="H461" s="7">
        <v>0.05</v>
      </c>
      <c r="I461" s="6" t="s">
        <v>36</v>
      </c>
      <c r="J461" s="10">
        <v>2215.2195000000002</v>
      </c>
      <c r="K461" s="6" t="s">
        <v>42</v>
      </c>
      <c r="L461" s="6" t="s">
        <v>47</v>
      </c>
      <c r="M461" s="12">
        <v>0</v>
      </c>
      <c r="N461" s="9" t="s">
        <v>507</v>
      </c>
      <c r="O461" s="6" t="s">
        <v>1994</v>
      </c>
      <c r="P461" s="11">
        <v>35.28</v>
      </c>
      <c r="Q461" s="16">
        <v>45242</v>
      </c>
      <c r="R461" s="6" t="s">
        <v>2923</v>
      </c>
      <c r="S461" s="9">
        <f t="shared" si="56"/>
        <v>2023</v>
      </c>
      <c r="T461" s="12">
        <f t="shared" si="57"/>
        <v>11</v>
      </c>
      <c r="U461" s="6" t="str">
        <f t="shared" si="58"/>
        <v>November</v>
      </c>
      <c r="V461" s="9" t="str">
        <f t="shared" si="59"/>
        <v>Q4</v>
      </c>
      <c r="W461" s="10">
        <f t="shared" si="60"/>
        <v>2179.9395</v>
      </c>
      <c r="X461" s="12">
        <f t="shared" si="61"/>
        <v>8</v>
      </c>
      <c r="Y461" s="9" t="str">
        <f t="shared" si="62"/>
        <v>Completed</v>
      </c>
      <c r="Z461" s="6" t="str">
        <f t="shared" si="63"/>
        <v>Low</v>
      </c>
    </row>
    <row r="462" spans="1:26" x14ac:dyDescent="0.35">
      <c r="A462" s="8">
        <v>45813</v>
      </c>
      <c r="B462" s="6" t="s">
        <v>18</v>
      </c>
      <c r="C462" s="6" t="s">
        <v>29</v>
      </c>
      <c r="D462" s="12">
        <v>19</v>
      </c>
      <c r="E462" s="10">
        <v>491.15</v>
      </c>
      <c r="F462" s="6" t="s">
        <v>32</v>
      </c>
      <c r="G462" s="6" t="s">
        <v>35</v>
      </c>
      <c r="H462" s="7">
        <v>0</v>
      </c>
      <c r="I462" s="6" t="s">
        <v>38</v>
      </c>
      <c r="J462" s="10">
        <v>9331.85</v>
      </c>
      <c r="K462" s="6" t="s">
        <v>42</v>
      </c>
      <c r="L462" s="6" t="s">
        <v>2928</v>
      </c>
      <c r="M462" s="12">
        <v>0</v>
      </c>
      <c r="N462" s="9" t="s">
        <v>508</v>
      </c>
      <c r="O462" s="6" t="s">
        <v>1995</v>
      </c>
      <c r="P462" s="11">
        <v>48.68</v>
      </c>
      <c r="Q462" s="16">
        <v>45823</v>
      </c>
      <c r="R462" s="6" t="s">
        <v>2921</v>
      </c>
      <c r="S462" s="9">
        <f t="shared" si="56"/>
        <v>2025</v>
      </c>
      <c r="T462" s="12">
        <f t="shared" si="57"/>
        <v>6</v>
      </c>
      <c r="U462" s="6" t="str">
        <f t="shared" si="58"/>
        <v>Juni</v>
      </c>
      <c r="V462" s="9" t="str">
        <f t="shared" si="59"/>
        <v>Q2</v>
      </c>
      <c r="W462" s="10">
        <f t="shared" si="60"/>
        <v>9283.17</v>
      </c>
      <c r="X462" s="12">
        <f t="shared" si="61"/>
        <v>10</v>
      </c>
      <c r="Y462" s="9" t="str">
        <f t="shared" si="62"/>
        <v>Completed</v>
      </c>
      <c r="Z462" s="6" t="str">
        <f t="shared" si="63"/>
        <v>No Discount</v>
      </c>
    </row>
    <row r="463" spans="1:26" x14ac:dyDescent="0.35">
      <c r="A463" s="8">
        <v>45100</v>
      </c>
      <c r="B463" s="6" t="s">
        <v>20</v>
      </c>
      <c r="C463" s="6" t="s">
        <v>29</v>
      </c>
      <c r="D463" s="12">
        <v>5</v>
      </c>
      <c r="E463" s="10">
        <v>360.34</v>
      </c>
      <c r="F463" s="6" t="s">
        <v>32</v>
      </c>
      <c r="G463" s="6" t="s">
        <v>34</v>
      </c>
      <c r="H463" s="7">
        <v>0</v>
      </c>
      <c r="I463" s="6" t="s">
        <v>39</v>
      </c>
      <c r="J463" s="10">
        <v>1801.7</v>
      </c>
      <c r="K463" s="6" t="s">
        <v>43</v>
      </c>
      <c r="L463" s="6" t="s">
        <v>2928</v>
      </c>
      <c r="M463" s="12">
        <v>0</v>
      </c>
      <c r="N463" s="9" t="s">
        <v>509</v>
      </c>
      <c r="O463" s="6" t="s">
        <v>1996</v>
      </c>
      <c r="P463" s="11">
        <v>33.76</v>
      </c>
      <c r="Q463" s="16">
        <v>45105</v>
      </c>
      <c r="R463" s="6" t="s">
        <v>2923</v>
      </c>
      <c r="S463" s="9">
        <f t="shared" si="56"/>
        <v>2023</v>
      </c>
      <c r="T463" s="12">
        <f t="shared" si="57"/>
        <v>6</v>
      </c>
      <c r="U463" s="6" t="str">
        <f t="shared" si="58"/>
        <v>Juni</v>
      </c>
      <c r="V463" s="9" t="str">
        <f t="shared" si="59"/>
        <v>Q2</v>
      </c>
      <c r="W463" s="10">
        <f t="shared" si="60"/>
        <v>1767.94</v>
      </c>
      <c r="X463" s="12">
        <f t="shared" si="61"/>
        <v>5</v>
      </c>
      <c r="Y463" s="9" t="str">
        <f t="shared" si="62"/>
        <v>Completed</v>
      </c>
      <c r="Z463" s="6" t="str">
        <f t="shared" si="63"/>
        <v>No Discount</v>
      </c>
    </row>
    <row r="464" spans="1:26" x14ac:dyDescent="0.35">
      <c r="A464" s="8">
        <v>45556</v>
      </c>
      <c r="B464" s="6" t="s">
        <v>19</v>
      </c>
      <c r="C464" s="6" t="s">
        <v>23</v>
      </c>
      <c r="D464" s="12">
        <v>20</v>
      </c>
      <c r="E464" s="10">
        <v>296.8</v>
      </c>
      <c r="F464" s="6" t="s">
        <v>31</v>
      </c>
      <c r="G464" s="6" t="s">
        <v>35</v>
      </c>
      <c r="H464" s="7">
        <v>0.1</v>
      </c>
      <c r="I464" s="6" t="s">
        <v>38</v>
      </c>
      <c r="J464" s="10">
        <v>5342.4000000000005</v>
      </c>
      <c r="K464" s="6" t="s">
        <v>43</v>
      </c>
      <c r="L464" s="6" t="s">
        <v>2928</v>
      </c>
      <c r="M464" s="12">
        <v>0</v>
      </c>
      <c r="N464" s="9" t="s">
        <v>510</v>
      </c>
      <c r="O464" s="6" t="s">
        <v>1997</v>
      </c>
      <c r="P464" s="11">
        <v>19.57</v>
      </c>
      <c r="Q464" s="16">
        <v>45563</v>
      </c>
      <c r="R464" s="6" t="s">
        <v>2922</v>
      </c>
      <c r="S464" s="9">
        <f t="shared" si="56"/>
        <v>2024</v>
      </c>
      <c r="T464" s="12">
        <f t="shared" si="57"/>
        <v>9</v>
      </c>
      <c r="U464" s="6" t="str">
        <f t="shared" si="58"/>
        <v>September</v>
      </c>
      <c r="V464" s="9" t="str">
        <f t="shared" si="59"/>
        <v>Q3</v>
      </c>
      <c r="W464" s="10">
        <f t="shared" si="60"/>
        <v>5322.8300000000008</v>
      </c>
      <c r="X464" s="12">
        <f t="shared" si="61"/>
        <v>7</v>
      </c>
      <c r="Y464" s="9" t="str">
        <f t="shared" si="62"/>
        <v>Completed</v>
      </c>
      <c r="Z464" s="6" t="str">
        <f t="shared" si="63"/>
        <v>Medium</v>
      </c>
    </row>
    <row r="465" spans="1:26" x14ac:dyDescent="0.35">
      <c r="A465" s="8">
        <v>45292</v>
      </c>
      <c r="B465" s="6" t="s">
        <v>19</v>
      </c>
      <c r="C465" s="6" t="s">
        <v>25</v>
      </c>
      <c r="D465" s="12">
        <v>3</v>
      </c>
      <c r="E465" s="10">
        <v>599.41999999999996</v>
      </c>
      <c r="F465" s="6" t="s">
        <v>31</v>
      </c>
      <c r="G465" s="6" t="s">
        <v>34</v>
      </c>
      <c r="H465" s="7">
        <v>0.1</v>
      </c>
      <c r="I465" s="6" t="s">
        <v>41</v>
      </c>
      <c r="J465" s="10">
        <v>1618.434</v>
      </c>
      <c r="K465" s="6" t="s">
        <v>42</v>
      </c>
      <c r="L465" s="6" t="s">
        <v>48</v>
      </c>
      <c r="M465" s="12">
        <v>0</v>
      </c>
      <c r="N465" s="9" t="s">
        <v>511</v>
      </c>
      <c r="O465" s="6" t="s">
        <v>1998</v>
      </c>
      <c r="P465" s="11">
        <v>48.02</v>
      </c>
      <c r="Q465" s="16">
        <v>45294</v>
      </c>
      <c r="R465" s="6" t="s">
        <v>2922</v>
      </c>
      <c r="S465" s="9">
        <f t="shared" si="56"/>
        <v>2024</v>
      </c>
      <c r="T465" s="12">
        <f t="shared" si="57"/>
        <v>1</v>
      </c>
      <c r="U465" s="6" t="str">
        <f t="shared" si="58"/>
        <v>Januari</v>
      </c>
      <c r="V465" s="9" t="str">
        <f t="shared" si="59"/>
        <v>Q1</v>
      </c>
      <c r="W465" s="10">
        <f t="shared" si="60"/>
        <v>1570.414</v>
      </c>
      <c r="X465" s="12">
        <f t="shared" si="61"/>
        <v>2</v>
      </c>
      <c r="Y465" s="9" t="str">
        <f t="shared" si="62"/>
        <v>Completed</v>
      </c>
      <c r="Z465" s="6" t="str">
        <f t="shared" si="63"/>
        <v>Medium</v>
      </c>
    </row>
    <row r="466" spans="1:26" x14ac:dyDescent="0.35">
      <c r="A466" s="8">
        <v>45659</v>
      </c>
      <c r="B466" s="6" t="s">
        <v>22</v>
      </c>
      <c r="C466" s="6" t="s">
        <v>23</v>
      </c>
      <c r="D466" s="12">
        <v>1</v>
      </c>
      <c r="E466" s="10">
        <v>374.33</v>
      </c>
      <c r="F466" s="6" t="s">
        <v>30</v>
      </c>
      <c r="G466" s="6" t="s">
        <v>34</v>
      </c>
      <c r="H466" s="7">
        <v>0</v>
      </c>
      <c r="I466" s="6" t="s">
        <v>39</v>
      </c>
      <c r="J466" s="10">
        <v>374.33</v>
      </c>
      <c r="K466" s="6" t="s">
        <v>44</v>
      </c>
      <c r="L466" s="6" t="s">
        <v>47</v>
      </c>
      <c r="M466" s="12">
        <v>0</v>
      </c>
      <c r="N466" s="9" t="s">
        <v>512</v>
      </c>
      <c r="O466" s="6" t="s">
        <v>1999</v>
      </c>
      <c r="P466" s="11">
        <v>33.31</v>
      </c>
      <c r="Q466" s="16">
        <v>45669</v>
      </c>
      <c r="R466" s="6" t="s">
        <v>2925</v>
      </c>
      <c r="S466" s="9">
        <f t="shared" si="56"/>
        <v>2025</v>
      </c>
      <c r="T466" s="12">
        <f t="shared" si="57"/>
        <v>1</v>
      </c>
      <c r="U466" s="6" t="str">
        <f t="shared" si="58"/>
        <v>Januari</v>
      </c>
      <c r="V466" s="9" t="str">
        <f t="shared" si="59"/>
        <v>Q1</v>
      </c>
      <c r="W466" s="10">
        <f t="shared" si="60"/>
        <v>341.02</v>
      </c>
      <c r="X466" s="12">
        <f t="shared" si="61"/>
        <v>10</v>
      </c>
      <c r="Y466" s="9" t="str">
        <f t="shared" si="62"/>
        <v>Completed</v>
      </c>
      <c r="Z466" s="6" t="str">
        <f t="shared" si="63"/>
        <v>No Discount</v>
      </c>
    </row>
    <row r="467" spans="1:26" x14ac:dyDescent="0.35">
      <c r="A467" s="8">
        <v>45365</v>
      </c>
      <c r="B467" s="6" t="s">
        <v>20</v>
      </c>
      <c r="C467" s="6" t="s">
        <v>25</v>
      </c>
      <c r="D467" s="12">
        <v>13</v>
      </c>
      <c r="E467" s="10">
        <v>588.79999999999995</v>
      </c>
      <c r="F467" s="6" t="s">
        <v>33</v>
      </c>
      <c r="G467" s="6" t="s">
        <v>34</v>
      </c>
      <c r="H467" s="7">
        <v>0.15</v>
      </c>
      <c r="I467" s="6" t="s">
        <v>38</v>
      </c>
      <c r="J467" s="10">
        <v>6506.24</v>
      </c>
      <c r="K467" s="6" t="s">
        <v>46</v>
      </c>
      <c r="L467" s="6" t="s">
        <v>48</v>
      </c>
      <c r="M467" s="12">
        <v>0</v>
      </c>
      <c r="N467" s="9" t="s">
        <v>513</v>
      </c>
      <c r="O467" s="6" t="s">
        <v>2000</v>
      </c>
      <c r="P467" s="11">
        <v>45.03</v>
      </c>
      <c r="Q467" s="16">
        <v>45372</v>
      </c>
      <c r="R467" s="6" t="s">
        <v>2923</v>
      </c>
      <c r="S467" s="9">
        <f t="shared" si="56"/>
        <v>2024</v>
      </c>
      <c r="T467" s="12">
        <f t="shared" si="57"/>
        <v>3</v>
      </c>
      <c r="U467" s="6" t="str">
        <f t="shared" si="58"/>
        <v>Maret</v>
      </c>
      <c r="V467" s="9" t="str">
        <f t="shared" si="59"/>
        <v>Q1</v>
      </c>
      <c r="W467" s="10">
        <f t="shared" si="60"/>
        <v>6461.21</v>
      </c>
      <c r="X467" s="12">
        <f t="shared" si="61"/>
        <v>7</v>
      </c>
      <c r="Y467" s="9" t="str">
        <f t="shared" si="62"/>
        <v>Completed</v>
      </c>
      <c r="Z467" s="6" t="str">
        <f t="shared" si="63"/>
        <v>High</v>
      </c>
    </row>
    <row r="468" spans="1:26" x14ac:dyDescent="0.35">
      <c r="A468" s="8">
        <v>45416</v>
      </c>
      <c r="B468" s="6" t="s">
        <v>22</v>
      </c>
      <c r="C468" s="6" t="s">
        <v>27</v>
      </c>
      <c r="D468" s="12">
        <v>13</v>
      </c>
      <c r="E468" s="10">
        <v>198.44</v>
      </c>
      <c r="F468" s="6" t="s">
        <v>33</v>
      </c>
      <c r="G468" s="6" t="s">
        <v>34</v>
      </c>
      <c r="H468" s="7">
        <v>0</v>
      </c>
      <c r="I468" s="6" t="s">
        <v>39</v>
      </c>
      <c r="J468" s="10">
        <v>2579.7199999999998</v>
      </c>
      <c r="K468" s="6" t="s">
        <v>46</v>
      </c>
      <c r="L468" s="6" t="s">
        <v>48</v>
      </c>
      <c r="M468" s="12">
        <v>1</v>
      </c>
      <c r="N468" s="9" t="s">
        <v>514</v>
      </c>
      <c r="O468" s="6" t="s">
        <v>2001</v>
      </c>
      <c r="P468" s="11">
        <v>31.51</v>
      </c>
      <c r="Q468" s="16">
        <v>45421</v>
      </c>
      <c r="R468" s="6" t="s">
        <v>2925</v>
      </c>
      <c r="S468" s="9">
        <f t="shared" si="56"/>
        <v>2024</v>
      </c>
      <c r="T468" s="12">
        <f t="shared" si="57"/>
        <v>5</v>
      </c>
      <c r="U468" s="6" t="str">
        <f t="shared" si="58"/>
        <v>Mei</v>
      </c>
      <c r="V468" s="9" t="str">
        <f t="shared" si="59"/>
        <v>Q2</v>
      </c>
      <c r="W468" s="10">
        <f t="shared" si="60"/>
        <v>2548.2099999999996</v>
      </c>
      <c r="X468" s="12">
        <f t="shared" si="61"/>
        <v>5</v>
      </c>
      <c r="Y468" s="9" t="str">
        <f t="shared" si="62"/>
        <v>Returned</v>
      </c>
      <c r="Z468" s="6" t="str">
        <f t="shared" si="63"/>
        <v>No Discount</v>
      </c>
    </row>
    <row r="469" spans="1:26" x14ac:dyDescent="0.35">
      <c r="A469" s="8">
        <v>45715</v>
      </c>
      <c r="B469" s="6" t="s">
        <v>19</v>
      </c>
      <c r="C469" s="6" t="s">
        <v>29</v>
      </c>
      <c r="D469" s="12">
        <v>12</v>
      </c>
      <c r="E469" s="10">
        <v>384.2</v>
      </c>
      <c r="F469" s="6" t="s">
        <v>31</v>
      </c>
      <c r="G469" s="6" t="s">
        <v>35</v>
      </c>
      <c r="H469" s="7">
        <v>0</v>
      </c>
      <c r="I469" s="6" t="s">
        <v>36</v>
      </c>
      <c r="J469" s="10">
        <v>4610.3999999999996</v>
      </c>
      <c r="K469" s="6" t="s">
        <v>46</v>
      </c>
      <c r="L469" s="6" t="s">
        <v>47</v>
      </c>
      <c r="M469" s="12">
        <v>0</v>
      </c>
      <c r="N469" s="9" t="s">
        <v>515</v>
      </c>
      <c r="O469" s="6" t="s">
        <v>1852</v>
      </c>
      <c r="P469" s="11">
        <v>38.99</v>
      </c>
      <c r="Q469" s="16">
        <v>45718</v>
      </c>
      <c r="R469" s="6" t="s">
        <v>2922</v>
      </c>
      <c r="S469" s="9">
        <f t="shared" si="56"/>
        <v>2025</v>
      </c>
      <c r="T469" s="12">
        <f t="shared" si="57"/>
        <v>2</v>
      </c>
      <c r="U469" s="6" t="str">
        <f t="shared" si="58"/>
        <v>Februari</v>
      </c>
      <c r="V469" s="9" t="str">
        <f t="shared" si="59"/>
        <v>Q1</v>
      </c>
      <c r="W469" s="10">
        <f t="shared" si="60"/>
        <v>4571.41</v>
      </c>
      <c r="X469" s="12">
        <f t="shared" si="61"/>
        <v>3</v>
      </c>
      <c r="Y469" s="9" t="str">
        <f t="shared" si="62"/>
        <v>Completed</v>
      </c>
      <c r="Z469" s="6" t="str">
        <f t="shared" si="63"/>
        <v>No Discount</v>
      </c>
    </row>
    <row r="470" spans="1:26" x14ac:dyDescent="0.35">
      <c r="A470" s="8">
        <v>45609</v>
      </c>
      <c r="B470" s="6" t="s">
        <v>21</v>
      </c>
      <c r="C470" s="6" t="s">
        <v>24</v>
      </c>
      <c r="D470" s="12">
        <v>4</v>
      </c>
      <c r="E470" s="10">
        <v>475.49</v>
      </c>
      <c r="F470" s="6" t="s">
        <v>30</v>
      </c>
      <c r="G470" s="6" t="s">
        <v>34</v>
      </c>
      <c r="H470" s="7">
        <v>0.15</v>
      </c>
      <c r="I470" s="6" t="s">
        <v>38</v>
      </c>
      <c r="J470" s="10">
        <v>1616.6659999999999</v>
      </c>
      <c r="K470" s="6" t="s">
        <v>46</v>
      </c>
      <c r="L470" s="6" t="s">
        <v>49</v>
      </c>
      <c r="M470" s="12">
        <v>0</v>
      </c>
      <c r="N470" s="9" t="s">
        <v>516</v>
      </c>
      <c r="O470" s="6" t="s">
        <v>2002</v>
      </c>
      <c r="P470" s="11">
        <v>11.6</v>
      </c>
      <c r="Q470" s="16">
        <v>45613</v>
      </c>
      <c r="R470" s="6" t="s">
        <v>2924</v>
      </c>
      <c r="S470" s="9">
        <f t="shared" si="56"/>
        <v>2024</v>
      </c>
      <c r="T470" s="12">
        <f t="shared" si="57"/>
        <v>11</v>
      </c>
      <c r="U470" s="6" t="str">
        <f t="shared" si="58"/>
        <v>November</v>
      </c>
      <c r="V470" s="9" t="str">
        <f t="shared" si="59"/>
        <v>Q4</v>
      </c>
      <c r="W470" s="10">
        <f t="shared" si="60"/>
        <v>1605.066</v>
      </c>
      <c r="X470" s="12">
        <f t="shared" si="61"/>
        <v>4</v>
      </c>
      <c r="Y470" s="9" t="str">
        <f t="shared" si="62"/>
        <v>Completed</v>
      </c>
      <c r="Z470" s="6" t="str">
        <f t="shared" si="63"/>
        <v>High</v>
      </c>
    </row>
    <row r="471" spans="1:26" x14ac:dyDescent="0.35">
      <c r="A471" s="8">
        <v>45230</v>
      </c>
      <c r="B471" s="6" t="s">
        <v>22</v>
      </c>
      <c r="C471" s="6" t="s">
        <v>29</v>
      </c>
      <c r="D471" s="12">
        <v>6</v>
      </c>
      <c r="E471" s="10">
        <v>202.97</v>
      </c>
      <c r="F471" s="6" t="s">
        <v>32</v>
      </c>
      <c r="G471" s="6" t="s">
        <v>35</v>
      </c>
      <c r="H471" s="7">
        <v>0.1</v>
      </c>
      <c r="I471" s="6" t="s">
        <v>36</v>
      </c>
      <c r="J471" s="10">
        <v>1096.038</v>
      </c>
      <c r="K471" s="6" t="s">
        <v>43</v>
      </c>
      <c r="L471" s="6" t="s">
        <v>49</v>
      </c>
      <c r="M471" s="12">
        <v>0</v>
      </c>
      <c r="N471" s="9" t="s">
        <v>517</v>
      </c>
      <c r="O471" s="6" t="s">
        <v>2003</v>
      </c>
      <c r="P471" s="11">
        <v>43.55</v>
      </c>
      <c r="Q471" s="16">
        <v>45240</v>
      </c>
      <c r="R471" s="6" t="s">
        <v>2925</v>
      </c>
      <c r="S471" s="9">
        <f t="shared" si="56"/>
        <v>2023</v>
      </c>
      <c r="T471" s="12">
        <f t="shared" si="57"/>
        <v>10</v>
      </c>
      <c r="U471" s="6" t="str">
        <f t="shared" si="58"/>
        <v>Oktober</v>
      </c>
      <c r="V471" s="9" t="str">
        <f t="shared" si="59"/>
        <v>Q4</v>
      </c>
      <c r="W471" s="10">
        <f t="shared" si="60"/>
        <v>1052.4880000000001</v>
      </c>
      <c r="X471" s="12">
        <f t="shared" si="61"/>
        <v>10</v>
      </c>
      <c r="Y471" s="9" t="str">
        <f t="shared" si="62"/>
        <v>Completed</v>
      </c>
      <c r="Z471" s="6" t="str">
        <f t="shared" si="63"/>
        <v>Medium</v>
      </c>
    </row>
    <row r="472" spans="1:26" x14ac:dyDescent="0.35">
      <c r="A472" s="8">
        <v>45279</v>
      </c>
      <c r="B472" s="6" t="s">
        <v>21</v>
      </c>
      <c r="C472" s="6" t="s">
        <v>28</v>
      </c>
      <c r="D472" s="12">
        <v>18</v>
      </c>
      <c r="E472" s="10">
        <v>135.22999999999999</v>
      </c>
      <c r="F472" s="6" t="s">
        <v>32</v>
      </c>
      <c r="G472" s="6" t="s">
        <v>34</v>
      </c>
      <c r="H472" s="7">
        <v>0</v>
      </c>
      <c r="I472" s="6" t="s">
        <v>40</v>
      </c>
      <c r="J472" s="10">
        <v>2434.14</v>
      </c>
      <c r="K472" s="6" t="s">
        <v>42</v>
      </c>
      <c r="L472" s="6" t="s">
        <v>49</v>
      </c>
      <c r="M472" s="12">
        <v>1</v>
      </c>
      <c r="N472" s="9" t="s">
        <v>518</v>
      </c>
      <c r="O472" s="6" t="s">
        <v>2004</v>
      </c>
      <c r="P472" s="11">
        <v>46.1</v>
      </c>
      <c r="Q472" s="16">
        <v>45284</v>
      </c>
      <c r="R472" s="6" t="s">
        <v>2924</v>
      </c>
      <c r="S472" s="9">
        <f t="shared" si="56"/>
        <v>2023</v>
      </c>
      <c r="T472" s="12">
        <f t="shared" si="57"/>
        <v>12</v>
      </c>
      <c r="U472" s="6" t="str">
        <f t="shared" si="58"/>
        <v>Desember</v>
      </c>
      <c r="V472" s="9" t="str">
        <f t="shared" si="59"/>
        <v>Q4</v>
      </c>
      <c r="W472" s="10">
        <f t="shared" si="60"/>
        <v>2388.04</v>
      </c>
      <c r="X472" s="12">
        <f t="shared" si="61"/>
        <v>5</v>
      </c>
      <c r="Y472" s="9" t="str">
        <f t="shared" si="62"/>
        <v>Returned</v>
      </c>
      <c r="Z472" s="6" t="str">
        <f t="shared" si="63"/>
        <v>No Discount</v>
      </c>
    </row>
    <row r="473" spans="1:26" x14ac:dyDescent="0.35">
      <c r="A473" s="8">
        <v>45257</v>
      </c>
      <c r="B473" s="6" t="s">
        <v>19</v>
      </c>
      <c r="C473" s="6" t="s">
        <v>28</v>
      </c>
      <c r="D473" s="12">
        <v>20</v>
      </c>
      <c r="E473" s="10">
        <v>356.4</v>
      </c>
      <c r="F473" s="6" t="s">
        <v>32</v>
      </c>
      <c r="G473" s="6" t="s">
        <v>34</v>
      </c>
      <c r="H473" s="7">
        <v>0.05</v>
      </c>
      <c r="I473" s="6" t="s">
        <v>40</v>
      </c>
      <c r="J473" s="10">
        <v>6771.5999999999995</v>
      </c>
      <c r="K473" s="6" t="s">
        <v>46</v>
      </c>
      <c r="L473" s="6" t="s">
        <v>47</v>
      </c>
      <c r="M473" s="12">
        <v>1</v>
      </c>
      <c r="N473" s="9" t="s">
        <v>519</v>
      </c>
      <c r="O473" s="6" t="s">
        <v>2005</v>
      </c>
      <c r="P473" s="11">
        <v>26.7</v>
      </c>
      <c r="Q473" s="16">
        <v>45263</v>
      </c>
      <c r="R473" s="6" t="s">
        <v>2922</v>
      </c>
      <c r="S473" s="9">
        <f t="shared" si="56"/>
        <v>2023</v>
      </c>
      <c r="T473" s="12">
        <f t="shared" si="57"/>
        <v>11</v>
      </c>
      <c r="U473" s="6" t="str">
        <f t="shared" si="58"/>
        <v>November</v>
      </c>
      <c r="V473" s="9" t="str">
        <f t="shared" si="59"/>
        <v>Q4</v>
      </c>
      <c r="W473" s="10">
        <f t="shared" si="60"/>
        <v>6744.9</v>
      </c>
      <c r="X473" s="12">
        <f t="shared" si="61"/>
        <v>6</v>
      </c>
      <c r="Y473" s="9" t="str">
        <f t="shared" si="62"/>
        <v>Returned</v>
      </c>
      <c r="Z473" s="6" t="str">
        <f t="shared" si="63"/>
        <v>Low</v>
      </c>
    </row>
    <row r="474" spans="1:26" x14ac:dyDescent="0.35">
      <c r="A474" s="8">
        <v>45153</v>
      </c>
      <c r="B474" s="6" t="s">
        <v>18</v>
      </c>
      <c r="C474" s="6" t="s">
        <v>23</v>
      </c>
      <c r="D474" s="12">
        <v>3</v>
      </c>
      <c r="E474" s="10">
        <v>294.72000000000003</v>
      </c>
      <c r="F474" s="6" t="s">
        <v>32</v>
      </c>
      <c r="G474" s="6" t="s">
        <v>34</v>
      </c>
      <c r="H474" s="7">
        <v>0.05</v>
      </c>
      <c r="I474" s="6" t="s">
        <v>37</v>
      </c>
      <c r="J474" s="10">
        <v>839.952</v>
      </c>
      <c r="K474" s="6" t="s">
        <v>46</v>
      </c>
      <c r="L474" s="6" t="s">
        <v>48</v>
      </c>
      <c r="M474" s="12">
        <v>0</v>
      </c>
      <c r="N474" s="9" t="s">
        <v>520</v>
      </c>
      <c r="O474" s="6" t="s">
        <v>2006</v>
      </c>
      <c r="P474" s="11">
        <v>45.33</v>
      </c>
      <c r="Q474" s="16">
        <v>45156</v>
      </c>
      <c r="R474" s="6" t="s">
        <v>2921</v>
      </c>
      <c r="S474" s="9">
        <f t="shared" si="56"/>
        <v>2023</v>
      </c>
      <c r="T474" s="12">
        <f t="shared" si="57"/>
        <v>8</v>
      </c>
      <c r="U474" s="6" t="str">
        <f t="shared" si="58"/>
        <v>Agustus</v>
      </c>
      <c r="V474" s="9" t="str">
        <f t="shared" si="59"/>
        <v>Q3</v>
      </c>
      <c r="W474" s="10">
        <f t="shared" si="60"/>
        <v>794.62199999999996</v>
      </c>
      <c r="X474" s="12">
        <f t="shared" si="61"/>
        <v>3</v>
      </c>
      <c r="Y474" s="9" t="str">
        <f t="shared" si="62"/>
        <v>Completed</v>
      </c>
      <c r="Z474" s="6" t="str">
        <f t="shared" si="63"/>
        <v>Low</v>
      </c>
    </row>
    <row r="475" spans="1:26" x14ac:dyDescent="0.35">
      <c r="A475" s="8">
        <v>44942</v>
      </c>
      <c r="B475" s="6" t="s">
        <v>22</v>
      </c>
      <c r="C475" s="6" t="s">
        <v>24</v>
      </c>
      <c r="D475" s="12">
        <v>20</v>
      </c>
      <c r="E475" s="10">
        <v>553.85</v>
      </c>
      <c r="F475" s="6" t="s">
        <v>31</v>
      </c>
      <c r="G475" s="6" t="s">
        <v>35</v>
      </c>
      <c r="H475" s="7">
        <v>0</v>
      </c>
      <c r="I475" s="6" t="s">
        <v>38</v>
      </c>
      <c r="J475" s="10">
        <v>11077</v>
      </c>
      <c r="K475" s="6" t="s">
        <v>46</v>
      </c>
      <c r="L475" s="6" t="s">
        <v>49</v>
      </c>
      <c r="M475" s="12">
        <v>0</v>
      </c>
      <c r="N475" s="9" t="s">
        <v>521</v>
      </c>
      <c r="O475" s="6" t="s">
        <v>2007</v>
      </c>
      <c r="P475" s="11">
        <v>33.21</v>
      </c>
      <c r="Q475" s="16">
        <v>44950</v>
      </c>
      <c r="R475" s="6" t="s">
        <v>2925</v>
      </c>
      <c r="S475" s="9">
        <f t="shared" si="56"/>
        <v>2023</v>
      </c>
      <c r="T475" s="12">
        <f t="shared" si="57"/>
        <v>1</v>
      </c>
      <c r="U475" s="6" t="str">
        <f t="shared" si="58"/>
        <v>Januari</v>
      </c>
      <c r="V475" s="9" t="str">
        <f t="shared" si="59"/>
        <v>Q1</v>
      </c>
      <c r="W475" s="10">
        <f t="shared" si="60"/>
        <v>11043.79</v>
      </c>
      <c r="X475" s="12">
        <f t="shared" si="61"/>
        <v>8</v>
      </c>
      <c r="Y475" s="9" t="str">
        <f t="shared" si="62"/>
        <v>Completed</v>
      </c>
      <c r="Z475" s="6" t="str">
        <f t="shared" si="63"/>
        <v>No Discount</v>
      </c>
    </row>
    <row r="476" spans="1:26" x14ac:dyDescent="0.35">
      <c r="A476" s="8">
        <v>45716</v>
      </c>
      <c r="B476" s="6" t="s">
        <v>21</v>
      </c>
      <c r="C476" s="6" t="s">
        <v>28</v>
      </c>
      <c r="D476" s="12">
        <v>13</v>
      </c>
      <c r="E476" s="10">
        <v>81.17</v>
      </c>
      <c r="F476" s="6" t="s">
        <v>33</v>
      </c>
      <c r="G476" s="6" t="s">
        <v>35</v>
      </c>
      <c r="H476" s="7">
        <v>0.1</v>
      </c>
      <c r="I476" s="6" t="s">
        <v>38</v>
      </c>
      <c r="J476" s="10">
        <v>949.68900000000008</v>
      </c>
      <c r="K476" s="6" t="s">
        <v>46</v>
      </c>
      <c r="L476" s="6" t="s">
        <v>48</v>
      </c>
      <c r="M476" s="12">
        <v>1</v>
      </c>
      <c r="N476" s="9" t="s">
        <v>522</v>
      </c>
      <c r="O476" s="6" t="s">
        <v>2008</v>
      </c>
      <c r="P476" s="11">
        <v>48.21</v>
      </c>
      <c r="Q476" s="16">
        <v>45724</v>
      </c>
      <c r="R476" s="6" t="s">
        <v>2924</v>
      </c>
      <c r="S476" s="9">
        <f t="shared" si="56"/>
        <v>2025</v>
      </c>
      <c r="T476" s="12">
        <f t="shared" si="57"/>
        <v>2</v>
      </c>
      <c r="U476" s="6" t="str">
        <f t="shared" si="58"/>
        <v>Februari</v>
      </c>
      <c r="V476" s="9" t="str">
        <f t="shared" si="59"/>
        <v>Q1</v>
      </c>
      <c r="W476" s="10">
        <f t="shared" si="60"/>
        <v>901.47900000000004</v>
      </c>
      <c r="X476" s="12">
        <f t="shared" si="61"/>
        <v>8</v>
      </c>
      <c r="Y476" s="9" t="str">
        <f t="shared" si="62"/>
        <v>Returned</v>
      </c>
      <c r="Z476" s="6" t="str">
        <f t="shared" si="63"/>
        <v>Medium</v>
      </c>
    </row>
    <row r="477" spans="1:26" x14ac:dyDescent="0.35">
      <c r="A477" s="8">
        <v>45258</v>
      </c>
      <c r="B477" s="6" t="s">
        <v>22</v>
      </c>
      <c r="C477" s="6" t="s">
        <v>24</v>
      </c>
      <c r="D477" s="12">
        <v>2</v>
      </c>
      <c r="E477" s="10">
        <v>532.51</v>
      </c>
      <c r="F477" s="6" t="s">
        <v>30</v>
      </c>
      <c r="G477" s="6" t="s">
        <v>34</v>
      </c>
      <c r="H477" s="7">
        <v>0</v>
      </c>
      <c r="I477" s="6" t="s">
        <v>39</v>
      </c>
      <c r="J477" s="10">
        <v>1065.02</v>
      </c>
      <c r="K477" s="6" t="s">
        <v>44</v>
      </c>
      <c r="L477" s="6" t="s">
        <v>49</v>
      </c>
      <c r="M477" s="12">
        <v>1</v>
      </c>
      <c r="N477" s="9" t="s">
        <v>523</v>
      </c>
      <c r="O477" s="6" t="s">
        <v>2009</v>
      </c>
      <c r="P477" s="11">
        <v>49.67</v>
      </c>
      <c r="Q477" s="16">
        <v>45261</v>
      </c>
      <c r="R477" s="6" t="s">
        <v>2925</v>
      </c>
      <c r="S477" s="9">
        <f t="shared" si="56"/>
        <v>2023</v>
      </c>
      <c r="T477" s="12">
        <f t="shared" si="57"/>
        <v>11</v>
      </c>
      <c r="U477" s="6" t="str">
        <f t="shared" si="58"/>
        <v>November</v>
      </c>
      <c r="V477" s="9" t="str">
        <f t="shared" si="59"/>
        <v>Q4</v>
      </c>
      <c r="W477" s="10">
        <f t="shared" si="60"/>
        <v>1015.35</v>
      </c>
      <c r="X477" s="12">
        <f t="shared" si="61"/>
        <v>3</v>
      </c>
      <c r="Y477" s="9" t="str">
        <f t="shared" si="62"/>
        <v>Returned</v>
      </c>
      <c r="Z477" s="6" t="str">
        <f t="shared" si="63"/>
        <v>No Discount</v>
      </c>
    </row>
    <row r="478" spans="1:26" x14ac:dyDescent="0.35">
      <c r="A478" s="8">
        <v>45264</v>
      </c>
      <c r="B478" s="6" t="s">
        <v>22</v>
      </c>
      <c r="C478" s="6" t="s">
        <v>29</v>
      </c>
      <c r="D478" s="12">
        <v>1</v>
      </c>
      <c r="E478" s="10">
        <v>268.19</v>
      </c>
      <c r="F478" s="6" t="s">
        <v>30</v>
      </c>
      <c r="G478" s="6" t="s">
        <v>34</v>
      </c>
      <c r="H478" s="7">
        <v>0.1</v>
      </c>
      <c r="I478" s="6" t="s">
        <v>39</v>
      </c>
      <c r="J478" s="10">
        <v>241.37100000000001</v>
      </c>
      <c r="K478" s="6" t="s">
        <v>43</v>
      </c>
      <c r="L478" s="6" t="s">
        <v>49</v>
      </c>
      <c r="M478" s="12">
        <v>0</v>
      </c>
      <c r="N478" s="9" t="s">
        <v>524</v>
      </c>
      <c r="O478" s="6" t="s">
        <v>2010</v>
      </c>
      <c r="P478" s="11">
        <v>9.48</v>
      </c>
      <c r="Q478" s="16">
        <v>45273</v>
      </c>
      <c r="R478" s="6" t="s">
        <v>2925</v>
      </c>
      <c r="S478" s="9">
        <f t="shared" si="56"/>
        <v>2023</v>
      </c>
      <c r="T478" s="12">
        <f t="shared" si="57"/>
        <v>12</v>
      </c>
      <c r="U478" s="6" t="str">
        <f t="shared" si="58"/>
        <v>Desember</v>
      </c>
      <c r="V478" s="9" t="str">
        <f t="shared" si="59"/>
        <v>Q4</v>
      </c>
      <c r="W478" s="10">
        <f t="shared" si="60"/>
        <v>231.89100000000002</v>
      </c>
      <c r="X478" s="12">
        <f t="shared" si="61"/>
        <v>9</v>
      </c>
      <c r="Y478" s="9" t="str">
        <f t="shared" si="62"/>
        <v>Completed</v>
      </c>
      <c r="Z478" s="6" t="str">
        <f t="shared" si="63"/>
        <v>Medium</v>
      </c>
    </row>
    <row r="479" spans="1:26" x14ac:dyDescent="0.35">
      <c r="A479" s="8">
        <v>45464</v>
      </c>
      <c r="B479" s="6" t="s">
        <v>19</v>
      </c>
      <c r="C479" s="6" t="s">
        <v>29</v>
      </c>
      <c r="D479" s="12">
        <v>17</v>
      </c>
      <c r="E479" s="10">
        <v>432.65</v>
      </c>
      <c r="F479" s="6" t="s">
        <v>31</v>
      </c>
      <c r="G479" s="6" t="s">
        <v>35</v>
      </c>
      <c r="H479" s="7">
        <v>0.15</v>
      </c>
      <c r="I479" s="6" t="s">
        <v>38</v>
      </c>
      <c r="J479" s="10">
        <v>6251.7924999999996</v>
      </c>
      <c r="K479" s="6" t="s">
        <v>46</v>
      </c>
      <c r="L479" s="6" t="s">
        <v>47</v>
      </c>
      <c r="M479" s="12">
        <v>0</v>
      </c>
      <c r="N479" s="9" t="s">
        <v>525</v>
      </c>
      <c r="O479" s="6" t="s">
        <v>2011</v>
      </c>
      <c r="P479" s="11">
        <v>18.850000000000001</v>
      </c>
      <c r="Q479" s="16">
        <v>45472</v>
      </c>
      <c r="R479" s="6" t="s">
        <v>2922</v>
      </c>
      <c r="S479" s="9">
        <f t="shared" si="56"/>
        <v>2024</v>
      </c>
      <c r="T479" s="12">
        <f t="shared" si="57"/>
        <v>6</v>
      </c>
      <c r="U479" s="6" t="str">
        <f t="shared" si="58"/>
        <v>Juni</v>
      </c>
      <c r="V479" s="9" t="str">
        <f t="shared" si="59"/>
        <v>Q2</v>
      </c>
      <c r="W479" s="10">
        <f t="shared" si="60"/>
        <v>6232.9424999999992</v>
      </c>
      <c r="X479" s="12">
        <f t="shared" si="61"/>
        <v>8</v>
      </c>
      <c r="Y479" s="9" t="str">
        <f t="shared" si="62"/>
        <v>Completed</v>
      </c>
      <c r="Z479" s="6" t="str">
        <f t="shared" si="63"/>
        <v>High</v>
      </c>
    </row>
    <row r="480" spans="1:26" x14ac:dyDescent="0.35">
      <c r="A480" s="8">
        <v>45733</v>
      </c>
      <c r="B480" s="6" t="s">
        <v>18</v>
      </c>
      <c r="C480" s="6" t="s">
        <v>25</v>
      </c>
      <c r="D480" s="12">
        <v>14</v>
      </c>
      <c r="E480" s="10">
        <v>123.04</v>
      </c>
      <c r="F480" s="6" t="s">
        <v>31</v>
      </c>
      <c r="G480" s="6" t="s">
        <v>34</v>
      </c>
      <c r="H480" s="7">
        <v>0.1</v>
      </c>
      <c r="I480" s="6" t="s">
        <v>40</v>
      </c>
      <c r="J480" s="10">
        <v>1550.3040000000001</v>
      </c>
      <c r="K480" s="6" t="s">
        <v>46</v>
      </c>
      <c r="L480" s="6" t="s">
        <v>49</v>
      </c>
      <c r="M480" s="12">
        <v>1</v>
      </c>
      <c r="N480" s="9" t="s">
        <v>526</v>
      </c>
      <c r="O480" s="6" t="s">
        <v>2012</v>
      </c>
      <c r="P480" s="11">
        <v>43.28</v>
      </c>
      <c r="Q480" s="16">
        <v>45742</v>
      </c>
      <c r="R480" s="6" t="s">
        <v>2921</v>
      </c>
      <c r="S480" s="9">
        <f t="shared" si="56"/>
        <v>2025</v>
      </c>
      <c r="T480" s="12">
        <f t="shared" si="57"/>
        <v>3</v>
      </c>
      <c r="U480" s="6" t="str">
        <f t="shared" si="58"/>
        <v>Maret</v>
      </c>
      <c r="V480" s="9" t="str">
        <f t="shared" si="59"/>
        <v>Q1</v>
      </c>
      <c r="W480" s="10">
        <f t="shared" si="60"/>
        <v>1507.0240000000001</v>
      </c>
      <c r="X480" s="12">
        <f t="shared" si="61"/>
        <v>9</v>
      </c>
      <c r="Y480" s="9" t="str">
        <f t="shared" si="62"/>
        <v>Returned</v>
      </c>
      <c r="Z480" s="6" t="str">
        <f t="shared" si="63"/>
        <v>Medium</v>
      </c>
    </row>
    <row r="481" spans="1:26" x14ac:dyDescent="0.35">
      <c r="A481" s="8">
        <v>45155</v>
      </c>
      <c r="B481" s="6" t="s">
        <v>21</v>
      </c>
      <c r="C481" s="6" t="s">
        <v>25</v>
      </c>
      <c r="D481" s="12">
        <v>16</v>
      </c>
      <c r="E481" s="10">
        <v>454.54</v>
      </c>
      <c r="F481" s="6" t="s">
        <v>30</v>
      </c>
      <c r="G481" s="6" t="s">
        <v>35</v>
      </c>
      <c r="H481" s="7">
        <v>0.1</v>
      </c>
      <c r="I481" s="6" t="s">
        <v>41</v>
      </c>
      <c r="J481" s="10">
        <v>6545.3760000000002</v>
      </c>
      <c r="K481" s="6" t="s">
        <v>42</v>
      </c>
      <c r="L481" s="6" t="s">
        <v>47</v>
      </c>
      <c r="M481" s="12">
        <v>0</v>
      </c>
      <c r="N481" s="9" t="s">
        <v>527</v>
      </c>
      <c r="O481" s="6" t="s">
        <v>2013</v>
      </c>
      <c r="P481" s="11">
        <v>20.55</v>
      </c>
      <c r="Q481" s="16">
        <v>45157</v>
      </c>
      <c r="R481" s="6" t="s">
        <v>2924</v>
      </c>
      <c r="S481" s="9">
        <f t="shared" si="56"/>
        <v>2023</v>
      </c>
      <c r="T481" s="12">
        <f t="shared" si="57"/>
        <v>8</v>
      </c>
      <c r="U481" s="6" t="str">
        <f t="shared" si="58"/>
        <v>Agustus</v>
      </c>
      <c r="V481" s="9" t="str">
        <f t="shared" si="59"/>
        <v>Q3</v>
      </c>
      <c r="W481" s="10">
        <f t="shared" si="60"/>
        <v>6524.826</v>
      </c>
      <c r="X481" s="12">
        <f t="shared" si="61"/>
        <v>2</v>
      </c>
      <c r="Y481" s="9" t="str">
        <f t="shared" si="62"/>
        <v>Completed</v>
      </c>
      <c r="Z481" s="6" t="str">
        <f t="shared" si="63"/>
        <v>Medium</v>
      </c>
    </row>
    <row r="482" spans="1:26" x14ac:dyDescent="0.35">
      <c r="A482" s="8">
        <v>45168</v>
      </c>
      <c r="B482" s="6" t="s">
        <v>21</v>
      </c>
      <c r="C482" s="6" t="s">
        <v>27</v>
      </c>
      <c r="D482" s="12">
        <v>11</v>
      </c>
      <c r="E482" s="10">
        <v>414.58</v>
      </c>
      <c r="F482" s="6" t="s">
        <v>33</v>
      </c>
      <c r="G482" s="6" t="s">
        <v>34</v>
      </c>
      <c r="H482" s="7">
        <v>0.05</v>
      </c>
      <c r="I482" s="6" t="s">
        <v>40</v>
      </c>
      <c r="J482" s="10">
        <v>4332.3609999999999</v>
      </c>
      <c r="K482" s="6" t="s">
        <v>46</v>
      </c>
      <c r="L482" s="6" t="s">
        <v>49</v>
      </c>
      <c r="M482" s="12">
        <v>0</v>
      </c>
      <c r="N482" s="9" t="s">
        <v>528</v>
      </c>
      <c r="O482" s="6" t="s">
        <v>1701</v>
      </c>
      <c r="P482" s="11">
        <v>25.33</v>
      </c>
      <c r="Q482" s="16">
        <v>45174</v>
      </c>
      <c r="R482" s="6" t="s">
        <v>2924</v>
      </c>
      <c r="S482" s="9">
        <f t="shared" si="56"/>
        <v>2023</v>
      </c>
      <c r="T482" s="12">
        <f t="shared" si="57"/>
        <v>8</v>
      </c>
      <c r="U482" s="6" t="str">
        <f t="shared" si="58"/>
        <v>Agustus</v>
      </c>
      <c r="V482" s="9" t="str">
        <f t="shared" si="59"/>
        <v>Q3</v>
      </c>
      <c r="W482" s="10">
        <f t="shared" si="60"/>
        <v>4307.0309999999999</v>
      </c>
      <c r="X482" s="12">
        <f t="shared" si="61"/>
        <v>6</v>
      </c>
      <c r="Y482" s="9" t="str">
        <f t="shared" si="62"/>
        <v>Completed</v>
      </c>
      <c r="Z482" s="6" t="str">
        <f t="shared" si="63"/>
        <v>Low</v>
      </c>
    </row>
    <row r="483" spans="1:26" x14ac:dyDescent="0.35">
      <c r="A483" s="8">
        <v>45824</v>
      </c>
      <c r="B483" s="6" t="s">
        <v>18</v>
      </c>
      <c r="C483" s="6" t="s">
        <v>24</v>
      </c>
      <c r="D483" s="12">
        <v>9</v>
      </c>
      <c r="E483" s="10">
        <v>352.91</v>
      </c>
      <c r="F483" s="6" t="s">
        <v>30</v>
      </c>
      <c r="G483" s="6" t="s">
        <v>34</v>
      </c>
      <c r="H483" s="7">
        <v>0.1</v>
      </c>
      <c r="I483" s="6" t="s">
        <v>41</v>
      </c>
      <c r="J483" s="10">
        <v>2858.5709999999999</v>
      </c>
      <c r="K483" s="6" t="s">
        <v>46</v>
      </c>
      <c r="L483" s="6" t="s">
        <v>47</v>
      </c>
      <c r="M483" s="12">
        <v>0</v>
      </c>
      <c r="N483" s="9" t="s">
        <v>529</v>
      </c>
      <c r="O483" s="6" t="s">
        <v>2014</v>
      </c>
      <c r="P483" s="11">
        <v>30.57</v>
      </c>
      <c r="Q483" s="16">
        <v>45826</v>
      </c>
      <c r="R483" s="6" t="s">
        <v>2921</v>
      </c>
      <c r="S483" s="9">
        <f t="shared" si="56"/>
        <v>2025</v>
      </c>
      <c r="T483" s="12">
        <f t="shared" si="57"/>
        <v>6</v>
      </c>
      <c r="U483" s="6" t="str">
        <f t="shared" si="58"/>
        <v>Juni</v>
      </c>
      <c r="V483" s="9" t="str">
        <f t="shared" si="59"/>
        <v>Q2</v>
      </c>
      <c r="W483" s="10">
        <f t="shared" si="60"/>
        <v>2828.0009999999997</v>
      </c>
      <c r="X483" s="12">
        <f t="shared" si="61"/>
        <v>2</v>
      </c>
      <c r="Y483" s="9" t="str">
        <f t="shared" si="62"/>
        <v>Completed</v>
      </c>
      <c r="Z483" s="6" t="str">
        <f t="shared" si="63"/>
        <v>Medium</v>
      </c>
    </row>
    <row r="484" spans="1:26" x14ac:dyDescent="0.35">
      <c r="A484" s="8">
        <v>45106</v>
      </c>
      <c r="B484" s="6" t="s">
        <v>20</v>
      </c>
      <c r="C484" s="6" t="s">
        <v>26</v>
      </c>
      <c r="D484" s="12">
        <v>10</v>
      </c>
      <c r="E484" s="10">
        <v>126.46</v>
      </c>
      <c r="F484" s="6" t="s">
        <v>31</v>
      </c>
      <c r="G484" s="6" t="s">
        <v>35</v>
      </c>
      <c r="H484" s="7">
        <v>0.1</v>
      </c>
      <c r="I484" s="6" t="s">
        <v>36</v>
      </c>
      <c r="J484" s="10">
        <v>1138.1400000000001</v>
      </c>
      <c r="K484" s="6" t="s">
        <v>42</v>
      </c>
      <c r="L484" s="6" t="s">
        <v>49</v>
      </c>
      <c r="M484" s="12">
        <v>0</v>
      </c>
      <c r="N484" s="9" t="s">
        <v>530</v>
      </c>
      <c r="O484" s="6" t="s">
        <v>2015</v>
      </c>
      <c r="P484" s="11">
        <v>26.96</v>
      </c>
      <c r="Q484" s="16">
        <v>45116</v>
      </c>
      <c r="R484" s="6" t="s">
        <v>2923</v>
      </c>
      <c r="S484" s="9">
        <f t="shared" si="56"/>
        <v>2023</v>
      </c>
      <c r="T484" s="12">
        <f t="shared" si="57"/>
        <v>6</v>
      </c>
      <c r="U484" s="6" t="str">
        <f t="shared" si="58"/>
        <v>Juni</v>
      </c>
      <c r="V484" s="9" t="str">
        <f t="shared" si="59"/>
        <v>Q2</v>
      </c>
      <c r="W484" s="10">
        <f t="shared" si="60"/>
        <v>1111.18</v>
      </c>
      <c r="X484" s="12">
        <f t="shared" si="61"/>
        <v>10</v>
      </c>
      <c r="Y484" s="9" t="str">
        <f t="shared" si="62"/>
        <v>Completed</v>
      </c>
      <c r="Z484" s="6" t="str">
        <f t="shared" si="63"/>
        <v>Medium</v>
      </c>
    </row>
    <row r="485" spans="1:26" x14ac:dyDescent="0.35">
      <c r="A485" s="8">
        <v>45151</v>
      </c>
      <c r="B485" s="6" t="s">
        <v>20</v>
      </c>
      <c r="C485" s="6" t="s">
        <v>27</v>
      </c>
      <c r="D485" s="12">
        <v>7</v>
      </c>
      <c r="E485" s="10">
        <v>125.02</v>
      </c>
      <c r="F485" s="6" t="s">
        <v>33</v>
      </c>
      <c r="G485" s="6" t="s">
        <v>34</v>
      </c>
      <c r="H485" s="7">
        <v>0</v>
      </c>
      <c r="I485" s="6" t="s">
        <v>39</v>
      </c>
      <c r="J485" s="10">
        <v>875.14</v>
      </c>
      <c r="K485" s="6" t="s">
        <v>44</v>
      </c>
      <c r="L485" s="6" t="s">
        <v>47</v>
      </c>
      <c r="M485" s="12">
        <v>0</v>
      </c>
      <c r="N485" s="9" t="s">
        <v>531</v>
      </c>
      <c r="O485" s="6" t="s">
        <v>2016</v>
      </c>
      <c r="P485" s="11">
        <v>12.45</v>
      </c>
      <c r="Q485" s="16">
        <v>45158</v>
      </c>
      <c r="R485" s="6" t="s">
        <v>2923</v>
      </c>
      <c r="S485" s="9">
        <f t="shared" si="56"/>
        <v>2023</v>
      </c>
      <c r="T485" s="12">
        <f t="shared" si="57"/>
        <v>8</v>
      </c>
      <c r="U485" s="6" t="str">
        <f t="shared" si="58"/>
        <v>Agustus</v>
      </c>
      <c r="V485" s="9" t="str">
        <f t="shared" si="59"/>
        <v>Q3</v>
      </c>
      <c r="W485" s="10">
        <f t="shared" si="60"/>
        <v>862.68999999999994</v>
      </c>
      <c r="X485" s="12">
        <f t="shared" si="61"/>
        <v>7</v>
      </c>
      <c r="Y485" s="9" t="str">
        <f t="shared" si="62"/>
        <v>Completed</v>
      </c>
      <c r="Z485" s="6" t="str">
        <f t="shared" si="63"/>
        <v>No Discount</v>
      </c>
    </row>
    <row r="486" spans="1:26" x14ac:dyDescent="0.35">
      <c r="A486" s="8">
        <v>45411</v>
      </c>
      <c r="B486" s="6" t="s">
        <v>22</v>
      </c>
      <c r="C486" s="6" t="s">
        <v>28</v>
      </c>
      <c r="D486" s="12">
        <v>20</v>
      </c>
      <c r="E486" s="10">
        <v>367.24</v>
      </c>
      <c r="F486" s="6" t="s">
        <v>31</v>
      </c>
      <c r="G486" s="6" t="s">
        <v>34</v>
      </c>
      <c r="H486" s="7">
        <v>0.05</v>
      </c>
      <c r="I486" s="6" t="s">
        <v>39</v>
      </c>
      <c r="J486" s="10">
        <v>6977.5599999999986</v>
      </c>
      <c r="K486" s="6" t="s">
        <v>43</v>
      </c>
      <c r="L486" s="6" t="s">
        <v>47</v>
      </c>
      <c r="M486" s="12">
        <v>0</v>
      </c>
      <c r="N486" s="9" t="s">
        <v>532</v>
      </c>
      <c r="O486" s="6" t="s">
        <v>2017</v>
      </c>
      <c r="P486" s="11">
        <v>45.67</v>
      </c>
      <c r="Q486" s="16">
        <v>45419</v>
      </c>
      <c r="R486" s="6" t="s">
        <v>2925</v>
      </c>
      <c r="S486" s="9">
        <f t="shared" si="56"/>
        <v>2024</v>
      </c>
      <c r="T486" s="12">
        <f t="shared" si="57"/>
        <v>4</v>
      </c>
      <c r="U486" s="6" t="str">
        <f t="shared" si="58"/>
        <v>April</v>
      </c>
      <c r="V486" s="9" t="str">
        <f t="shared" si="59"/>
        <v>Q2</v>
      </c>
      <c r="W486" s="10">
        <f t="shared" si="60"/>
        <v>6931.8899999999985</v>
      </c>
      <c r="X486" s="12">
        <f t="shared" si="61"/>
        <v>8</v>
      </c>
      <c r="Y486" s="9" t="str">
        <f t="shared" si="62"/>
        <v>Completed</v>
      </c>
      <c r="Z486" s="6" t="str">
        <f t="shared" si="63"/>
        <v>Low</v>
      </c>
    </row>
    <row r="487" spans="1:26" x14ac:dyDescent="0.35">
      <c r="A487" s="8">
        <v>45122</v>
      </c>
      <c r="B487" s="6" t="s">
        <v>22</v>
      </c>
      <c r="C487" s="6" t="s">
        <v>27</v>
      </c>
      <c r="D487" s="12">
        <v>8</v>
      </c>
      <c r="E487" s="10">
        <v>432.12</v>
      </c>
      <c r="F487" s="6" t="s">
        <v>30</v>
      </c>
      <c r="G487" s="6" t="s">
        <v>35</v>
      </c>
      <c r="H487" s="7">
        <v>0</v>
      </c>
      <c r="I487" s="6" t="s">
        <v>40</v>
      </c>
      <c r="J487" s="10">
        <v>3456.96</v>
      </c>
      <c r="K487" s="6" t="s">
        <v>44</v>
      </c>
      <c r="L487" s="6" t="s">
        <v>49</v>
      </c>
      <c r="M487" s="12">
        <v>0</v>
      </c>
      <c r="N487" s="9" t="s">
        <v>533</v>
      </c>
      <c r="O487" s="6" t="s">
        <v>2018</v>
      </c>
      <c r="P487" s="11">
        <v>42.1</v>
      </c>
      <c r="Q487" s="16">
        <v>45132</v>
      </c>
      <c r="R487" s="6" t="s">
        <v>2925</v>
      </c>
      <c r="S487" s="9">
        <f t="shared" si="56"/>
        <v>2023</v>
      </c>
      <c r="T487" s="12">
        <f t="shared" si="57"/>
        <v>7</v>
      </c>
      <c r="U487" s="6" t="str">
        <f t="shared" si="58"/>
        <v>Juli</v>
      </c>
      <c r="V487" s="9" t="str">
        <f t="shared" si="59"/>
        <v>Q3</v>
      </c>
      <c r="W487" s="10">
        <f t="shared" si="60"/>
        <v>3414.86</v>
      </c>
      <c r="X487" s="12">
        <f t="shared" si="61"/>
        <v>10</v>
      </c>
      <c r="Y487" s="9" t="str">
        <f t="shared" si="62"/>
        <v>Completed</v>
      </c>
      <c r="Z487" s="6" t="str">
        <f t="shared" si="63"/>
        <v>No Discount</v>
      </c>
    </row>
    <row r="488" spans="1:26" x14ac:dyDescent="0.35">
      <c r="A488" s="8">
        <v>45674</v>
      </c>
      <c r="B488" s="6" t="s">
        <v>20</v>
      </c>
      <c r="C488" s="6" t="s">
        <v>28</v>
      </c>
      <c r="D488" s="12">
        <v>3</v>
      </c>
      <c r="E488" s="10">
        <v>13.33</v>
      </c>
      <c r="F488" s="6" t="s">
        <v>33</v>
      </c>
      <c r="G488" s="6" t="s">
        <v>35</v>
      </c>
      <c r="H488" s="7">
        <v>0.1</v>
      </c>
      <c r="I488" s="6" t="s">
        <v>36</v>
      </c>
      <c r="J488" s="10">
        <v>35.991</v>
      </c>
      <c r="K488" s="6" t="s">
        <v>46</v>
      </c>
      <c r="L488" s="6" t="s">
        <v>48</v>
      </c>
      <c r="M488" s="12">
        <v>0</v>
      </c>
      <c r="N488" s="9" t="s">
        <v>534</v>
      </c>
      <c r="O488" s="6" t="s">
        <v>2019</v>
      </c>
      <c r="P488" s="11">
        <v>17.62</v>
      </c>
      <c r="Q488" s="16">
        <v>45680</v>
      </c>
      <c r="R488" s="6" t="s">
        <v>2923</v>
      </c>
      <c r="S488" s="9">
        <f t="shared" si="56"/>
        <v>2025</v>
      </c>
      <c r="T488" s="12">
        <f t="shared" si="57"/>
        <v>1</v>
      </c>
      <c r="U488" s="6" t="str">
        <f t="shared" si="58"/>
        <v>Januari</v>
      </c>
      <c r="V488" s="9" t="str">
        <f t="shared" si="59"/>
        <v>Q1</v>
      </c>
      <c r="W488" s="10">
        <f t="shared" si="60"/>
        <v>18.370999999999999</v>
      </c>
      <c r="X488" s="12">
        <f t="shared" si="61"/>
        <v>6</v>
      </c>
      <c r="Y488" s="9" t="str">
        <f t="shared" si="62"/>
        <v>Completed</v>
      </c>
      <c r="Z488" s="6" t="str">
        <f t="shared" si="63"/>
        <v>Medium</v>
      </c>
    </row>
    <row r="489" spans="1:26" x14ac:dyDescent="0.35">
      <c r="A489" s="8">
        <v>45709</v>
      </c>
      <c r="B489" s="6" t="s">
        <v>18</v>
      </c>
      <c r="C489" s="6" t="s">
        <v>29</v>
      </c>
      <c r="D489" s="12">
        <v>13</v>
      </c>
      <c r="E489" s="10">
        <v>105.93</v>
      </c>
      <c r="F489" s="6" t="s">
        <v>32</v>
      </c>
      <c r="G489" s="6" t="s">
        <v>35</v>
      </c>
      <c r="H489" s="7">
        <v>0</v>
      </c>
      <c r="I489" s="6" t="s">
        <v>41</v>
      </c>
      <c r="J489" s="10">
        <v>1377.09</v>
      </c>
      <c r="K489" s="6" t="s">
        <v>45</v>
      </c>
      <c r="L489" s="6" t="s">
        <v>47</v>
      </c>
      <c r="M489" s="12">
        <v>0</v>
      </c>
      <c r="N489" s="9" t="s">
        <v>535</v>
      </c>
      <c r="O489" s="6" t="s">
        <v>2020</v>
      </c>
      <c r="P489" s="11">
        <v>38.96</v>
      </c>
      <c r="Q489" s="16">
        <v>45719</v>
      </c>
      <c r="R489" s="6" t="s">
        <v>2921</v>
      </c>
      <c r="S489" s="9">
        <f t="shared" si="56"/>
        <v>2025</v>
      </c>
      <c r="T489" s="12">
        <f t="shared" si="57"/>
        <v>2</v>
      </c>
      <c r="U489" s="6" t="str">
        <f t="shared" si="58"/>
        <v>Februari</v>
      </c>
      <c r="V489" s="9" t="str">
        <f t="shared" si="59"/>
        <v>Q1</v>
      </c>
      <c r="W489" s="10">
        <f t="shared" si="60"/>
        <v>1338.1299999999999</v>
      </c>
      <c r="X489" s="12">
        <f t="shared" si="61"/>
        <v>10</v>
      </c>
      <c r="Y489" s="9" t="str">
        <f t="shared" si="62"/>
        <v>Completed</v>
      </c>
      <c r="Z489" s="6" t="str">
        <f t="shared" si="63"/>
        <v>No Discount</v>
      </c>
    </row>
    <row r="490" spans="1:26" x14ac:dyDescent="0.35">
      <c r="A490" s="8">
        <v>45126</v>
      </c>
      <c r="B490" s="6" t="s">
        <v>22</v>
      </c>
      <c r="C490" s="6" t="s">
        <v>27</v>
      </c>
      <c r="D490" s="12">
        <v>20</v>
      </c>
      <c r="E490" s="10">
        <v>526.54999999999995</v>
      </c>
      <c r="F490" s="6" t="s">
        <v>31</v>
      </c>
      <c r="G490" s="6" t="s">
        <v>34</v>
      </c>
      <c r="H490" s="7">
        <v>0</v>
      </c>
      <c r="I490" s="6" t="s">
        <v>37</v>
      </c>
      <c r="J490" s="10">
        <v>10531</v>
      </c>
      <c r="K490" s="6" t="s">
        <v>45</v>
      </c>
      <c r="L490" s="6" t="s">
        <v>47</v>
      </c>
      <c r="M490" s="12">
        <v>1</v>
      </c>
      <c r="N490" s="9" t="s">
        <v>536</v>
      </c>
      <c r="O490" s="6" t="s">
        <v>2021</v>
      </c>
      <c r="P490" s="11">
        <v>25.64</v>
      </c>
      <c r="Q490" s="16">
        <v>45133</v>
      </c>
      <c r="R490" s="6" t="s">
        <v>2925</v>
      </c>
      <c r="S490" s="9">
        <f t="shared" si="56"/>
        <v>2023</v>
      </c>
      <c r="T490" s="12">
        <f t="shared" si="57"/>
        <v>7</v>
      </c>
      <c r="U490" s="6" t="str">
        <f t="shared" si="58"/>
        <v>Juli</v>
      </c>
      <c r="V490" s="9" t="str">
        <f t="shared" si="59"/>
        <v>Q3</v>
      </c>
      <c r="W490" s="10">
        <f t="shared" si="60"/>
        <v>10505.36</v>
      </c>
      <c r="X490" s="12">
        <f t="shared" si="61"/>
        <v>7</v>
      </c>
      <c r="Y490" s="9" t="str">
        <f t="shared" si="62"/>
        <v>Returned</v>
      </c>
      <c r="Z490" s="6" t="str">
        <f t="shared" si="63"/>
        <v>No Discount</v>
      </c>
    </row>
    <row r="491" spans="1:26" x14ac:dyDescent="0.35">
      <c r="A491" s="8">
        <v>45564</v>
      </c>
      <c r="B491" s="6" t="s">
        <v>22</v>
      </c>
      <c r="C491" s="6" t="s">
        <v>24</v>
      </c>
      <c r="D491" s="12">
        <v>11</v>
      </c>
      <c r="E491" s="10">
        <v>339.78</v>
      </c>
      <c r="F491" s="6" t="s">
        <v>31</v>
      </c>
      <c r="G491" s="6" t="s">
        <v>35</v>
      </c>
      <c r="H491" s="7">
        <v>0.05</v>
      </c>
      <c r="I491" s="6" t="s">
        <v>40</v>
      </c>
      <c r="J491" s="10">
        <v>3550.701</v>
      </c>
      <c r="K491" s="6" t="s">
        <v>45</v>
      </c>
      <c r="L491" s="6" t="s">
        <v>49</v>
      </c>
      <c r="M491" s="12">
        <v>1</v>
      </c>
      <c r="N491" s="9" t="s">
        <v>537</v>
      </c>
      <c r="O491" s="6" t="s">
        <v>2022</v>
      </c>
      <c r="P491" s="11">
        <v>11.56</v>
      </c>
      <c r="Q491" s="16">
        <v>45571</v>
      </c>
      <c r="R491" s="6" t="s">
        <v>2925</v>
      </c>
      <c r="S491" s="9">
        <f t="shared" si="56"/>
        <v>2024</v>
      </c>
      <c r="T491" s="12">
        <f t="shared" si="57"/>
        <v>9</v>
      </c>
      <c r="U491" s="6" t="str">
        <f t="shared" si="58"/>
        <v>September</v>
      </c>
      <c r="V491" s="9" t="str">
        <f t="shared" si="59"/>
        <v>Q3</v>
      </c>
      <c r="W491" s="10">
        <f t="shared" si="60"/>
        <v>3539.1410000000001</v>
      </c>
      <c r="X491" s="12">
        <f t="shared" si="61"/>
        <v>7</v>
      </c>
      <c r="Y491" s="9" t="str">
        <f t="shared" si="62"/>
        <v>Returned</v>
      </c>
      <c r="Z491" s="6" t="str">
        <f t="shared" si="63"/>
        <v>Low</v>
      </c>
    </row>
    <row r="492" spans="1:26" x14ac:dyDescent="0.35">
      <c r="A492" s="8">
        <v>45582</v>
      </c>
      <c r="B492" s="6" t="s">
        <v>18</v>
      </c>
      <c r="C492" s="6" t="s">
        <v>23</v>
      </c>
      <c r="D492" s="12">
        <v>10</v>
      </c>
      <c r="E492" s="10">
        <v>91.75</v>
      </c>
      <c r="F492" s="6" t="s">
        <v>33</v>
      </c>
      <c r="G492" s="6" t="s">
        <v>34</v>
      </c>
      <c r="H492" s="7">
        <v>0.15</v>
      </c>
      <c r="I492" s="6" t="s">
        <v>38</v>
      </c>
      <c r="J492" s="10">
        <v>779.875</v>
      </c>
      <c r="K492" s="6" t="s">
        <v>46</v>
      </c>
      <c r="L492" s="6" t="s">
        <v>49</v>
      </c>
      <c r="M492" s="12">
        <v>0</v>
      </c>
      <c r="N492" s="9" t="s">
        <v>538</v>
      </c>
      <c r="O492" s="6" t="s">
        <v>2023</v>
      </c>
      <c r="P492" s="11">
        <v>37.270000000000003</v>
      </c>
      <c r="Q492" s="16">
        <v>45586</v>
      </c>
      <c r="R492" s="6" t="s">
        <v>2921</v>
      </c>
      <c r="S492" s="9">
        <f t="shared" si="56"/>
        <v>2024</v>
      </c>
      <c r="T492" s="12">
        <f t="shared" si="57"/>
        <v>10</v>
      </c>
      <c r="U492" s="6" t="str">
        <f t="shared" si="58"/>
        <v>Oktober</v>
      </c>
      <c r="V492" s="9" t="str">
        <f t="shared" si="59"/>
        <v>Q4</v>
      </c>
      <c r="W492" s="10">
        <f t="shared" si="60"/>
        <v>742.60500000000002</v>
      </c>
      <c r="X492" s="12">
        <f t="shared" si="61"/>
        <v>4</v>
      </c>
      <c r="Y492" s="9" t="str">
        <f t="shared" si="62"/>
        <v>Completed</v>
      </c>
      <c r="Z492" s="6" t="str">
        <f t="shared" si="63"/>
        <v>High</v>
      </c>
    </row>
    <row r="493" spans="1:26" x14ac:dyDescent="0.35">
      <c r="A493" s="8">
        <v>45819</v>
      </c>
      <c r="B493" s="6" t="s">
        <v>18</v>
      </c>
      <c r="C493" s="6" t="s">
        <v>24</v>
      </c>
      <c r="D493" s="12">
        <v>15</v>
      </c>
      <c r="E493" s="10">
        <v>13.66</v>
      </c>
      <c r="F493" s="6" t="s">
        <v>30</v>
      </c>
      <c r="G493" s="6" t="s">
        <v>35</v>
      </c>
      <c r="H493" s="7">
        <v>0.1</v>
      </c>
      <c r="I493" s="6" t="s">
        <v>37</v>
      </c>
      <c r="J493" s="10">
        <v>184.41</v>
      </c>
      <c r="K493" s="6" t="s">
        <v>45</v>
      </c>
      <c r="L493" s="6" t="s">
        <v>47</v>
      </c>
      <c r="M493" s="12">
        <v>0</v>
      </c>
      <c r="N493" s="9" t="s">
        <v>539</v>
      </c>
      <c r="O493" s="6" t="s">
        <v>2024</v>
      </c>
      <c r="P493" s="11">
        <v>38.04</v>
      </c>
      <c r="Q493" s="16">
        <v>45825</v>
      </c>
      <c r="R493" s="6" t="s">
        <v>2921</v>
      </c>
      <c r="S493" s="9">
        <f t="shared" si="56"/>
        <v>2025</v>
      </c>
      <c r="T493" s="12">
        <f t="shared" si="57"/>
        <v>6</v>
      </c>
      <c r="U493" s="6" t="str">
        <f t="shared" si="58"/>
        <v>Juni</v>
      </c>
      <c r="V493" s="9" t="str">
        <f t="shared" si="59"/>
        <v>Q2</v>
      </c>
      <c r="W493" s="10">
        <f t="shared" si="60"/>
        <v>146.37</v>
      </c>
      <c r="X493" s="12">
        <f t="shared" si="61"/>
        <v>6</v>
      </c>
      <c r="Y493" s="9" t="str">
        <f t="shared" si="62"/>
        <v>Completed</v>
      </c>
      <c r="Z493" s="6" t="str">
        <f t="shared" si="63"/>
        <v>Medium</v>
      </c>
    </row>
    <row r="494" spans="1:26" x14ac:dyDescent="0.35">
      <c r="A494" s="8">
        <v>45310</v>
      </c>
      <c r="B494" s="6" t="s">
        <v>22</v>
      </c>
      <c r="C494" s="6" t="s">
        <v>25</v>
      </c>
      <c r="D494" s="12">
        <v>6</v>
      </c>
      <c r="E494" s="10">
        <v>148.22999999999999</v>
      </c>
      <c r="F494" s="6" t="s">
        <v>30</v>
      </c>
      <c r="G494" s="6" t="s">
        <v>35</v>
      </c>
      <c r="H494" s="7">
        <v>0.1</v>
      </c>
      <c r="I494" s="6" t="s">
        <v>36</v>
      </c>
      <c r="J494" s="10">
        <v>800.44199999999989</v>
      </c>
      <c r="K494" s="6" t="s">
        <v>44</v>
      </c>
      <c r="L494" s="6" t="s">
        <v>47</v>
      </c>
      <c r="M494" s="12">
        <v>0</v>
      </c>
      <c r="N494" s="9" t="s">
        <v>540</v>
      </c>
      <c r="O494" s="6" t="s">
        <v>2025</v>
      </c>
      <c r="P494" s="11">
        <v>19.579999999999998</v>
      </c>
      <c r="Q494" s="16">
        <v>45320</v>
      </c>
      <c r="R494" s="6" t="s">
        <v>2925</v>
      </c>
      <c r="S494" s="9">
        <f t="shared" si="56"/>
        <v>2024</v>
      </c>
      <c r="T494" s="12">
        <f t="shared" si="57"/>
        <v>1</v>
      </c>
      <c r="U494" s="6" t="str">
        <f t="shared" si="58"/>
        <v>Januari</v>
      </c>
      <c r="V494" s="9" t="str">
        <f t="shared" si="59"/>
        <v>Q1</v>
      </c>
      <c r="W494" s="10">
        <f t="shared" si="60"/>
        <v>780.86199999999985</v>
      </c>
      <c r="X494" s="12">
        <f t="shared" si="61"/>
        <v>10</v>
      </c>
      <c r="Y494" s="9" t="str">
        <f t="shared" si="62"/>
        <v>Completed</v>
      </c>
      <c r="Z494" s="6" t="str">
        <f t="shared" si="63"/>
        <v>Medium</v>
      </c>
    </row>
    <row r="495" spans="1:26" x14ac:dyDescent="0.35">
      <c r="A495" s="8">
        <v>45263</v>
      </c>
      <c r="B495" s="6" t="s">
        <v>18</v>
      </c>
      <c r="C495" s="6" t="s">
        <v>26</v>
      </c>
      <c r="D495" s="12">
        <v>11</v>
      </c>
      <c r="E495" s="10">
        <v>495.03</v>
      </c>
      <c r="F495" s="6" t="s">
        <v>33</v>
      </c>
      <c r="G495" s="6" t="s">
        <v>34</v>
      </c>
      <c r="H495" s="7">
        <v>0.15</v>
      </c>
      <c r="I495" s="6" t="s">
        <v>38</v>
      </c>
      <c r="J495" s="10">
        <v>4628.5304999999998</v>
      </c>
      <c r="K495" s="6" t="s">
        <v>46</v>
      </c>
      <c r="L495" s="6" t="s">
        <v>49</v>
      </c>
      <c r="M495" s="12">
        <v>0</v>
      </c>
      <c r="N495" s="9" t="s">
        <v>541</v>
      </c>
      <c r="O495" s="6" t="s">
        <v>2026</v>
      </c>
      <c r="P495" s="11">
        <v>27.37</v>
      </c>
      <c r="Q495" s="16">
        <v>45265</v>
      </c>
      <c r="R495" s="6" t="s">
        <v>2921</v>
      </c>
      <c r="S495" s="9">
        <f t="shared" si="56"/>
        <v>2023</v>
      </c>
      <c r="T495" s="12">
        <f t="shared" si="57"/>
        <v>12</v>
      </c>
      <c r="U495" s="6" t="str">
        <f t="shared" si="58"/>
        <v>Desember</v>
      </c>
      <c r="V495" s="9" t="str">
        <f t="shared" si="59"/>
        <v>Q4</v>
      </c>
      <c r="W495" s="10">
        <f t="shared" si="60"/>
        <v>4601.1605</v>
      </c>
      <c r="X495" s="12">
        <f t="shared" si="61"/>
        <v>2</v>
      </c>
      <c r="Y495" s="9" t="str">
        <f t="shared" si="62"/>
        <v>Completed</v>
      </c>
      <c r="Z495" s="6" t="str">
        <f t="shared" si="63"/>
        <v>High</v>
      </c>
    </row>
    <row r="496" spans="1:26" x14ac:dyDescent="0.35">
      <c r="A496" s="8">
        <v>45462</v>
      </c>
      <c r="B496" s="6" t="s">
        <v>21</v>
      </c>
      <c r="C496" s="6" t="s">
        <v>26</v>
      </c>
      <c r="D496" s="12">
        <v>6</v>
      </c>
      <c r="E496" s="10">
        <v>247.2</v>
      </c>
      <c r="F496" s="6" t="s">
        <v>31</v>
      </c>
      <c r="G496" s="6" t="s">
        <v>34</v>
      </c>
      <c r="H496" s="7">
        <v>0.05</v>
      </c>
      <c r="I496" s="6" t="s">
        <v>40</v>
      </c>
      <c r="J496" s="10">
        <v>1409.04</v>
      </c>
      <c r="K496" s="6" t="s">
        <v>44</v>
      </c>
      <c r="L496" s="6" t="s">
        <v>47</v>
      </c>
      <c r="M496" s="12">
        <v>0</v>
      </c>
      <c r="N496" s="9" t="s">
        <v>542</v>
      </c>
      <c r="O496" s="6" t="s">
        <v>1996</v>
      </c>
      <c r="P496" s="11">
        <v>18.75</v>
      </c>
      <c r="Q496" s="16">
        <v>45470</v>
      </c>
      <c r="R496" s="6" t="s">
        <v>2924</v>
      </c>
      <c r="S496" s="9">
        <f t="shared" si="56"/>
        <v>2024</v>
      </c>
      <c r="T496" s="12">
        <f t="shared" si="57"/>
        <v>6</v>
      </c>
      <c r="U496" s="6" t="str">
        <f t="shared" si="58"/>
        <v>Juni</v>
      </c>
      <c r="V496" s="9" t="str">
        <f t="shared" si="59"/>
        <v>Q2</v>
      </c>
      <c r="W496" s="10">
        <f t="shared" si="60"/>
        <v>1390.29</v>
      </c>
      <c r="X496" s="12">
        <f t="shared" si="61"/>
        <v>8</v>
      </c>
      <c r="Y496" s="9" t="str">
        <f t="shared" si="62"/>
        <v>Completed</v>
      </c>
      <c r="Z496" s="6" t="str">
        <f t="shared" si="63"/>
        <v>Low</v>
      </c>
    </row>
    <row r="497" spans="1:26" x14ac:dyDescent="0.35">
      <c r="A497" s="8">
        <v>45581</v>
      </c>
      <c r="B497" s="6" t="s">
        <v>22</v>
      </c>
      <c r="C497" s="6" t="s">
        <v>28</v>
      </c>
      <c r="D497" s="12">
        <v>19</v>
      </c>
      <c r="E497" s="10">
        <v>207.45</v>
      </c>
      <c r="F497" s="6" t="s">
        <v>32</v>
      </c>
      <c r="G497" s="6" t="s">
        <v>35</v>
      </c>
      <c r="H497" s="7">
        <v>0.05</v>
      </c>
      <c r="I497" s="6" t="s">
        <v>41</v>
      </c>
      <c r="J497" s="10">
        <v>3744.4724999999989</v>
      </c>
      <c r="K497" s="6" t="s">
        <v>45</v>
      </c>
      <c r="L497" s="6" t="s">
        <v>48</v>
      </c>
      <c r="M497" s="12">
        <v>0</v>
      </c>
      <c r="N497" s="9" t="s">
        <v>543</v>
      </c>
      <c r="O497" s="6" t="s">
        <v>2027</v>
      </c>
      <c r="P497" s="11">
        <v>11.5</v>
      </c>
      <c r="Q497" s="16">
        <v>45586</v>
      </c>
      <c r="R497" s="6" t="s">
        <v>2925</v>
      </c>
      <c r="S497" s="9">
        <f t="shared" si="56"/>
        <v>2024</v>
      </c>
      <c r="T497" s="12">
        <f t="shared" si="57"/>
        <v>10</v>
      </c>
      <c r="U497" s="6" t="str">
        <f t="shared" si="58"/>
        <v>Oktober</v>
      </c>
      <c r="V497" s="9" t="str">
        <f t="shared" si="59"/>
        <v>Q4</v>
      </c>
      <c r="W497" s="10">
        <f t="shared" si="60"/>
        <v>3732.9724999999989</v>
      </c>
      <c r="X497" s="12">
        <f t="shared" si="61"/>
        <v>5</v>
      </c>
      <c r="Y497" s="9" t="str">
        <f t="shared" si="62"/>
        <v>Completed</v>
      </c>
      <c r="Z497" s="6" t="str">
        <f t="shared" si="63"/>
        <v>Low</v>
      </c>
    </row>
    <row r="498" spans="1:26" x14ac:dyDescent="0.35">
      <c r="A498" s="8">
        <v>45680</v>
      </c>
      <c r="B498" s="6" t="s">
        <v>18</v>
      </c>
      <c r="C498" s="6" t="s">
        <v>23</v>
      </c>
      <c r="D498" s="12">
        <v>2</v>
      </c>
      <c r="E498" s="10">
        <v>370.78</v>
      </c>
      <c r="F498" s="6" t="s">
        <v>33</v>
      </c>
      <c r="G498" s="6" t="s">
        <v>34</v>
      </c>
      <c r="H498" s="7">
        <v>0.15</v>
      </c>
      <c r="I498" s="6" t="s">
        <v>40</v>
      </c>
      <c r="J498" s="10">
        <v>630.32599999999991</v>
      </c>
      <c r="K498" s="6" t="s">
        <v>42</v>
      </c>
      <c r="L498" s="6" t="s">
        <v>47</v>
      </c>
      <c r="M498" s="12">
        <v>0</v>
      </c>
      <c r="N498" s="9" t="s">
        <v>544</v>
      </c>
      <c r="O498" s="6" t="s">
        <v>2028</v>
      </c>
      <c r="P498" s="11">
        <v>20.45</v>
      </c>
      <c r="Q498" s="16">
        <v>45684</v>
      </c>
      <c r="R498" s="6" t="s">
        <v>2921</v>
      </c>
      <c r="S498" s="9">
        <f t="shared" si="56"/>
        <v>2025</v>
      </c>
      <c r="T498" s="12">
        <f t="shared" si="57"/>
        <v>1</v>
      </c>
      <c r="U498" s="6" t="str">
        <f t="shared" si="58"/>
        <v>Januari</v>
      </c>
      <c r="V498" s="9" t="str">
        <f t="shared" si="59"/>
        <v>Q1</v>
      </c>
      <c r="W498" s="10">
        <f t="shared" si="60"/>
        <v>609.87599999999986</v>
      </c>
      <c r="X498" s="12">
        <f t="shared" si="61"/>
        <v>4</v>
      </c>
      <c r="Y498" s="9" t="str">
        <f t="shared" si="62"/>
        <v>Completed</v>
      </c>
      <c r="Z498" s="6" t="str">
        <f t="shared" si="63"/>
        <v>High</v>
      </c>
    </row>
    <row r="499" spans="1:26" x14ac:dyDescent="0.35">
      <c r="A499" s="8">
        <v>45201</v>
      </c>
      <c r="B499" s="6" t="s">
        <v>21</v>
      </c>
      <c r="C499" s="6" t="s">
        <v>23</v>
      </c>
      <c r="D499" s="12">
        <v>9</v>
      </c>
      <c r="E499" s="10">
        <v>146.72</v>
      </c>
      <c r="F499" s="6" t="s">
        <v>31</v>
      </c>
      <c r="G499" s="6" t="s">
        <v>34</v>
      </c>
      <c r="H499" s="7">
        <v>0.1</v>
      </c>
      <c r="I499" s="6" t="s">
        <v>40</v>
      </c>
      <c r="J499" s="10">
        <v>1188.432</v>
      </c>
      <c r="K499" s="6" t="s">
        <v>44</v>
      </c>
      <c r="L499" s="6" t="s">
        <v>2928</v>
      </c>
      <c r="M499" s="12">
        <v>0</v>
      </c>
      <c r="N499" s="9" t="s">
        <v>545</v>
      </c>
      <c r="O499" s="6" t="s">
        <v>2029</v>
      </c>
      <c r="P499" s="11">
        <v>10.45</v>
      </c>
      <c r="Q499" s="16">
        <v>45209</v>
      </c>
      <c r="R499" s="6" t="s">
        <v>2924</v>
      </c>
      <c r="S499" s="9">
        <f t="shared" si="56"/>
        <v>2023</v>
      </c>
      <c r="T499" s="12">
        <f t="shared" si="57"/>
        <v>10</v>
      </c>
      <c r="U499" s="6" t="str">
        <f t="shared" si="58"/>
        <v>Oktober</v>
      </c>
      <c r="V499" s="9" t="str">
        <f t="shared" si="59"/>
        <v>Q4</v>
      </c>
      <c r="W499" s="10">
        <f t="shared" si="60"/>
        <v>1177.982</v>
      </c>
      <c r="X499" s="12">
        <f t="shared" si="61"/>
        <v>8</v>
      </c>
      <c r="Y499" s="9" t="str">
        <f t="shared" si="62"/>
        <v>Completed</v>
      </c>
      <c r="Z499" s="6" t="str">
        <f t="shared" si="63"/>
        <v>Medium</v>
      </c>
    </row>
    <row r="500" spans="1:26" x14ac:dyDescent="0.35">
      <c r="A500" s="8">
        <v>45235</v>
      </c>
      <c r="B500" s="6" t="s">
        <v>18</v>
      </c>
      <c r="C500" s="6" t="s">
        <v>25</v>
      </c>
      <c r="D500" s="12">
        <v>12</v>
      </c>
      <c r="E500" s="10">
        <v>159.85</v>
      </c>
      <c r="F500" s="6" t="s">
        <v>33</v>
      </c>
      <c r="G500" s="6" t="s">
        <v>35</v>
      </c>
      <c r="H500" s="7">
        <v>0.1</v>
      </c>
      <c r="I500" s="6" t="s">
        <v>37</v>
      </c>
      <c r="J500" s="10">
        <v>1726.38</v>
      </c>
      <c r="K500" s="6" t="s">
        <v>46</v>
      </c>
      <c r="L500" s="6" t="s">
        <v>49</v>
      </c>
      <c r="M500" s="12">
        <v>0</v>
      </c>
      <c r="N500" s="9" t="s">
        <v>546</v>
      </c>
      <c r="O500" s="6" t="s">
        <v>2030</v>
      </c>
      <c r="P500" s="11">
        <v>32.61</v>
      </c>
      <c r="Q500" s="16">
        <v>45237</v>
      </c>
      <c r="R500" s="6" t="s">
        <v>2921</v>
      </c>
      <c r="S500" s="9">
        <f t="shared" si="56"/>
        <v>2023</v>
      </c>
      <c r="T500" s="12">
        <f t="shared" si="57"/>
        <v>11</v>
      </c>
      <c r="U500" s="6" t="str">
        <f t="shared" si="58"/>
        <v>November</v>
      </c>
      <c r="V500" s="9" t="str">
        <f t="shared" si="59"/>
        <v>Q4</v>
      </c>
      <c r="W500" s="10">
        <f t="shared" si="60"/>
        <v>1693.7700000000002</v>
      </c>
      <c r="X500" s="12">
        <f t="shared" si="61"/>
        <v>2</v>
      </c>
      <c r="Y500" s="9" t="str">
        <f t="shared" si="62"/>
        <v>Completed</v>
      </c>
      <c r="Z500" s="6" t="str">
        <f t="shared" si="63"/>
        <v>Medium</v>
      </c>
    </row>
    <row r="501" spans="1:26" x14ac:dyDescent="0.35">
      <c r="A501" s="8">
        <v>45095</v>
      </c>
      <c r="B501" s="6" t="s">
        <v>19</v>
      </c>
      <c r="C501" s="6" t="s">
        <v>29</v>
      </c>
      <c r="D501" s="12">
        <v>13</v>
      </c>
      <c r="E501" s="10">
        <v>181.68</v>
      </c>
      <c r="F501" s="6" t="s">
        <v>32</v>
      </c>
      <c r="G501" s="6" t="s">
        <v>34</v>
      </c>
      <c r="H501" s="7">
        <v>0.05</v>
      </c>
      <c r="I501" s="6" t="s">
        <v>40</v>
      </c>
      <c r="J501" s="10">
        <v>2243.748</v>
      </c>
      <c r="K501" s="6" t="s">
        <v>43</v>
      </c>
      <c r="L501" s="6" t="s">
        <v>48</v>
      </c>
      <c r="M501" s="12">
        <v>0</v>
      </c>
      <c r="N501" s="9" t="s">
        <v>547</v>
      </c>
      <c r="O501" s="6" t="s">
        <v>2031</v>
      </c>
      <c r="P501" s="11">
        <v>14.69</v>
      </c>
      <c r="Q501" s="16">
        <v>45100</v>
      </c>
      <c r="R501" s="6" t="s">
        <v>2922</v>
      </c>
      <c r="S501" s="9">
        <f t="shared" si="56"/>
        <v>2023</v>
      </c>
      <c r="T501" s="12">
        <f t="shared" si="57"/>
        <v>6</v>
      </c>
      <c r="U501" s="6" t="str">
        <f t="shared" si="58"/>
        <v>Juni</v>
      </c>
      <c r="V501" s="9" t="str">
        <f t="shared" si="59"/>
        <v>Q2</v>
      </c>
      <c r="W501" s="10">
        <f t="shared" si="60"/>
        <v>2229.058</v>
      </c>
      <c r="X501" s="12">
        <f t="shared" si="61"/>
        <v>5</v>
      </c>
      <c r="Y501" s="9" t="str">
        <f t="shared" si="62"/>
        <v>Completed</v>
      </c>
      <c r="Z501" s="6" t="str">
        <f t="shared" si="63"/>
        <v>Low</v>
      </c>
    </row>
    <row r="502" spans="1:26" x14ac:dyDescent="0.35">
      <c r="A502" s="8">
        <v>45488</v>
      </c>
      <c r="B502" s="6" t="s">
        <v>21</v>
      </c>
      <c r="C502" s="6" t="s">
        <v>24</v>
      </c>
      <c r="D502" s="12">
        <v>16</v>
      </c>
      <c r="E502" s="10">
        <v>34.159999999999997</v>
      </c>
      <c r="F502" s="6" t="s">
        <v>31</v>
      </c>
      <c r="G502" s="6" t="s">
        <v>35</v>
      </c>
      <c r="H502" s="7">
        <v>0.15</v>
      </c>
      <c r="I502" s="6" t="s">
        <v>41</v>
      </c>
      <c r="J502" s="10">
        <v>464.57600000000002</v>
      </c>
      <c r="K502" s="6" t="s">
        <v>46</v>
      </c>
      <c r="L502" s="6" t="s">
        <v>48</v>
      </c>
      <c r="M502" s="12">
        <v>0</v>
      </c>
      <c r="N502" s="9" t="s">
        <v>548</v>
      </c>
      <c r="O502" s="6" t="s">
        <v>2032</v>
      </c>
      <c r="P502" s="11">
        <v>36.33</v>
      </c>
      <c r="Q502" s="16">
        <v>45494</v>
      </c>
      <c r="R502" s="6" t="s">
        <v>2924</v>
      </c>
      <c r="S502" s="9">
        <f t="shared" si="56"/>
        <v>2024</v>
      </c>
      <c r="T502" s="12">
        <f t="shared" si="57"/>
        <v>7</v>
      </c>
      <c r="U502" s="6" t="str">
        <f t="shared" si="58"/>
        <v>Juli</v>
      </c>
      <c r="V502" s="9" t="str">
        <f t="shared" si="59"/>
        <v>Q3</v>
      </c>
      <c r="W502" s="10">
        <f t="shared" si="60"/>
        <v>428.24600000000004</v>
      </c>
      <c r="X502" s="12">
        <f t="shared" si="61"/>
        <v>6</v>
      </c>
      <c r="Y502" s="9" t="str">
        <f t="shared" si="62"/>
        <v>Completed</v>
      </c>
      <c r="Z502" s="6" t="str">
        <f t="shared" si="63"/>
        <v>High</v>
      </c>
    </row>
    <row r="503" spans="1:26" x14ac:dyDescent="0.35">
      <c r="A503" s="8">
        <v>45457</v>
      </c>
      <c r="B503" s="6" t="s">
        <v>21</v>
      </c>
      <c r="C503" s="6" t="s">
        <v>23</v>
      </c>
      <c r="D503" s="12">
        <v>2</v>
      </c>
      <c r="E503" s="10">
        <v>287.43</v>
      </c>
      <c r="F503" s="6" t="s">
        <v>32</v>
      </c>
      <c r="G503" s="6" t="s">
        <v>34</v>
      </c>
      <c r="H503" s="7">
        <v>0.1</v>
      </c>
      <c r="I503" s="6" t="s">
        <v>40</v>
      </c>
      <c r="J503" s="10">
        <v>517.37400000000002</v>
      </c>
      <c r="K503" s="6" t="s">
        <v>46</v>
      </c>
      <c r="L503" s="6" t="s">
        <v>49</v>
      </c>
      <c r="M503" s="12">
        <v>0</v>
      </c>
      <c r="N503" s="9" t="s">
        <v>549</v>
      </c>
      <c r="O503" s="6" t="s">
        <v>1773</v>
      </c>
      <c r="P503" s="11">
        <v>25.34</v>
      </c>
      <c r="Q503" s="16">
        <v>45466</v>
      </c>
      <c r="R503" s="6" t="s">
        <v>2924</v>
      </c>
      <c r="S503" s="9">
        <f t="shared" si="56"/>
        <v>2024</v>
      </c>
      <c r="T503" s="12">
        <f t="shared" si="57"/>
        <v>6</v>
      </c>
      <c r="U503" s="6" t="str">
        <f t="shared" si="58"/>
        <v>Juni</v>
      </c>
      <c r="V503" s="9" t="str">
        <f t="shared" si="59"/>
        <v>Q2</v>
      </c>
      <c r="W503" s="10">
        <f t="shared" si="60"/>
        <v>492.03400000000005</v>
      </c>
      <c r="X503" s="12">
        <f t="shared" si="61"/>
        <v>9</v>
      </c>
      <c r="Y503" s="9" t="str">
        <f t="shared" si="62"/>
        <v>Completed</v>
      </c>
      <c r="Z503" s="6" t="str">
        <f t="shared" si="63"/>
        <v>Medium</v>
      </c>
    </row>
    <row r="504" spans="1:26" x14ac:dyDescent="0.35">
      <c r="A504" s="8">
        <v>45387</v>
      </c>
      <c r="B504" s="6" t="s">
        <v>18</v>
      </c>
      <c r="C504" s="6" t="s">
        <v>27</v>
      </c>
      <c r="D504" s="12">
        <v>15</v>
      </c>
      <c r="E504" s="10">
        <v>405.95</v>
      </c>
      <c r="F504" s="6" t="s">
        <v>33</v>
      </c>
      <c r="G504" s="6" t="s">
        <v>34</v>
      </c>
      <c r="H504" s="7">
        <v>0.15</v>
      </c>
      <c r="I504" s="6" t="s">
        <v>36</v>
      </c>
      <c r="J504" s="10">
        <v>5175.8625000000002</v>
      </c>
      <c r="K504" s="6" t="s">
        <v>43</v>
      </c>
      <c r="L504" s="6" t="s">
        <v>2928</v>
      </c>
      <c r="M504" s="12">
        <v>0</v>
      </c>
      <c r="N504" s="9" t="s">
        <v>550</v>
      </c>
      <c r="O504" s="6" t="s">
        <v>2033</v>
      </c>
      <c r="P504" s="11">
        <v>32.04</v>
      </c>
      <c r="Q504" s="16">
        <v>45392</v>
      </c>
      <c r="R504" s="6" t="s">
        <v>2921</v>
      </c>
      <c r="S504" s="9">
        <f t="shared" si="56"/>
        <v>2024</v>
      </c>
      <c r="T504" s="12">
        <f t="shared" si="57"/>
        <v>4</v>
      </c>
      <c r="U504" s="6" t="str">
        <f t="shared" si="58"/>
        <v>April</v>
      </c>
      <c r="V504" s="9" t="str">
        <f t="shared" si="59"/>
        <v>Q2</v>
      </c>
      <c r="W504" s="10">
        <f t="shared" si="60"/>
        <v>5143.8225000000002</v>
      </c>
      <c r="X504" s="12">
        <f t="shared" si="61"/>
        <v>5</v>
      </c>
      <c r="Y504" s="9" t="str">
        <f t="shared" si="62"/>
        <v>Completed</v>
      </c>
      <c r="Z504" s="6" t="str">
        <f t="shared" si="63"/>
        <v>High</v>
      </c>
    </row>
    <row r="505" spans="1:26" x14ac:dyDescent="0.35">
      <c r="A505" s="8">
        <v>44984</v>
      </c>
      <c r="B505" s="6" t="s">
        <v>20</v>
      </c>
      <c r="C505" s="6" t="s">
        <v>23</v>
      </c>
      <c r="D505" s="12">
        <v>1</v>
      </c>
      <c r="E505" s="10">
        <v>430.61</v>
      </c>
      <c r="F505" s="6" t="s">
        <v>30</v>
      </c>
      <c r="G505" s="6" t="s">
        <v>35</v>
      </c>
      <c r="H505" s="7">
        <v>0</v>
      </c>
      <c r="I505" s="6" t="s">
        <v>37</v>
      </c>
      <c r="J505" s="10">
        <v>430.61</v>
      </c>
      <c r="K505" s="6" t="s">
        <v>43</v>
      </c>
      <c r="L505" s="6" t="s">
        <v>49</v>
      </c>
      <c r="M505" s="12">
        <v>0</v>
      </c>
      <c r="N505" s="9" t="s">
        <v>551</v>
      </c>
      <c r="O505" s="6" t="s">
        <v>2034</v>
      </c>
      <c r="P505" s="11">
        <v>14.53</v>
      </c>
      <c r="Q505" s="16">
        <v>44992</v>
      </c>
      <c r="R505" s="6" t="s">
        <v>2923</v>
      </c>
      <c r="S505" s="9">
        <f t="shared" si="56"/>
        <v>2023</v>
      </c>
      <c r="T505" s="12">
        <f t="shared" si="57"/>
        <v>2</v>
      </c>
      <c r="U505" s="6" t="str">
        <f t="shared" si="58"/>
        <v>Februari</v>
      </c>
      <c r="V505" s="9" t="str">
        <f t="shared" si="59"/>
        <v>Q1</v>
      </c>
      <c r="W505" s="10">
        <f t="shared" si="60"/>
        <v>416.08000000000004</v>
      </c>
      <c r="X505" s="12">
        <f t="shared" si="61"/>
        <v>8</v>
      </c>
      <c r="Y505" s="9" t="str">
        <f t="shared" si="62"/>
        <v>Completed</v>
      </c>
      <c r="Z505" s="6" t="str">
        <f t="shared" si="63"/>
        <v>No Discount</v>
      </c>
    </row>
    <row r="506" spans="1:26" x14ac:dyDescent="0.35">
      <c r="A506" s="8">
        <v>45138</v>
      </c>
      <c r="B506" s="6" t="s">
        <v>22</v>
      </c>
      <c r="C506" s="6" t="s">
        <v>23</v>
      </c>
      <c r="D506" s="12">
        <v>5</v>
      </c>
      <c r="E506" s="10">
        <v>508.05</v>
      </c>
      <c r="F506" s="6" t="s">
        <v>33</v>
      </c>
      <c r="G506" s="6" t="s">
        <v>35</v>
      </c>
      <c r="H506" s="7">
        <v>0</v>
      </c>
      <c r="I506" s="6" t="s">
        <v>38</v>
      </c>
      <c r="J506" s="10">
        <v>2540.25</v>
      </c>
      <c r="K506" s="6" t="s">
        <v>44</v>
      </c>
      <c r="L506" s="6" t="s">
        <v>49</v>
      </c>
      <c r="M506" s="12">
        <v>1</v>
      </c>
      <c r="N506" s="9" t="s">
        <v>552</v>
      </c>
      <c r="O506" s="6" t="s">
        <v>2035</v>
      </c>
      <c r="P506" s="11">
        <v>35.630000000000003</v>
      </c>
      <c r="Q506" s="16">
        <v>45147</v>
      </c>
      <c r="R506" s="6" t="s">
        <v>2925</v>
      </c>
      <c r="S506" s="9">
        <f t="shared" si="56"/>
        <v>2023</v>
      </c>
      <c r="T506" s="12">
        <f t="shared" si="57"/>
        <v>7</v>
      </c>
      <c r="U506" s="6" t="str">
        <f t="shared" si="58"/>
        <v>Juli</v>
      </c>
      <c r="V506" s="9" t="str">
        <f t="shared" si="59"/>
        <v>Q3</v>
      </c>
      <c r="W506" s="10">
        <f t="shared" si="60"/>
        <v>2504.62</v>
      </c>
      <c r="X506" s="12">
        <f t="shared" si="61"/>
        <v>9</v>
      </c>
      <c r="Y506" s="9" t="str">
        <f t="shared" si="62"/>
        <v>Returned</v>
      </c>
      <c r="Z506" s="6" t="str">
        <f t="shared" si="63"/>
        <v>No Discount</v>
      </c>
    </row>
    <row r="507" spans="1:26" x14ac:dyDescent="0.35">
      <c r="A507" s="8">
        <v>44988</v>
      </c>
      <c r="B507" s="6" t="s">
        <v>22</v>
      </c>
      <c r="C507" s="6" t="s">
        <v>23</v>
      </c>
      <c r="D507" s="12">
        <v>13</v>
      </c>
      <c r="E507" s="10">
        <v>522.97</v>
      </c>
      <c r="F507" s="6" t="s">
        <v>32</v>
      </c>
      <c r="G507" s="6" t="s">
        <v>35</v>
      </c>
      <c r="H507" s="7">
        <v>0.15</v>
      </c>
      <c r="I507" s="6" t="s">
        <v>39</v>
      </c>
      <c r="J507" s="10">
        <v>5778.8185000000003</v>
      </c>
      <c r="K507" s="6" t="s">
        <v>45</v>
      </c>
      <c r="L507" s="6" t="s">
        <v>47</v>
      </c>
      <c r="M507" s="12">
        <v>0</v>
      </c>
      <c r="N507" s="9" t="s">
        <v>553</v>
      </c>
      <c r="O507" s="6" t="s">
        <v>2036</v>
      </c>
      <c r="P507" s="11">
        <v>33.9</v>
      </c>
      <c r="Q507" s="16">
        <v>44995</v>
      </c>
      <c r="R507" s="6" t="s">
        <v>2925</v>
      </c>
      <c r="S507" s="9">
        <f t="shared" si="56"/>
        <v>2023</v>
      </c>
      <c r="T507" s="12">
        <f t="shared" si="57"/>
        <v>3</v>
      </c>
      <c r="U507" s="6" t="str">
        <f t="shared" si="58"/>
        <v>Maret</v>
      </c>
      <c r="V507" s="9" t="str">
        <f t="shared" si="59"/>
        <v>Q1</v>
      </c>
      <c r="W507" s="10">
        <f t="shared" si="60"/>
        <v>5744.9185000000007</v>
      </c>
      <c r="X507" s="12">
        <f t="shared" si="61"/>
        <v>7</v>
      </c>
      <c r="Y507" s="9" t="str">
        <f t="shared" si="62"/>
        <v>Completed</v>
      </c>
      <c r="Z507" s="6" t="str">
        <f t="shared" si="63"/>
        <v>High</v>
      </c>
    </row>
    <row r="508" spans="1:26" x14ac:dyDescent="0.35">
      <c r="A508" s="8">
        <v>45042</v>
      </c>
      <c r="B508" s="6" t="s">
        <v>19</v>
      </c>
      <c r="C508" s="6" t="s">
        <v>23</v>
      </c>
      <c r="D508" s="12">
        <v>17</v>
      </c>
      <c r="E508" s="10">
        <v>260.25</v>
      </c>
      <c r="F508" s="6" t="s">
        <v>33</v>
      </c>
      <c r="G508" s="6" t="s">
        <v>34</v>
      </c>
      <c r="H508" s="7">
        <v>0.1</v>
      </c>
      <c r="I508" s="6" t="s">
        <v>38</v>
      </c>
      <c r="J508" s="10">
        <v>3981.8249999999998</v>
      </c>
      <c r="K508" s="6" t="s">
        <v>44</v>
      </c>
      <c r="L508" s="6" t="s">
        <v>48</v>
      </c>
      <c r="M508" s="12">
        <v>0</v>
      </c>
      <c r="N508" s="9" t="s">
        <v>554</v>
      </c>
      <c r="O508" s="6" t="s">
        <v>2037</v>
      </c>
      <c r="P508" s="11">
        <v>23.26</v>
      </c>
      <c r="Q508" s="16">
        <v>45044</v>
      </c>
      <c r="R508" s="6" t="s">
        <v>2922</v>
      </c>
      <c r="S508" s="9">
        <f t="shared" si="56"/>
        <v>2023</v>
      </c>
      <c r="T508" s="12">
        <f t="shared" si="57"/>
        <v>4</v>
      </c>
      <c r="U508" s="6" t="str">
        <f t="shared" si="58"/>
        <v>April</v>
      </c>
      <c r="V508" s="9" t="str">
        <f t="shared" si="59"/>
        <v>Q2</v>
      </c>
      <c r="W508" s="10">
        <f t="shared" si="60"/>
        <v>3958.5649999999996</v>
      </c>
      <c r="X508" s="12">
        <f t="shared" si="61"/>
        <v>2</v>
      </c>
      <c r="Y508" s="9" t="str">
        <f t="shared" si="62"/>
        <v>Completed</v>
      </c>
      <c r="Z508" s="6" t="str">
        <f t="shared" si="63"/>
        <v>Medium</v>
      </c>
    </row>
    <row r="509" spans="1:26" x14ac:dyDescent="0.35">
      <c r="A509" s="8">
        <v>45584</v>
      </c>
      <c r="B509" s="6" t="s">
        <v>18</v>
      </c>
      <c r="C509" s="6" t="s">
        <v>24</v>
      </c>
      <c r="D509" s="12">
        <v>6</v>
      </c>
      <c r="E509" s="10">
        <v>549.21</v>
      </c>
      <c r="F509" s="6" t="s">
        <v>30</v>
      </c>
      <c r="G509" s="6" t="s">
        <v>35</v>
      </c>
      <c r="H509" s="7">
        <v>0.1</v>
      </c>
      <c r="I509" s="6" t="s">
        <v>36</v>
      </c>
      <c r="J509" s="10">
        <v>2965.7339999999999</v>
      </c>
      <c r="K509" s="6" t="s">
        <v>44</v>
      </c>
      <c r="L509" s="6" t="s">
        <v>49</v>
      </c>
      <c r="M509" s="12">
        <v>1</v>
      </c>
      <c r="N509" s="9" t="s">
        <v>555</v>
      </c>
      <c r="O509" s="6" t="s">
        <v>2038</v>
      </c>
      <c r="P509" s="11">
        <v>12.29</v>
      </c>
      <c r="Q509" s="16">
        <v>45592</v>
      </c>
      <c r="R509" s="6" t="s">
        <v>2921</v>
      </c>
      <c r="S509" s="9">
        <f t="shared" si="56"/>
        <v>2024</v>
      </c>
      <c r="T509" s="12">
        <f t="shared" si="57"/>
        <v>10</v>
      </c>
      <c r="U509" s="6" t="str">
        <f t="shared" si="58"/>
        <v>Oktober</v>
      </c>
      <c r="V509" s="9" t="str">
        <f t="shared" si="59"/>
        <v>Q4</v>
      </c>
      <c r="W509" s="10">
        <f t="shared" si="60"/>
        <v>2953.444</v>
      </c>
      <c r="X509" s="12">
        <f t="shared" si="61"/>
        <v>8</v>
      </c>
      <c r="Y509" s="9" t="str">
        <f t="shared" si="62"/>
        <v>Returned</v>
      </c>
      <c r="Z509" s="6" t="str">
        <f t="shared" si="63"/>
        <v>Medium</v>
      </c>
    </row>
    <row r="510" spans="1:26" x14ac:dyDescent="0.35">
      <c r="A510" s="8">
        <v>45473</v>
      </c>
      <c r="B510" s="6" t="s">
        <v>21</v>
      </c>
      <c r="C510" s="6" t="s">
        <v>29</v>
      </c>
      <c r="D510" s="12">
        <v>17</v>
      </c>
      <c r="E510" s="10">
        <v>472.33</v>
      </c>
      <c r="F510" s="6" t="s">
        <v>32</v>
      </c>
      <c r="G510" s="6" t="s">
        <v>35</v>
      </c>
      <c r="H510" s="7">
        <v>0.15</v>
      </c>
      <c r="I510" s="6" t="s">
        <v>39</v>
      </c>
      <c r="J510" s="10">
        <v>6825.1684999999998</v>
      </c>
      <c r="K510" s="6" t="s">
        <v>45</v>
      </c>
      <c r="L510" s="6" t="s">
        <v>49</v>
      </c>
      <c r="M510" s="12">
        <v>0</v>
      </c>
      <c r="N510" s="9" t="s">
        <v>556</v>
      </c>
      <c r="O510" s="6" t="s">
        <v>2039</v>
      </c>
      <c r="P510" s="11">
        <v>22.63</v>
      </c>
      <c r="Q510" s="16">
        <v>45477</v>
      </c>
      <c r="R510" s="6" t="s">
        <v>2924</v>
      </c>
      <c r="S510" s="9">
        <f t="shared" si="56"/>
        <v>2024</v>
      </c>
      <c r="T510" s="12">
        <f t="shared" si="57"/>
        <v>6</v>
      </c>
      <c r="U510" s="6" t="str">
        <f t="shared" si="58"/>
        <v>Juni</v>
      </c>
      <c r="V510" s="9" t="str">
        <f t="shared" si="59"/>
        <v>Q2</v>
      </c>
      <c r="W510" s="10">
        <f t="shared" si="60"/>
        <v>6802.5384999999997</v>
      </c>
      <c r="X510" s="12">
        <f t="shared" si="61"/>
        <v>4</v>
      </c>
      <c r="Y510" s="9" t="str">
        <f t="shared" si="62"/>
        <v>Completed</v>
      </c>
      <c r="Z510" s="6" t="str">
        <f t="shared" si="63"/>
        <v>High</v>
      </c>
    </row>
    <row r="511" spans="1:26" x14ac:dyDescent="0.35">
      <c r="A511" s="8">
        <v>45576</v>
      </c>
      <c r="B511" s="6" t="s">
        <v>22</v>
      </c>
      <c r="C511" s="6" t="s">
        <v>23</v>
      </c>
      <c r="D511" s="12">
        <v>9</v>
      </c>
      <c r="E511" s="10">
        <v>596.83000000000004</v>
      </c>
      <c r="F511" s="6" t="s">
        <v>31</v>
      </c>
      <c r="G511" s="6" t="s">
        <v>35</v>
      </c>
      <c r="H511" s="7">
        <v>0</v>
      </c>
      <c r="I511" s="6" t="s">
        <v>36</v>
      </c>
      <c r="J511" s="10">
        <v>5371.47</v>
      </c>
      <c r="K511" s="6" t="s">
        <v>46</v>
      </c>
      <c r="L511" s="6" t="s">
        <v>49</v>
      </c>
      <c r="M511" s="12">
        <v>0</v>
      </c>
      <c r="N511" s="9" t="s">
        <v>557</v>
      </c>
      <c r="O511" s="6" t="s">
        <v>1626</v>
      </c>
      <c r="P511" s="11">
        <v>6.43</v>
      </c>
      <c r="Q511" s="16">
        <v>45584</v>
      </c>
      <c r="R511" s="6" t="s">
        <v>2925</v>
      </c>
      <c r="S511" s="9">
        <f t="shared" si="56"/>
        <v>2024</v>
      </c>
      <c r="T511" s="12">
        <f t="shared" si="57"/>
        <v>10</v>
      </c>
      <c r="U511" s="6" t="str">
        <f t="shared" si="58"/>
        <v>Oktober</v>
      </c>
      <c r="V511" s="9" t="str">
        <f t="shared" si="59"/>
        <v>Q4</v>
      </c>
      <c r="W511" s="10">
        <f t="shared" si="60"/>
        <v>5365.04</v>
      </c>
      <c r="X511" s="12">
        <f t="shared" si="61"/>
        <v>8</v>
      </c>
      <c r="Y511" s="9" t="str">
        <f t="shared" si="62"/>
        <v>Completed</v>
      </c>
      <c r="Z511" s="6" t="str">
        <f t="shared" si="63"/>
        <v>No Discount</v>
      </c>
    </row>
    <row r="512" spans="1:26" x14ac:dyDescent="0.35">
      <c r="A512" s="8">
        <v>45822</v>
      </c>
      <c r="B512" s="6" t="s">
        <v>21</v>
      </c>
      <c r="C512" s="6" t="s">
        <v>27</v>
      </c>
      <c r="D512" s="12">
        <v>15</v>
      </c>
      <c r="E512" s="10">
        <v>154.04</v>
      </c>
      <c r="F512" s="6" t="s">
        <v>33</v>
      </c>
      <c r="G512" s="6" t="s">
        <v>35</v>
      </c>
      <c r="H512" s="7">
        <v>0.1</v>
      </c>
      <c r="I512" s="6" t="s">
        <v>37</v>
      </c>
      <c r="J512" s="10">
        <v>2079.54</v>
      </c>
      <c r="K512" s="6" t="s">
        <v>46</v>
      </c>
      <c r="L512" s="6" t="s">
        <v>47</v>
      </c>
      <c r="M512" s="12">
        <v>1</v>
      </c>
      <c r="N512" s="9" t="s">
        <v>558</v>
      </c>
      <c r="O512" s="6" t="s">
        <v>2040</v>
      </c>
      <c r="P512" s="11">
        <v>24.53</v>
      </c>
      <c r="Q512" s="16">
        <v>45831</v>
      </c>
      <c r="R512" s="6" t="s">
        <v>2924</v>
      </c>
      <c r="S512" s="9">
        <f t="shared" si="56"/>
        <v>2025</v>
      </c>
      <c r="T512" s="12">
        <f t="shared" si="57"/>
        <v>6</v>
      </c>
      <c r="U512" s="6" t="str">
        <f t="shared" si="58"/>
        <v>Juni</v>
      </c>
      <c r="V512" s="9" t="str">
        <f t="shared" si="59"/>
        <v>Q2</v>
      </c>
      <c r="W512" s="10">
        <f t="shared" si="60"/>
        <v>2055.0099999999998</v>
      </c>
      <c r="X512" s="12">
        <f t="shared" si="61"/>
        <v>9</v>
      </c>
      <c r="Y512" s="9" t="str">
        <f t="shared" si="62"/>
        <v>Returned</v>
      </c>
      <c r="Z512" s="6" t="str">
        <f t="shared" si="63"/>
        <v>Medium</v>
      </c>
    </row>
    <row r="513" spans="1:26" x14ac:dyDescent="0.35">
      <c r="A513" s="8">
        <v>45648</v>
      </c>
      <c r="B513" s="6" t="s">
        <v>18</v>
      </c>
      <c r="C513" s="6" t="s">
        <v>23</v>
      </c>
      <c r="D513" s="12">
        <v>18</v>
      </c>
      <c r="E513" s="10">
        <v>500.44</v>
      </c>
      <c r="F513" s="6" t="s">
        <v>33</v>
      </c>
      <c r="G513" s="6" t="s">
        <v>34</v>
      </c>
      <c r="H513" s="7">
        <v>0.1</v>
      </c>
      <c r="I513" s="6" t="s">
        <v>41</v>
      </c>
      <c r="J513" s="10">
        <v>8107.1280000000006</v>
      </c>
      <c r="K513" s="6" t="s">
        <v>44</v>
      </c>
      <c r="L513" s="6" t="s">
        <v>2928</v>
      </c>
      <c r="M513" s="12">
        <v>0</v>
      </c>
      <c r="N513" s="9" t="s">
        <v>559</v>
      </c>
      <c r="O513" s="6" t="s">
        <v>2041</v>
      </c>
      <c r="P513" s="11">
        <v>8.8699999999999992</v>
      </c>
      <c r="Q513" s="16">
        <v>45656</v>
      </c>
      <c r="R513" s="6" t="s">
        <v>2921</v>
      </c>
      <c r="S513" s="9">
        <f t="shared" si="56"/>
        <v>2024</v>
      </c>
      <c r="T513" s="12">
        <f t="shared" si="57"/>
        <v>12</v>
      </c>
      <c r="U513" s="6" t="str">
        <f t="shared" si="58"/>
        <v>Desember</v>
      </c>
      <c r="V513" s="9" t="str">
        <f t="shared" si="59"/>
        <v>Q4</v>
      </c>
      <c r="W513" s="10">
        <f t="shared" si="60"/>
        <v>8098.2580000000007</v>
      </c>
      <c r="X513" s="12">
        <f t="shared" si="61"/>
        <v>8</v>
      </c>
      <c r="Y513" s="9" t="str">
        <f t="shared" si="62"/>
        <v>Completed</v>
      </c>
      <c r="Z513" s="6" t="str">
        <f t="shared" si="63"/>
        <v>Medium</v>
      </c>
    </row>
    <row r="514" spans="1:26" x14ac:dyDescent="0.35">
      <c r="A514" s="8">
        <v>45404</v>
      </c>
      <c r="B514" s="6" t="s">
        <v>22</v>
      </c>
      <c r="C514" s="6" t="s">
        <v>28</v>
      </c>
      <c r="D514" s="12">
        <v>5</v>
      </c>
      <c r="E514" s="10">
        <v>382.17</v>
      </c>
      <c r="F514" s="6" t="s">
        <v>32</v>
      </c>
      <c r="G514" s="6" t="s">
        <v>34</v>
      </c>
      <c r="H514" s="7">
        <v>0</v>
      </c>
      <c r="I514" s="6" t="s">
        <v>40</v>
      </c>
      <c r="J514" s="10">
        <v>1910.85</v>
      </c>
      <c r="K514" s="6" t="s">
        <v>44</v>
      </c>
      <c r="L514" s="6" t="s">
        <v>47</v>
      </c>
      <c r="M514" s="12">
        <v>0</v>
      </c>
      <c r="N514" s="9" t="s">
        <v>560</v>
      </c>
      <c r="O514" s="6" t="s">
        <v>2042</v>
      </c>
      <c r="P514" s="11">
        <v>17.72</v>
      </c>
      <c r="Q514" s="16">
        <v>45407</v>
      </c>
      <c r="R514" s="6" t="s">
        <v>2925</v>
      </c>
      <c r="S514" s="9">
        <f t="shared" si="56"/>
        <v>2024</v>
      </c>
      <c r="T514" s="12">
        <f t="shared" si="57"/>
        <v>4</v>
      </c>
      <c r="U514" s="6" t="str">
        <f t="shared" si="58"/>
        <v>April</v>
      </c>
      <c r="V514" s="9" t="str">
        <f t="shared" si="59"/>
        <v>Q2</v>
      </c>
      <c r="W514" s="10">
        <f t="shared" si="60"/>
        <v>1893.1299999999999</v>
      </c>
      <c r="X514" s="12">
        <f t="shared" si="61"/>
        <v>3</v>
      </c>
      <c r="Y514" s="9" t="str">
        <f t="shared" si="62"/>
        <v>Completed</v>
      </c>
      <c r="Z514" s="6" t="str">
        <f t="shared" si="63"/>
        <v>No Discount</v>
      </c>
    </row>
    <row r="515" spans="1:26" x14ac:dyDescent="0.35">
      <c r="A515" s="8">
        <v>45682</v>
      </c>
      <c r="B515" s="6" t="s">
        <v>20</v>
      </c>
      <c r="C515" s="6" t="s">
        <v>26</v>
      </c>
      <c r="D515" s="12">
        <v>3</v>
      </c>
      <c r="E515" s="10">
        <v>365.54</v>
      </c>
      <c r="F515" s="6" t="s">
        <v>30</v>
      </c>
      <c r="G515" s="6" t="s">
        <v>35</v>
      </c>
      <c r="H515" s="7">
        <v>0.15</v>
      </c>
      <c r="I515" s="6" t="s">
        <v>38</v>
      </c>
      <c r="J515" s="10">
        <v>932.12700000000007</v>
      </c>
      <c r="K515" s="6" t="s">
        <v>42</v>
      </c>
      <c r="L515" s="6" t="s">
        <v>2928</v>
      </c>
      <c r="M515" s="12">
        <v>0</v>
      </c>
      <c r="N515" s="9" t="s">
        <v>561</v>
      </c>
      <c r="O515" s="6" t="s">
        <v>2043</v>
      </c>
      <c r="P515" s="11">
        <v>45.89</v>
      </c>
      <c r="Q515" s="16">
        <v>45686</v>
      </c>
      <c r="R515" s="6" t="s">
        <v>2923</v>
      </c>
      <c r="S515" s="9">
        <f t="shared" si="56"/>
        <v>2025</v>
      </c>
      <c r="T515" s="12">
        <f t="shared" si="57"/>
        <v>1</v>
      </c>
      <c r="U515" s="6" t="str">
        <f t="shared" si="58"/>
        <v>Januari</v>
      </c>
      <c r="V515" s="9" t="str">
        <f t="shared" si="59"/>
        <v>Q1</v>
      </c>
      <c r="W515" s="10">
        <f t="shared" si="60"/>
        <v>886.23700000000008</v>
      </c>
      <c r="X515" s="12">
        <f t="shared" si="61"/>
        <v>4</v>
      </c>
      <c r="Y515" s="9" t="str">
        <f t="shared" si="62"/>
        <v>Completed</v>
      </c>
      <c r="Z515" s="6" t="str">
        <f t="shared" si="63"/>
        <v>High</v>
      </c>
    </row>
    <row r="516" spans="1:26" x14ac:dyDescent="0.35">
      <c r="A516" s="8">
        <v>45609</v>
      </c>
      <c r="B516" s="6" t="s">
        <v>20</v>
      </c>
      <c r="C516" s="6" t="s">
        <v>23</v>
      </c>
      <c r="D516" s="12">
        <v>5</v>
      </c>
      <c r="E516" s="10">
        <v>270.13</v>
      </c>
      <c r="F516" s="6" t="s">
        <v>32</v>
      </c>
      <c r="G516" s="6" t="s">
        <v>35</v>
      </c>
      <c r="H516" s="7">
        <v>0.15</v>
      </c>
      <c r="I516" s="6" t="s">
        <v>36</v>
      </c>
      <c r="J516" s="10">
        <v>1148.0525</v>
      </c>
      <c r="K516" s="6" t="s">
        <v>44</v>
      </c>
      <c r="L516" s="6" t="s">
        <v>2928</v>
      </c>
      <c r="M516" s="12">
        <v>0</v>
      </c>
      <c r="N516" s="9" t="s">
        <v>562</v>
      </c>
      <c r="O516" s="6" t="s">
        <v>2044</v>
      </c>
      <c r="P516" s="11">
        <v>15.74</v>
      </c>
      <c r="Q516" s="16">
        <v>45615</v>
      </c>
      <c r="R516" s="6" t="s">
        <v>2923</v>
      </c>
      <c r="S516" s="9">
        <f t="shared" ref="S516:S579" si="64">YEAR(A516)</f>
        <v>2024</v>
      </c>
      <c r="T516" s="12">
        <f t="shared" ref="T516:T579" si="65">MONTH(A516)</f>
        <v>11</v>
      </c>
      <c r="U516" s="6" t="str">
        <f t="shared" ref="U516:U579" si="66">TEXT(A516,"MMMM")</f>
        <v>November</v>
      </c>
      <c r="V516" s="9" t="str">
        <f t="shared" ref="V516:V579" si="67">CHOOSE(ROUNDUP(MONTH(A516)/3,0),"Q1","Q2","Q3","Q4")</f>
        <v>Q4</v>
      </c>
      <c r="W516" s="10">
        <f t="shared" ref="W516:W579" si="68">J516-P516</f>
        <v>1132.3125</v>
      </c>
      <c r="X516" s="12">
        <f t="shared" ref="X516:X579" si="69">Q516-A516</f>
        <v>6</v>
      </c>
      <c r="Y516" s="9" t="str">
        <f t="shared" ref="Y516:Y579" si="70">IF(M516=1,"Returned","Completed")</f>
        <v>Completed</v>
      </c>
      <c r="Z516" s="6" t="str">
        <f t="shared" ref="Z516:Z579" si="71">_xlfn.IFS(H516=0,"No Discount",H516=0.05,"Low",H516=0.1,"Medium",H516=0.15,"High")</f>
        <v>High</v>
      </c>
    </row>
    <row r="517" spans="1:26" x14ac:dyDescent="0.35">
      <c r="A517" s="8">
        <v>45001</v>
      </c>
      <c r="B517" s="6" t="s">
        <v>18</v>
      </c>
      <c r="C517" s="6" t="s">
        <v>28</v>
      </c>
      <c r="D517" s="12">
        <v>2</v>
      </c>
      <c r="E517" s="10">
        <v>480.15</v>
      </c>
      <c r="F517" s="6" t="s">
        <v>33</v>
      </c>
      <c r="G517" s="6" t="s">
        <v>35</v>
      </c>
      <c r="H517" s="7">
        <v>0.15</v>
      </c>
      <c r="I517" s="6" t="s">
        <v>40</v>
      </c>
      <c r="J517" s="10">
        <v>816.255</v>
      </c>
      <c r="K517" s="6" t="s">
        <v>42</v>
      </c>
      <c r="L517" s="6" t="s">
        <v>2928</v>
      </c>
      <c r="M517" s="12">
        <v>0</v>
      </c>
      <c r="N517" s="9" t="s">
        <v>563</v>
      </c>
      <c r="O517" s="6" t="s">
        <v>2045</v>
      </c>
      <c r="P517" s="11">
        <v>42.07</v>
      </c>
      <c r="Q517" s="16">
        <v>45006</v>
      </c>
      <c r="R517" s="6" t="s">
        <v>2921</v>
      </c>
      <c r="S517" s="9">
        <f t="shared" si="64"/>
        <v>2023</v>
      </c>
      <c r="T517" s="12">
        <f t="shared" si="65"/>
        <v>3</v>
      </c>
      <c r="U517" s="6" t="str">
        <f t="shared" si="66"/>
        <v>Maret</v>
      </c>
      <c r="V517" s="9" t="str">
        <f t="shared" si="67"/>
        <v>Q1</v>
      </c>
      <c r="W517" s="10">
        <f t="shared" si="68"/>
        <v>774.18499999999995</v>
      </c>
      <c r="X517" s="12">
        <f t="shared" si="69"/>
        <v>5</v>
      </c>
      <c r="Y517" s="9" t="str">
        <f t="shared" si="70"/>
        <v>Completed</v>
      </c>
      <c r="Z517" s="6" t="str">
        <f t="shared" si="71"/>
        <v>High</v>
      </c>
    </row>
    <row r="518" spans="1:26" x14ac:dyDescent="0.35">
      <c r="A518" s="8">
        <v>45052</v>
      </c>
      <c r="B518" s="6" t="s">
        <v>20</v>
      </c>
      <c r="C518" s="6" t="s">
        <v>23</v>
      </c>
      <c r="D518" s="12">
        <v>18</v>
      </c>
      <c r="E518" s="10">
        <v>414.77</v>
      </c>
      <c r="F518" s="6" t="s">
        <v>32</v>
      </c>
      <c r="G518" s="6" t="s">
        <v>34</v>
      </c>
      <c r="H518" s="7">
        <v>0.1</v>
      </c>
      <c r="I518" s="6" t="s">
        <v>36</v>
      </c>
      <c r="J518" s="10">
        <v>6719.2739999999994</v>
      </c>
      <c r="K518" s="6" t="s">
        <v>44</v>
      </c>
      <c r="L518" s="6" t="s">
        <v>2928</v>
      </c>
      <c r="M518" s="12">
        <v>1</v>
      </c>
      <c r="N518" s="9" t="s">
        <v>564</v>
      </c>
      <c r="O518" s="6" t="s">
        <v>2046</v>
      </c>
      <c r="P518" s="11">
        <v>28.55</v>
      </c>
      <c r="Q518" s="16">
        <v>45061</v>
      </c>
      <c r="R518" s="6" t="s">
        <v>2923</v>
      </c>
      <c r="S518" s="9">
        <f t="shared" si="64"/>
        <v>2023</v>
      </c>
      <c r="T518" s="12">
        <f t="shared" si="65"/>
        <v>5</v>
      </c>
      <c r="U518" s="6" t="str">
        <f t="shared" si="66"/>
        <v>Mei</v>
      </c>
      <c r="V518" s="9" t="str">
        <f t="shared" si="67"/>
        <v>Q2</v>
      </c>
      <c r="W518" s="10">
        <f t="shared" si="68"/>
        <v>6690.7239999999993</v>
      </c>
      <c r="X518" s="12">
        <f t="shared" si="69"/>
        <v>9</v>
      </c>
      <c r="Y518" s="9" t="str">
        <f t="shared" si="70"/>
        <v>Returned</v>
      </c>
      <c r="Z518" s="6" t="str">
        <f t="shared" si="71"/>
        <v>Medium</v>
      </c>
    </row>
    <row r="519" spans="1:26" x14ac:dyDescent="0.35">
      <c r="A519" s="8">
        <v>45611</v>
      </c>
      <c r="B519" s="6" t="s">
        <v>18</v>
      </c>
      <c r="C519" s="6" t="s">
        <v>27</v>
      </c>
      <c r="D519" s="12">
        <v>10</v>
      </c>
      <c r="E519" s="10">
        <v>98.24</v>
      </c>
      <c r="F519" s="6" t="s">
        <v>32</v>
      </c>
      <c r="G519" s="6" t="s">
        <v>34</v>
      </c>
      <c r="H519" s="7">
        <v>0</v>
      </c>
      <c r="I519" s="6" t="s">
        <v>38</v>
      </c>
      <c r="J519" s="10">
        <v>982.4</v>
      </c>
      <c r="K519" s="6" t="s">
        <v>44</v>
      </c>
      <c r="L519" s="6" t="s">
        <v>47</v>
      </c>
      <c r="M519" s="12">
        <v>1</v>
      </c>
      <c r="N519" s="9" t="s">
        <v>565</v>
      </c>
      <c r="O519" s="6" t="s">
        <v>1834</v>
      </c>
      <c r="P519" s="11">
        <v>21.01</v>
      </c>
      <c r="Q519" s="16">
        <v>45613</v>
      </c>
      <c r="R519" s="6" t="s">
        <v>2921</v>
      </c>
      <c r="S519" s="9">
        <f t="shared" si="64"/>
        <v>2024</v>
      </c>
      <c r="T519" s="12">
        <f t="shared" si="65"/>
        <v>11</v>
      </c>
      <c r="U519" s="6" t="str">
        <f t="shared" si="66"/>
        <v>November</v>
      </c>
      <c r="V519" s="9" t="str">
        <f t="shared" si="67"/>
        <v>Q4</v>
      </c>
      <c r="W519" s="10">
        <f t="shared" si="68"/>
        <v>961.39</v>
      </c>
      <c r="X519" s="12">
        <f t="shared" si="69"/>
        <v>2</v>
      </c>
      <c r="Y519" s="9" t="str">
        <f t="shared" si="70"/>
        <v>Returned</v>
      </c>
      <c r="Z519" s="6" t="str">
        <f t="shared" si="71"/>
        <v>No Discount</v>
      </c>
    </row>
    <row r="520" spans="1:26" x14ac:dyDescent="0.35">
      <c r="A520" s="8">
        <v>45471</v>
      </c>
      <c r="B520" s="6" t="s">
        <v>21</v>
      </c>
      <c r="C520" s="6" t="s">
        <v>23</v>
      </c>
      <c r="D520" s="12">
        <v>6</v>
      </c>
      <c r="E520" s="10">
        <v>227.6</v>
      </c>
      <c r="F520" s="6" t="s">
        <v>33</v>
      </c>
      <c r="G520" s="6" t="s">
        <v>35</v>
      </c>
      <c r="H520" s="7">
        <v>0.05</v>
      </c>
      <c r="I520" s="6" t="s">
        <v>39</v>
      </c>
      <c r="J520" s="10">
        <v>1297.32</v>
      </c>
      <c r="K520" s="6" t="s">
        <v>45</v>
      </c>
      <c r="L520" s="6" t="s">
        <v>47</v>
      </c>
      <c r="M520" s="12">
        <v>0</v>
      </c>
      <c r="N520" s="9" t="s">
        <v>566</v>
      </c>
      <c r="O520" s="6" t="s">
        <v>2047</v>
      </c>
      <c r="P520" s="11">
        <v>38.22</v>
      </c>
      <c r="Q520" s="16">
        <v>45478</v>
      </c>
      <c r="R520" s="6" t="s">
        <v>2924</v>
      </c>
      <c r="S520" s="9">
        <f t="shared" si="64"/>
        <v>2024</v>
      </c>
      <c r="T520" s="12">
        <f t="shared" si="65"/>
        <v>6</v>
      </c>
      <c r="U520" s="6" t="str">
        <f t="shared" si="66"/>
        <v>Juni</v>
      </c>
      <c r="V520" s="9" t="str">
        <f t="shared" si="67"/>
        <v>Q2</v>
      </c>
      <c r="W520" s="10">
        <f t="shared" si="68"/>
        <v>1259.0999999999999</v>
      </c>
      <c r="X520" s="12">
        <f t="shared" si="69"/>
        <v>7</v>
      </c>
      <c r="Y520" s="9" t="str">
        <f t="shared" si="70"/>
        <v>Completed</v>
      </c>
      <c r="Z520" s="6" t="str">
        <f t="shared" si="71"/>
        <v>Low</v>
      </c>
    </row>
    <row r="521" spans="1:26" x14ac:dyDescent="0.35">
      <c r="A521" s="8">
        <v>45788</v>
      </c>
      <c r="B521" s="6" t="s">
        <v>21</v>
      </c>
      <c r="C521" s="6" t="s">
        <v>27</v>
      </c>
      <c r="D521" s="12">
        <v>5</v>
      </c>
      <c r="E521" s="10">
        <v>136.13</v>
      </c>
      <c r="F521" s="6" t="s">
        <v>32</v>
      </c>
      <c r="G521" s="6" t="s">
        <v>35</v>
      </c>
      <c r="H521" s="7">
        <v>0.15</v>
      </c>
      <c r="I521" s="6" t="s">
        <v>39</v>
      </c>
      <c r="J521" s="10">
        <v>578.55250000000001</v>
      </c>
      <c r="K521" s="6" t="s">
        <v>42</v>
      </c>
      <c r="L521" s="6" t="s">
        <v>2928</v>
      </c>
      <c r="M521" s="12">
        <v>0</v>
      </c>
      <c r="N521" s="9" t="s">
        <v>567</v>
      </c>
      <c r="O521" s="6" t="s">
        <v>2048</v>
      </c>
      <c r="P521" s="11">
        <v>10.02</v>
      </c>
      <c r="Q521" s="16">
        <v>45797</v>
      </c>
      <c r="R521" s="6" t="s">
        <v>2924</v>
      </c>
      <c r="S521" s="9">
        <f t="shared" si="64"/>
        <v>2025</v>
      </c>
      <c r="T521" s="12">
        <f t="shared" si="65"/>
        <v>5</v>
      </c>
      <c r="U521" s="6" t="str">
        <f t="shared" si="66"/>
        <v>Mei</v>
      </c>
      <c r="V521" s="9" t="str">
        <f t="shared" si="67"/>
        <v>Q2</v>
      </c>
      <c r="W521" s="10">
        <f t="shared" si="68"/>
        <v>568.53250000000003</v>
      </c>
      <c r="X521" s="12">
        <f t="shared" si="69"/>
        <v>9</v>
      </c>
      <c r="Y521" s="9" t="str">
        <f t="shared" si="70"/>
        <v>Completed</v>
      </c>
      <c r="Z521" s="6" t="str">
        <f t="shared" si="71"/>
        <v>High</v>
      </c>
    </row>
    <row r="522" spans="1:26" x14ac:dyDescent="0.35">
      <c r="A522" s="8">
        <v>44983</v>
      </c>
      <c r="B522" s="6" t="s">
        <v>21</v>
      </c>
      <c r="C522" s="6" t="s">
        <v>28</v>
      </c>
      <c r="D522" s="12">
        <v>5</v>
      </c>
      <c r="E522" s="10">
        <v>489.13</v>
      </c>
      <c r="F522" s="6" t="s">
        <v>32</v>
      </c>
      <c r="G522" s="6" t="s">
        <v>35</v>
      </c>
      <c r="H522" s="7">
        <v>0.1</v>
      </c>
      <c r="I522" s="6" t="s">
        <v>40</v>
      </c>
      <c r="J522" s="10">
        <v>2201.085</v>
      </c>
      <c r="K522" s="6" t="s">
        <v>43</v>
      </c>
      <c r="L522" s="6" t="s">
        <v>47</v>
      </c>
      <c r="M522" s="12">
        <v>0</v>
      </c>
      <c r="N522" s="9" t="s">
        <v>568</v>
      </c>
      <c r="O522" s="6" t="s">
        <v>2049</v>
      </c>
      <c r="P522" s="11">
        <v>44.73</v>
      </c>
      <c r="Q522" s="16">
        <v>44989</v>
      </c>
      <c r="R522" s="6" t="s">
        <v>2924</v>
      </c>
      <c r="S522" s="9">
        <f t="shared" si="64"/>
        <v>2023</v>
      </c>
      <c r="T522" s="12">
        <f t="shared" si="65"/>
        <v>2</v>
      </c>
      <c r="U522" s="6" t="str">
        <f t="shared" si="66"/>
        <v>Februari</v>
      </c>
      <c r="V522" s="9" t="str">
        <f t="shared" si="67"/>
        <v>Q1</v>
      </c>
      <c r="W522" s="10">
        <f t="shared" si="68"/>
        <v>2156.355</v>
      </c>
      <c r="X522" s="12">
        <f t="shared" si="69"/>
        <v>6</v>
      </c>
      <c r="Y522" s="9" t="str">
        <f t="shared" si="70"/>
        <v>Completed</v>
      </c>
      <c r="Z522" s="6" t="str">
        <f t="shared" si="71"/>
        <v>Medium</v>
      </c>
    </row>
    <row r="523" spans="1:26" x14ac:dyDescent="0.35">
      <c r="A523" s="8">
        <v>45412</v>
      </c>
      <c r="B523" s="6" t="s">
        <v>19</v>
      </c>
      <c r="C523" s="6" t="s">
        <v>23</v>
      </c>
      <c r="D523" s="12">
        <v>4</v>
      </c>
      <c r="E523" s="10">
        <v>414.36</v>
      </c>
      <c r="F523" s="6" t="s">
        <v>31</v>
      </c>
      <c r="G523" s="6" t="s">
        <v>35</v>
      </c>
      <c r="H523" s="7">
        <v>0</v>
      </c>
      <c r="I523" s="6" t="s">
        <v>41</v>
      </c>
      <c r="J523" s="10">
        <v>1657.44</v>
      </c>
      <c r="K523" s="6" t="s">
        <v>45</v>
      </c>
      <c r="L523" s="6" t="s">
        <v>47</v>
      </c>
      <c r="M523" s="12">
        <v>0</v>
      </c>
      <c r="N523" s="9" t="s">
        <v>569</v>
      </c>
      <c r="O523" s="6" t="s">
        <v>2050</v>
      </c>
      <c r="P523" s="11">
        <v>8.02</v>
      </c>
      <c r="Q523" s="16">
        <v>45419</v>
      </c>
      <c r="R523" s="6" t="s">
        <v>2922</v>
      </c>
      <c r="S523" s="9">
        <f t="shared" si="64"/>
        <v>2024</v>
      </c>
      <c r="T523" s="12">
        <f t="shared" si="65"/>
        <v>4</v>
      </c>
      <c r="U523" s="6" t="str">
        <f t="shared" si="66"/>
        <v>April</v>
      </c>
      <c r="V523" s="9" t="str">
        <f t="shared" si="67"/>
        <v>Q2</v>
      </c>
      <c r="W523" s="10">
        <f t="shared" si="68"/>
        <v>1649.42</v>
      </c>
      <c r="X523" s="12">
        <f t="shared" si="69"/>
        <v>7</v>
      </c>
      <c r="Y523" s="9" t="str">
        <f t="shared" si="70"/>
        <v>Completed</v>
      </c>
      <c r="Z523" s="6" t="str">
        <f t="shared" si="71"/>
        <v>No Discount</v>
      </c>
    </row>
    <row r="524" spans="1:26" x14ac:dyDescent="0.35">
      <c r="A524" s="8">
        <v>45727</v>
      </c>
      <c r="B524" s="6" t="s">
        <v>18</v>
      </c>
      <c r="C524" s="6" t="s">
        <v>23</v>
      </c>
      <c r="D524" s="12">
        <v>6</v>
      </c>
      <c r="E524" s="10">
        <v>138.26</v>
      </c>
      <c r="F524" s="6" t="s">
        <v>30</v>
      </c>
      <c r="G524" s="6" t="s">
        <v>35</v>
      </c>
      <c r="H524" s="7">
        <v>0.15</v>
      </c>
      <c r="I524" s="6" t="s">
        <v>36</v>
      </c>
      <c r="J524" s="10">
        <v>705.12599999999998</v>
      </c>
      <c r="K524" s="6" t="s">
        <v>42</v>
      </c>
      <c r="L524" s="6" t="s">
        <v>2928</v>
      </c>
      <c r="M524" s="12">
        <v>1</v>
      </c>
      <c r="N524" s="9" t="s">
        <v>570</v>
      </c>
      <c r="O524" s="6" t="s">
        <v>2051</v>
      </c>
      <c r="P524" s="11">
        <v>31.4</v>
      </c>
      <c r="Q524" s="16">
        <v>45729</v>
      </c>
      <c r="R524" s="6" t="s">
        <v>2921</v>
      </c>
      <c r="S524" s="9">
        <f t="shared" si="64"/>
        <v>2025</v>
      </c>
      <c r="T524" s="12">
        <f t="shared" si="65"/>
        <v>3</v>
      </c>
      <c r="U524" s="6" t="str">
        <f t="shared" si="66"/>
        <v>Maret</v>
      </c>
      <c r="V524" s="9" t="str">
        <f t="shared" si="67"/>
        <v>Q1</v>
      </c>
      <c r="W524" s="10">
        <f t="shared" si="68"/>
        <v>673.726</v>
      </c>
      <c r="X524" s="12">
        <f t="shared" si="69"/>
        <v>2</v>
      </c>
      <c r="Y524" s="9" t="str">
        <f t="shared" si="70"/>
        <v>Returned</v>
      </c>
      <c r="Z524" s="6" t="str">
        <f t="shared" si="71"/>
        <v>High</v>
      </c>
    </row>
    <row r="525" spans="1:26" x14ac:dyDescent="0.35">
      <c r="A525" s="8">
        <v>45838</v>
      </c>
      <c r="B525" s="6" t="s">
        <v>18</v>
      </c>
      <c r="C525" s="6" t="s">
        <v>24</v>
      </c>
      <c r="D525" s="12">
        <v>12</v>
      </c>
      <c r="E525" s="10">
        <v>487.57</v>
      </c>
      <c r="F525" s="6" t="s">
        <v>31</v>
      </c>
      <c r="G525" s="6" t="s">
        <v>34</v>
      </c>
      <c r="H525" s="7">
        <v>0.05</v>
      </c>
      <c r="I525" s="6" t="s">
        <v>36</v>
      </c>
      <c r="J525" s="10">
        <v>5558.2979999999998</v>
      </c>
      <c r="K525" s="6" t="s">
        <v>46</v>
      </c>
      <c r="L525" s="6" t="s">
        <v>2928</v>
      </c>
      <c r="M525" s="12">
        <v>0</v>
      </c>
      <c r="N525" s="9" t="s">
        <v>571</v>
      </c>
      <c r="O525" s="6" t="s">
        <v>2052</v>
      </c>
      <c r="P525" s="11">
        <v>37.33</v>
      </c>
      <c r="Q525" s="16">
        <v>45848</v>
      </c>
      <c r="R525" s="6" t="s">
        <v>2921</v>
      </c>
      <c r="S525" s="9">
        <f t="shared" si="64"/>
        <v>2025</v>
      </c>
      <c r="T525" s="12">
        <f t="shared" si="65"/>
        <v>6</v>
      </c>
      <c r="U525" s="6" t="str">
        <f t="shared" si="66"/>
        <v>Juni</v>
      </c>
      <c r="V525" s="9" t="str">
        <f t="shared" si="67"/>
        <v>Q2</v>
      </c>
      <c r="W525" s="10">
        <f t="shared" si="68"/>
        <v>5520.9679999999998</v>
      </c>
      <c r="X525" s="12">
        <f t="shared" si="69"/>
        <v>10</v>
      </c>
      <c r="Y525" s="9" t="str">
        <f t="shared" si="70"/>
        <v>Completed</v>
      </c>
      <c r="Z525" s="6" t="str">
        <f t="shared" si="71"/>
        <v>Low</v>
      </c>
    </row>
    <row r="526" spans="1:26" x14ac:dyDescent="0.35">
      <c r="A526" s="8">
        <v>45445</v>
      </c>
      <c r="B526" s="6" t="s">
        <v>20</v>
      </c>
      <c r="C526" s="6" t="s">
        <v>26</v>
      </c>
      <c r="D526" s="12">
        <v>20</v>
      </c>
      <c r="E526" s="10">
        <v>427.3</v>
      </c>
      <c r="F526" s="6" t="s">
        <v>32</v>
      </c>
      <c r="G526" s="6" t="s">
        <v>34</v>
      </c>
      <c r="H526" s="7">
        <v>0.05</v>
      </c>
      <c r="I526" s="6" t="s">
        <v>38</v>
      </c>
      <c r="J526" s="10">
        <v>8118.7</v>
      </c>
      <c r="K526" s="6" t="s">
        <v>43</v>
      </c>
      <c r="L526" s="6" t="s">
        <v>47</v>
      </c>
      <c r="M526" s="12">
        <v>1</v>
      </c>
      <c r="N526" s="9" t="s">
        <v>572</v>
      </c>
      <c r="O526" s="6" t="s">
        <v>2053</v>
      </c>
      <c r="P526" s="11">
        <v>25.19</v>
      </c>
      <c r="Q526" s="16">
        <v>45451</v>
      </c>
      <c r="R526" s="6" t="s">
        <v>2923</v>
      </c>
      <c r="S526" s="9">
        <f t="shared" si="64"/>
        <v>2024</v>
      </c>
      <c r="T526" s="12">
        <f t="shared" si="65"/>
        <v>6</v>
      </c>
      <c r="U526" s="6" t="str">
        <f t="shared" si="66"/>
        <v>Juni</v>
      </c>
      <c r="V526" s="9" t="str">
        <f t="shared" si="67"/>
        <v>Q2</v>
      </c>
      <c r="W526" s="10">
        <f t="shared" si="68"/>
        <v>8093.51</v>
      </c>
      <c r="X526" s="12">
        <f t="shared" si="69"/>
        <v>6</v>
      </c>
      <c r="Y526" s="9" t="str">
        <f t="shared" si="70"/>
        <v>Returned</v>
      </c>
      <c r="Z526" s="6" t="str">
        <f t="shared" si="71"/>
        <v>Low</v>
      </c>
    </row>
    <row r="527" spans="1:26" x14ac:dyDescent="0.35">
      <c r="A527" s="8">
        <v>45536</v>
      </c>
      <c r="B527" s="6" t="s">
        <v>19</v>
      </c>
      <c r="C527" s="6" t="s">
        <v>23</v>
      </c>
      <c r="D527" s="12">
        <v>16</v>
      </c>
      <c r="E527" s="10">
        <v>588.91999999999996</v>
      </c>
      <c r="F527" s="6" t="s">
        <v>33</v>
      </c>
      <c r="G527" s="6" t="s">
        <v>34</v>
      </c>
      <c r="H527" s="7">
        <v>0.15</v>
      </c>
      <c r="I527" s="6" t="s">
        <v>37</v>
      </c>
      <c r="J527" s="10">
        <v>8009.311999999999</v>
      </c>
      <c r="K527" s="6" t="s">
        <v>46</v>
      </c>
      <c r="L527" s="6" t="s">
        <v>47</v>
      </c>
      <c r="M527" s="12">
        <v>0</v>
      </c>
      <c r="N527" s="9" t="s">
        <v>573</v>
      </c>
      <c r="O527" s="6" t="s">
        <v>2054</v>
      </c>
      <c r="P527" s="11">
        <v>7.89</v>
      </c>
      <c r="Q527" s="16">
        <v>45540</v>
      </c>
      <c r="R527" s="6" t="s">
        <v>2922</v>
      </c>
      <c r="S527" s="9">
        <f t="shared" si="64"/>
        <v>2024</v>
      </c>
      <c r="T527" s="12">
        <f t="shared" si="65"/>
        <v>9</v>
      </c>
      <c r="U527" s="6" t="str">
        <f t="shared" si="66"/>
        <v>September</v>
      </c>
      <c r="V527" s="9" t="str">
        <f t="shared" si="67"/>
        <v>Q3</v>
      </c>
      <c r="W527" s="10">
        <f t="shared" si="68"/>
        <v>8001.4219999999987</v>
      </c>
      <c r="X527" s="12">
        <f t="shared" si="69"/>
        <v>4</v>
      </c>
      <c r="Y527" s="9" t="str">
        <f t="shared" si="70"/>
        <v>Completed</v>
      </c>
      <c r="Z527" s="6" t="str">
        <f t="shared" si="71"/>
        <v>High</v>
      </c>
    </row>
    <row r="528" spans="1:26" x14ac:dyDescent="0.35">
      <c r="A528" s="8">
        <v>45668</v>
      </c>
      <c r="B528" s="6" t="s">
        <v>19</v>
      </c>
      <c r="C528" s="6" t="s">
        <v>23</v>
      </c>
      <c r="D528" s="12">
        <v>6</v>
      </c>
      <c r="E528" s="10">
        <v>429.45</v>
      </c>
      <c r="F528" s="6" t="s">
        <v>30</v>
      </c>
      <c r="G528" s="6" t="s">
        <v>35</v>
      </c>
      <c r="H528" s="7">
        <v>0.1</v>
      </c>
      <c r="I528" s="6" t="s">
        <v>37</v>
      </c>
      <c r="J528" s="10">
        <v>2319.0300000000002</v>
      </c>
      <c r="K528" s="6" t="s">
        <v>46</v>
      </c>
      <c r="L528" s="6" t="s">
        <v>2928</v>
      </c>
      <c r="M528" s="12">
        <v>0</v>
      </c>
      <c r="N528" s="9" t="s">
        <v>574</v>
      </c>
      <c r="O528" s="6" t="s">
        <v>2055</v>
      </c>
      <c r="P528" s="11">
        <v>47.18</v>
      </c>
      <c r="Q528" s="16">
        <v>45675</v>
      </c>
      <c r="R528" s="6" t="s">
        <v>2922</v>
      </c>
      <c r="S528" s="9">
        <f t="shared" si="64"/>
        <v>2025</v>
      </c>
      <c r="T528" s="12">
        <f t="shared" si="65"/>
        <v>1</v>
      </c>
      <c r="U528" s="6" t="str">
        <f t="shared" si="66"/>
        <v>Januari</v>
      </c>
      <c r="V528" s="9" t="str">
        <f t="shared" si="67"/>
        <v>Q1</v>
      </c>
      <c r="W528" s="10">
        <f t="shared" si="68"/>
        <v>2271.8500000000004</v>
      </c>
      <c r="X528" s="12">
        <f t="shared" si="69"/>
        <v>7</v>
      </c>
      <c r="Y528" s="9" t="str">
        <f t="shared" si="70"/>
        <v>Completed</v>
      </c>
      <c r="Z528" s="6" t="str">
        <f t="shared" si="71"/>
        <v>Medium</v>
      </c>
    </row>
    <row r="529" spans="1:26" x14ac:dyDescent="0.35">
      <c r="A529" s="8">
        <v>45747</v>
      </c>
      <c r="B529" s="6" t="s">
        <v>19</v>
      </c>
      <c r="C529" s="6" t="s">
        <v>24</v>
      </c>
      <c r="D529" s="12">
        <v>1</v>
      </c>
      <c r="E529" s="10">
        <v>476</v>
      </c>
      <c r="F529" s="6" t="s">
        <v>31</v>
      </c>
      <c r="G529" s="6" t="s">
        <v>34</v>
      </c>
      <c r="H529" s="7">
        <v>0.15</v>
      </c>
      <c r="I529" s="6" t="s">
        <v>39</v>
      </c>
      <c r="J529" s="10">
        <v>404.6</v>
      </c>
      <c r="K529" s="6" t="s">
        <v>46</v>
      </c>
      <c r="L529" s="6" t="s">
        <v>47</v>
      </c>
      <c r="M529" s="12">
        <v>0</v>
      </c>
      <c r="N529" s="9" t="s">
        <v>575</v>
      </c>
      <c r="O529" s="6" t="s">
        <v>2056</v>
      </c>
      <c r="P529" s="11">
        <v>18.95</v>
      </c>
      <c r="Q529" s="16">
        <v>45750</v>
      </c>
      <c r="R529" s="6" t="s">
        <v>2922</v>
      </c>
      <c r="S529" s="9">
        <f t="shared" si="64"/>
        <v>2025</v>
      </c>
      <c r="T529" s="12">
        <f t="shared" si="65"/>
        <v>3</v>
      </c>
      <c r="U529" s="6" t="str">
        <f t="shared" si="66"/>
        <v>Maret</v>
      </c>
      <c r="V529" s="9" t="str">
        <f t="shared" si="67"/>
        <v>Q1</v>
      </c>
      <c r="W529" s="10">
        <f t="shared" si="68"/>
        <v>385.65000000000003</v>
      </c>
      <c r="X529" s="12">
        <f t="shared" si="69"/>
        <v>3</v>
      </c>
      <c r="Y529" s="9" t="str">
        <f t="shared" si="70"/>
        <v>Completed</v>
      </c>
      <c r="Z529" s="6" t="str">
        <f t="shared" si="71"/>
        <v>High</v>
      </c>
    </row>
    <row r="530" spans="1:26" x14ac:dyDescent="0.35">
      <c r="A530" s="8">
        <v>45624</v>
      </c>
      <c r="B530" s="6" t="s">
        <v>19</v>
      </c>
      <c r="C530" s="6" t="s">
        <v>24</v>
      </c>
      <c r="D530" s="12">
        <v>13</v>
      </c>
      <c r="E530" s="10">
        <v>141.26</v>
      </c>
      <c r="F530" s="6" t="s">
        <v>30</v>
      </c>
      <c r="G530" s="6" t="s">
        <v>35</v>
      </c>
      <c r="H530" s="7">
        <v>0</v>
      </c>
      <c r="I530" s="6" t="s">
        <v>38</v>
      </c>
      <c r="J530" s="10">
        <v>1836.38</v>
      </c>
      <c r="K530" s="6" t="s">
        <v>42</v>
      </c>
      <c r="L530" s="6" t="s">
        <v>2928</v>
      </c>
      <c r="M530" s="12">
        <v>0</v>
      </c>
      <c r="N530" s="9" t="s">
        <v>576</v>
      </c>
      <c r="O530" s="6" t="s">
        <v>1870</v>
      </c>
      <c r="P530" s="11">
        <v>23.68</v>
      </c>
      <c r="Q530" s="16">
        <v>45631</v>
      </c>
      <c r="R530" s="6" t="s">
        <v>2922</v>
      </c>
      <c r="S530" s="9">
        <f t="shared" si="64"/>
        <v>2024</v>
      </c>
      <c r="T530" s="12">
        <f t="shared" si="65"/>
        <v>11</v>
      </c>
      <c r="U530" s="6" t="str">
        <f t="shared" si="66"/>
        <v>November</v>
      </c>
      <c r="V530" s="9" t="str">
        <f t="shared" si="67"/>
        <v>Q4</v>
      </c>
      <c r="W530" s="10">
        <f t="shared" si="68"/>
        <v>1812.7</v>
      </c>
      <c r="X530" s="12">
        <f t="shared" si="69"/>
        <v>7</v>
      </c>
      <c r="Y530" s="9" t="str">
        <f t="shared" si="70"/>
        <v>Completed</v>
      </c>
      <c r="Z530" s="6" t="str">
        <f t="shared" si="71"/>
        <v>No Discount</v>
      </c>
    </row>
    <row r="531" spans="1:26" x14ac:dyDescent="0.35">
      <c r="A531" s="8">
        <v>45112</v>
      </c>
      <c r="B531" s="6" t="s">
        <v>20</v>
      </c>
      <c r="C531" s="6" t="s">
        <v>26</v>
      </c>
      <c r="D531" s="12">
        <v>3</v>
      </c>
      <c r="E531" s="10">
        <v>250.65</v>
      </c>
      <c r="F531" s="6" t="s">
        <v>33</v>
      </c>
      <c r="G531" s="6" t="s">
        <v>35</v>
      </c>
      <c r="H531" s="7">
        <v>0.15</v>
      </c>
      <c r="I531" s="6" t="s">
        <v>36</v>
      </c>
      <c r="J531" s="10">
        <v>639.15750000000003</v>
      </c>
      <c r="K531" s="6" t="s">
        <v>44</v>
      </c>
      <c r="L531" s="6" t="s">
        <v>48</v>
      </c>
      <c r="M531" s="12">
        <v>0</v>
      </c>
      <c r="N531" s="9" t="s">
        <v>577</v>
      </c>
      <c r="O531" s="6" t="s">
        <v>2057</v>
      </c>
      <c r="P531" s="11">
        <v>44.46</v>
      </c>
      <c r="Q531" s="16">
        <v>45114</v>
      </c>
      <c r="R531" s="6" t="s">
        <v>2923</v>
      </c>
      <c r="S531" s="9">
        <f t="shared" si="64"/>
        <v>2023</v>
      </c>
      <c r="T531" s="12">
        <f t="shared" si="65"/>
        <v>7</v>
      </c>
      <c r="U531" s="6" t="str">
        <f t="shared" si="66"/>
        <v>Juli</v>
      </c>
      <c r="V531" s="9" t="str">
        <f t="shared" si="67"/>
        <v>Q3</v>
      </c>
      <c r="W531" s="10">
        <f t="shared" si="68"/>
        <v>594.69749999999999</v>
      </c>
      <c r="X531" s="12">
        <f t="shared" si="69"/>
        <v>2</v>
      </c>
      <c r="Y531" s="9" t="str">
        <f t="shared" si="70"/>
        <v>Completed</v>
      </c>
      <c r="Z531" s="6" t="str">
        <f t="shared" si="71"/>
        <v>High</v>
      </c>
    </row>
    <row r="532" spans="1:26" x14ac:dyDescent="0.35">
      <c r="A532" s="8">
        <v>45589</v>
      </c>
      <c r="B532" s="6" t="s">
        <v>22</v>
      </c>
      <c r="C532" s="6" t="s">
        <v>27</v>
      </c>
      <c r="D532" s="12">
        <v>19</v>
      </c>
      <c r="E532" s="10">
        <v>301.17</v>
      </c>
      <c r="F532" s="6" t="s">
        <v>33</v>
      </c>
      <c r="G532" s="6" t="s">
        <v>35</v>
      </c>
      <c r="H532" s="7">
        <v>0.05</v>
      </c>
      <c r="I532" s="6" t="s">
        <v>37</v>
      </c>
      <c r="J532" s="10">
        <v>5436.1184999999996</v>
      </c>
      <c r="K532" s="6" t="s">
        <v>45</v>
      </c>
      <c r="L532" s="6" t="s">
        <v>49</v>
      </c>
      <c r="M532" s="12">
        <v>0</v>
      </c>
      <c r="N532" s="9" t="s">
        <v>578</v>
      </c>
      <c r="O532" s="6" t="s">
        <v>2058</v>
      </c>
      <c r="P532" s="11">
        <v>5.71</v>
      </c>
      <c r="Q532" s="16">
        <v>45599</v>
      </c>
      <c r="R532" s="6" t="s">
        <v>2925</v>
      </c>
      <c r="S532" s="9">
        <f t="shared" si="64"/>
        <v>2024</v>
      </c>
      <c r="T532" s="12">
        <f t="shared" si="65"/>
        <v>10</v>
      </c>
      <c r="U532" s="6" t="str">
        <f t="shared" si="66"/>
        <v>Oktober</v>
      </c>
      <c r="V532" s="9" t="str">
        <f t="shared" si="67"/>
        <v>Q4</v>
      </c>
      <c r="W532" s="10">
        <f t="shared" si="68"/>
        <v>5430.4084999999995</v>
      </c>
      <c r="X532" s="12">
        <f t="shared" si="69"/>
        <v>10</v>
      </c>
      <c r="Y532" s="9" t="str">
        <f t="shared" si="70"/>
        <v>Completed</v>
      </c>
      <c r="Z532" s="6" t="str">
        <f t="shared" si="71"/>
        <v>Low</v>
      </c>
    </row>
    <row r="533" spans="1:26" x14ac:dyDescent="0.35">
      <c r="A533" s="8">
        <v>45755</v>
      </c>
      <c r="B533" s="6" t="s">
        <v>20</v>
      </c>
      <c r="C533" s="6" t="s">
        <v>26</v>
      </c>
      <c r="D533" s="12">
        <v>7</v>
      </c>
      <c r="E533" s="10">
        <v>30.79</v>
      </c>
      <c r="F533" s="6" t="s">
        <v>32</v>
      </c>
      <c r="G533" s="6" t="s">
        <v>35</v>
      </c>
      <c r="H533" s="7">
        <v>0.1</v>
      </c>
      <c r="I533" s="6" t="s">
        <v>41</v>
      </c>
      <c r="J533" s="10">
        <v>193.977</v>
      </c>
      <c r="K533" s="6" t="s">
        <v>46</v>
      </c>
      <c r="L533" s="6" t="s">
        <v>49</v>
      </c>
      <c r="M533" s="12">
        <v>1</v>
      </c>
      <c r="N533" s="9" t="s">
        <v>579</v>
      </c>
      <c r="O533" s="6" t="s">
        <v>2059</v>
      </c>
      <c r="P533" s="11">
        <v>11.39</v>
      </c>
      <c r="Q533" s="16">
        <v>45763</v>
      </c>
      <c r="R533" s="6" t="s">
        <v>2923</v>
      </c>
      <c r="S533" s="9">
        <f t="shared" si="64"/>
        <v>2025</v>
      </c>
      <c r="T533" s="12">
        <f t="shared" si="65"/>
        <v>4</v>
      </c>
      <c r="U533" s="6" t="str">
        <f t="shared" si="66"/>
        <v>April</v>
      </c>
      <c r="V533" s="9" t="str">
        <f t="shared" si="67"/>
        <v>Q2</v>
      </c>
      <c r="W533" s="10">
        <f t="shared" si="68"/>
        <v>182.58699999999999</v>
      </c>
      <c r="X533" s="12">
        <f t="shared" si="69"/>
        <v>8</v>
      </c>
      <c r="Y533" s="9" t="str">
        <f t="shared" si="70"/>
        <v>Returned</v>
      </c>
      <c r="Z533" s="6" t="str">
        <f t="shared" si="71"/>
        <v>Medium</v>
      </c>
    </row>
    <row r="534" spans="1:26" x14ac:dyDescent="0.35">
      <c r="A534" s="8">
        <v>45448</v>
      </c>
      <c r="B534" s="6" t="s">
        <v>18</v>
      </c>
      <c r="C534" s="6" t="s">
        <v>23</v>
      </c>
      <c r="D534" s="12">
        <v>1</v>
      </c>
      <c r="E534" s="10">
        <v>561.6</v>
      </c>
      <c r="F534" s="6" t="s">
        <v>31</v>
      </c>
      <c r="G534" s="6" t="s">
        <v>34</v>
      </c>
      <c r="H534" s="7">
        <v>0.15</v>
      </c>
      <c r="I534" s="6" t="s">
        <v>37</v>
      </c>
      <c r="J534" s="10">
        <v>477.36</v>
      </c>
      <c r="K534" s="6" t="s">
        <v>45</v>
      </c>
      <c r="L534" s="6" t="s">
        <v>48</v>
      </c>
      <c r="M534" s="12">
        <v>0</v>
      </c>
      <c r="N534" s="9" t="s">
        <v>580</v>
      </c>
      <c r="O534" s="6" t="s">
        <v>1681</v>
      </c>
      <c r="P534" s="11">
        <v>38.020000000000003</v>
      </c>
      <c r="Q534" s="16">
        <v>45453</v>
      </c>
      <c r="R534" s="6" t="s">
        <v>2921</v>
      </c>
      <c r="S534" s="9">
        <f t="shared" si="64"/>
        <v>2024</v>
      </c>
      <c r="T534" s="12">
        <f t="shared" si="65"/>
        <v>6</v>
      </c>
      <c r="U534" s="6" t="str">
        <f t="shared" si="66"/>
        <v>Juni</v>
      </c>
      <c r="V534" s="9" t="str">
        <f t="shared" si="67"/>
        <v>Q2</v>
      </c>
      <c r="W534" s="10">
        <f t="shared" si="68"/>
        <v>439.34000000000003</v>
      </c>
      <c r="X534" s="12">
        <f t="shared" si="69"/>
        <v>5</v>
      </c>
      <c r="Y534" s="9" t="str">
        <f t="shared" si="70"/>
        <v>Completed</v>
      </c>
      <c r="Z534" s="6" t="str">
        <f t="shared" si="71"/>
        <v>High</v>
      </c>
    </row>
    <row r="535" spans="1:26" x14ac:dyDescent="0.35">
      <c r="A535" s="8">
        <v>45680</v>
      </c>
      <c r="B535" s="6" t="s">
        <v>22</v>
      </c>
      <c r="C535" s="6" t="s">
        <v>24</v>
      </c>
      <c r="D535" s="12">
        <v>16</v>
      </c>
      <c r="E535" s="10">
        <v>193.7</v>
      </c>
      <c r="F535" s="6" t="s">
        <v>31</v>
      </c>
      <c r="G535" s="6" t="s">
        <v>35</v>
      </c>
      <c r="H535" s="7">
        <v>0.15</v>
      </c>
      <c r="I535" s="6" t="s">
        <v>41</v>
      </c>
      <c r="J535" s="10">
        <v>2634.32</v>
      </c>
      <c r="K535" s="6" t="s">
        <v>44</v>
      </c>
      <c r="L535" s="6" t="s">
        <v>48</v>
      </c>
      <c r="M535" s="12">
        <v>0</v>
      </c>
      <c r="N535" s="9" t="s">
        <v>581</v>
      </c>
      <c r="O535" s="6" t="s">
        <v>2060</v>
      </c>
      <c r="P535" s="11">
        <v>6.83</v>
      </c>
      <c r="Q535" s="16">
        <v>45686</v>
      </c>
      <c r="R535" s="6" t="s">
        <v>2925</v>
      </c>
      <c r="S535" s="9">
        <f t="shared" si="64"/>
        <v>2025</v>
      </c>
      <c r="T535" s="12">
        <f t="shared" si="65"/>
        <v>1</v>
      </c>
      <c r="U535" s="6" t="str">
        <f t="shared" si="66"/>
        <v>Januari</v>
      </c>
      <c r="V535" s="9" t="str">
        <f t="shared" si="67"/>
        <v>Q1</v>
      </c>
      <c r="W535" s="10">
        <f t="shared" si="68"/>
        <v>2627.4900000000002</v>
      </c>
      <c r="X535" s="12">
        <f t="shared" si="69"/>
        <v>6</v>
      </c>
      <c r="Y535" s="9" t="str">
        <f t="shared" si="70"/>
        <v>Completed</v>
      </c>
      <c r="Z535" s="6" t="str">
        <f t="shared" si="71"/>
        <v>High</v>
      </c>
    </row>
    <row r="536" spans="1:26" x14ac:dyDescent="0.35">
      <c r="A536" s="8">
        <v>45600</v>
      </c>
      <c r="B536" s="6" t="s">
        <v>21</v>
      </c>
      <c r="C536" s="6" t="s">
        <v>28</v>
      </c>
      <c r="D536" s="12">
        <v>17</v>
      </c>
      <c r="E536" s="10">
        <v>310.02999999999997</v>
      </c>
      <c r="F536" s="6" t="s">
        <v>33</v>
      </c>
      <c r="G536" s="6" t="s">
        <v>35</v>
      </c>
      <c r="H536" s="7">
        <v>0.05</v>
      </c>
      <c r="I536" s="6" t="s">
        <v>39</v>
      </c>
      <c r="J536" s="10">
        <v>5006.9844999999987</v>
      </c>
      <c r="K536" s="6" t="s">
        <v>42</v>
      </c>
      <c r="L536" s="6" t="s">
        <v>47</v>
      </c>
      <c r="M536" s="12">
        <v>0</v>
      </c>
      <c r="N536" s="9" t="s">
        <v>582</v>
      </c>
      <c r="O536" s="6" t="s">
        <v>2061</v>
      </c>
      <c r="P536" s="11">
        <v>8.06</v>
      </c>
      <c r="Q536" s="16">
        <v>45608</v>
      </c>
      <c r="R536" s="6" t="s">
        <v>2924</v>
      </c>
      <c r="S536" s="9">
        <f t="shared" si="64"/>
        <v>2024</v>
      </c>
      <c r="T536" s="12">
        <f t="shared" si="65"/>
        <v>11</v>
      </c>
      <c r="U536" s="6" t="str">
        <f t="shared" si="66"/>
        <v>November</v>
      </c>
      <c r="V536" s="9" t="str">
        <f t="shared" si="67"/>
        <v>Q4</v>
      </c>
      <c r="W536" s="10">
        <f t="shared" si="68"/>
        <v>4998.9244999999983</v>
      </c>
      <c r="X536" s="12">
        <f t="shared" si="69"/>
        <v>8</v>
      </c>
      <c r="Y536" s="9" t="str">
        <f t="shared" si="70"/>
        <v>Completed</v>
      </c>
      <c r="Z536" s="6" t="str">
        <f t="shared" si="71"/>
        <v>Low</v>
      </c>
    </row>
    <row r="537" spans="1:26" x14ac:dyDescent="0.35">
      <c r="A537" s="8">
        <v>45292</v>
      </c>
      <c r="B537" s="6" t="s">
        <v>22</v>
      </c>
      <c r="C537" s="6" t="s">
        <v>29</v>
      </c>
      <c r="D537" s="12">
        <v>13</v>
      </c>
      <c r="E537" s="10">
        <v>204.67</v>
      </c>
      <c r="F537" s="6" t="s">
        <v>31</v>
      </c>
      <c r="G537" s="6" t="s">
        <v>35</v>
      </c>
      <c r="H537" s="7">
        <v>0.15</v>
      </c>
      <c r="I537" s="6" t="s">
        <v>37</v>
      </c>
      <c r="J537" s="10">
        <v>2261.6035000000002</v>
      </c>
      <c r="K537" s="6" t="s">
        <v>42</v>
      </c>
      <c r="L537" s="6" t="s">
        <v>2928</v>
      </c>
      <c r="M537" s="12">
        <v>0</v>
      </c>
      <c r="N537" s="9" t="s">
        <v>583</v>
      </c>
      <c r="O537" s="6" t="s">
        <v>2062</v>
      </c>
      <c r="P537" s="11">
        <v>6.76</v>
      </c>
      <c r="Q537" s="16">
        <v>45296</v>
      </c>
      <c r="R537" s="6" t="s">
        <v>2925</v>
      </c>
      <c r="S537" s="9">
        <f t="shared" si="64"/>
        <v>2024</v>
      </c>
      <c r="T537" s="12">
        <f t="shared" si="65"/>
        <v>1</v>
      </c>
      <c r="U537" s="6" t="str">
        <f t="shared" si="66"/>
        <v>Januari</v>
      </c>
      <c r="V537" s="9" t="str">
        <f t="shared" si="67"/>
        <v>Q1</v>
      </c>
      <c r="W537" s="10">
        <f t="shared" si="68"/>
        <v>2254.8434999999999</v>
      </c>
      <c r="X537" s="12">
        <f t="shared" si="69"/>
        <v>4</v>
      </c>
      <c r="Y537" s="9" t="str">
        <f t="shared" si="70"/>
        <v>Completed</v>
      </c>
      <c r="Z537" s="6" t="str">
        <f t="shared" si="71"/>
        <v>High</v>
      </c>
    </row>
    <row r="538" spans="1:26" x14ac:dyDescent="0.35">
      <c r="A538" s="8">
        <v>45391</v>
      </c>
      <c r="B538" s="6" t="s">
        <v>21</v>
      </c>
      <c r="C538" s="6" t="s">
        <v>29</v>
      </c>
      <c r="D538" s="12">
        <v>3</v>
      </c>
      <c r="E538" s="10">
        <v>250.11</v>
      </c>
      <c r="F538" s="6" t="s">
        <v>33</v>
      </c>
      <c r="G538" s="6" t="s">
        <v>34</v>
      </c>
      <c r="H538" s="7">
        <v>0</v>
      </c>
      <c r="I538" s="6" t="s">
        <v>37</v>
      </c>
      <c r="J538" s="10">
        <v>750.33</v>
      </c>
      <c r="K538" s="6" t="s">
        <v>43</v>
      </c>
      <c r="L538" s="6" t="s">
        <v>47</v>
      </c>
      <c r="M538" s="12">
        <v>0</v>
      </c>
      <c r="N538" s="9" t="s">
        <v>584</v>
      </c>
      <c r="O538" s="6" t="s">
        <v>2063</v>
      </c>
      <c r="P538" s="11">
        <v>36.35</v>
      </c>
      <c r="Q538" s="16">
        <v>45399</v>
      </c>
      <c r="R538" s="6" t="s">
        <v>2924</v>
      </c>
      <c r="S538" s="9">
        <f t="shared" si="64"/>
        <v>2024</v>
      </c>
      <c r="T538" s="12">
        <f t="shared" si="65"/>
        <v>4</v>
      </c>
      <c r="U538" s="6" t="str">
        <f t="shared" si="66"/>
        <v>April</v>
      </c>
      <c r="V538" s="9" t="str">
        <f t="shared" si="67"/>
        <v>Q2</v>
      </c>
      <c r="W538" s="10">
        <f t="shared" si="68"/>
        <v>713.98</v>
      </c>
      <c r="X538" s="12">
        <f t="shared" si="69"/>
        <v>8</v>
      </c>
      <c r="Y538" s="9" t="str">
        <f t="shared" si="70"/>
        <v>Completed</v>
      </c>
      <c r="Z538" s="6" t="str">
        <f t="shared" si="71"/>
        <v>No Discount</v>
      </c>
    </row>
    <row r="539" spans="1:26" x14ac:dyDescent="0.35">
      <c r="A539" s="8">
        <v>45674</v>
      </c>
      <c r="B539" s="6" t="s">
        <v>20</v>
      </c>
      <c r="C539" s="6" t="s">
        <v>25</v>
      </c>
      <c r="D539" s="12">
        <v>12</v>
      </c>
      <c r="E539" s="10">
        <v>526.82000000000005</v>
      </c>
      <c r="F539" s="6" t="s">
        <v>31</v>
      </c>
      <c r="G539" s="6" t="s">
        <v>35</v>
      </c>
      <c r="H539" s="7">
        <v>0</v>
      </c>
      <c r="I539" s="6" t="s">
        <v>38</v>
      </c>
      <c r="J539" s="10">
        <v>6321.84</v>
      </c>
      <c r="K539" s="6" t="s">
        <v>44</v>
      </c>
      <c r="L539" s="6" t="s">
        <v>49</v>
      </c>
      <c r="M539" s="12">
        <v>0</v>
      </c>
      <c r="N539" s="9" t="s">
        <v>585</v>
      </c>
      <c r="O539" s="6" t="s">
        <v>2064</v>
      </c>
      <c r="P539" s="11">
        <v>29.75</v>
      </c>
      <c r="Q539" s="16">
        <v>45682</v>
      </c>
      <c r="R539" s="6" t="s">
        <v>2923</v>
      </c>
      <c r="S539" s="9">
        <f t="shared" si="64"/>
        <v>2025</v>
      </c>
      <c r="T539" s="12">
        <f t="shared" si="65"/>
        <v>1</v>
      </c>
      <c r="U539" s="6" t="str">
        <f t="shared" si="66"/>
        <v>Januari</v>
      </c>
      <c r="V539" s="9" t="str">
        <f t="shared" si="67"/>
        <v>Q1</v>
      </c>
      <c r="W539" s="10">
        <f t="shared" si="68"/>
        <v>6292.09</v>
      </c>
      <c r="X539" s="12">
        <f t="shared" si="69"/>
        <v>8</v>
      </c>
      <c r="Y539" s="9" t="str">
        <f t="shared" si="70"/>
        <v>Completed</v>
      </c>
      <c r="Z539" s="6" t="str">
        <f t="shared" si="71"/>
        <v>No Discount</v>
      </c>
    </row>
    <row r="540" spans="1:26" x14ac:dyDescent="0.35">
      <c r="A540" s="8">
        <v>45557</v>
      </c>
      <c r="B540" s="6" t="s">
        <v>18</v>
      </c>
      <c r="C540" s="6" t="s">
        <v>26</v>
      </c>
      <c r="D540" s="12">
        <v>18</v>
      </c>
      <c r="E540" s="10">
        <v>575.1</v>
      </c>
      <c r="F540" s="6" t="s">
        <v>33</v>
      </c>
      <c r="G540" s="6" t="s">
        <v>34</v>
      </c>
      <c r="H540" s="7">
        <v>0</v>
      </c>
      <c r="I540" s="6" t="s">
        <v>41</v>
      </c>
      <c r="J540" s="10">
        <v>10351.799999999999</v>
      </c>
      <c r="K540" s="6" t="s">
        <v>42</v>
      </c>
      <c r="L540" s="6" t="s">
        <v>47</v>
      </c>
      <c r="M540" s="12">
        <v>0</v>
      </c>
      <c r="N540" s="9" t="s">
        <v>586</v>
      </c>
      <c r="O540" s="6" t="s">
        <v>2065</v>
      </c>
      <c r="P540" s="11">
        <v>35.32</v>
      </c>
      <c r="Q540" s="16">
        <v>45564</v>
      </c>
      <c r="R540" s="6" t="s">
        <v>2921</v>
      </c>
      <c r="S540" s="9">
        <f t="shared" si="64"/>
        <v>2024</v>
      </c>
      <c r="T540" s="12">
        <f t="shared" si="65"/>
        <v>9</v>
      </c>
      <c r="U540" s="6" t="str">
        <f t="shared" si="66"/>
        <v>September</v>
      </c>
      <c r="V540" s="9" t="str">
        <f t="shared" si="67"/>
        <v>Q3</v>
      </c>
      <c r="W540" s="10">
        <f t="shared" si="68"/>
        <v>10316.48</v>
      </c>
      <c r="X540" s="12">
        <f t="shared" si="69"/>
        <v>7</v>
      </c>
      <c r="Y540" s="9" t="str">
        <f t="shared" si="70"/>
        <v>Completed</v>
      </c>
      <c r="Z540" s="6" t="str">
        <f t="shared" si="71"/>
        <v>No Discount</v>
      </c>
    </row>
    <row r="541" spans="1:26" x14ac:dyDescent="0.35">
      <c r="A541" s="8">
        <v>44946</v>
      </c>
      <c r="B541" s="6" t="s">
        <v>18</v>
      </c>
      <c r="C541" s="6" t="s">
        <v>27</v>
      </c>
      <c r="D541" s="12">
        <v>8</v>
      </c>
      <c r="E541" s="10">
        <v>325.52</v>
      </c>
      <c r="F541" s="6" t="s">
        <v>32</v>
      </c>
      <c r="G541" s="6" t="s">
        <v>35</v>
      </c>
      <c r="H541" s="7">
        <v>0.1</v>
      </c>
      <c r="I541" s="6" t="s">
        <v>38</v>
      </c>
      <c r="J541" s="10">
        <v>2343.7440000000001</v>
      </c>
      <c r="K541" s="6" t="s">
        <v>45</v>
      </c>
      <c r="L541" s="6" t="s">
        <v>49</v>
      </c>
      <c r="M541" s="12">
        <v>0</v>
      </c>
      <c r="N541" s="9" t="s">
        <v>587</v>
      </c>
      <c r="O541" s="6" t="s">
        <v>2066</v>
      </c>
      <c r="P541" s="11">
        <v>45.59</v>
      </c>
      <c r="Q541" s="16">
        <v>44951</v>
      </c>
      <c r="R541" s="6" t="s">
        <v>2921</v>
      </c>
      <c r="S541" s="9">
        <f t="shared" si="64"/>
        <v>2023</v>
      </c>
      <c r="T541" s="12">
        <f t="shared" si="65"/>
        <v>1</v>
      </c>
      <c r="U541" s="6" t="str">
        <f t="shared" si="66"/>
        <v>Januari</v>
      </c>
      <c r="V541" s="9" t="str">
        <f t="shared" si="67"/>
        <v>Q1</v>
      </c>
      <c r="W541" s="10">
        <f t="shared" si="68"/>
        <v>2298.154</v>
      </c>
      <c r="X541" s="12">
        <f t="shared" si="69"/>
        <v>5</v>
      </c>
      <c r="Y541" s="9" t="str">
        <f t="shared" si="70"/>
        <v>Completed</v>
      </c>
      <c r="Z541" s="6" t="str">
        <f t="shared" si="71"/>
        <v>Medium</v>
      </c>
    </row>
    <row r="542" spans="1:26" x14ac:dyDescent="0.35">
      <c r="A542" s="8">
        <v>45303</v>
      </c>
      <c r="B542" s="6" t="s">
        <v>20</v>
      </c>
      <c r="C542" s="6" t="s">
        <v>27</v>
      </c>
      <c r="D542" s="12">
        <v>14</v>
      </c>
      <c r="E542" s="10">
        <v>157.13999999999999</v>
      </c>
      <c r="F542" s="6" t="s">
        <v>31</v>
      </c>
      <c r="G542" s="6" t="s">
        <v>34</v>
      </c>
      <c r="H542" s="7">
        <v>0.15</v>
      </c>
      <c r="I542" s="6" t="s">
        <v>40</v>
      </c>
      <c r="J542" s="10">
        <v>1869.9659999999999</v>
      </c>
      <c r="K542" s="6" t="s">
        <v>43</v>
      </c>
      <c r="L542" s="6" t="s">
        <v>48</v>
      </c>
      <c r="M542" s="12">
        <v>0</v>
      </c>
      <c r="N542" s="9" t="s">
        <v>588</v>
      </c>
      <c r="O542" s="6" t="s">
        <v>2067</v>
      </c>
      <c r="P542" s="11">
        <v>36.04</v>
      </c>
      <c r="Q542" s="16">
        <v>45313</v>
      </c>
      <c r="R542" s="6" t="s">
        <v>2923</v>
      </c>
      <c r="S542" s="9">
        <f t="shared" si="64"/>
        <v>2024</v>
      </c>
      <c r="T542" s="12">
        <f t="shared" si="65"/>
        <v>1</v>
      </c>
      <c r="U542" s="6" t="str">
        <f t="shared" si="66"/>
        <v>Januari</v>
      </c>
      <c r="V542" s="9" t="str">
        <f t="shared" si="67"/>
        <v>Q1</v>
      </c>
      <c r="W542" s="10">
        <f t="shared" si="68"/>
        <v>1833.9259999999999</v>
      </c>
      <c r="X542" s="12">
        <f t="shared" si="69"/>
        <v>10</v>
      </c>
      <c r="Y542" s="9" t="str">
        <f t="shared" si="70"/>
        <v>Completed</v>
      </c>
      <c r="Z542" s="6" t="str">
        <f t="shared" si="71"/>
        <v>High</v>
      </c>
    </row>
    <row r="543" spans="1:26" x14ac:dyDescent="0.35">
      <c r="A543" s="8">
        <v>45390</v>
      </c>
      <c r="B543" s="6" t="s">
        <v>21</v>
      </c>
      <c r="C543" s="6" t="s">
        <v>23</v>
      </c>
      <c r="D543" s="12">
        <v>10</v>
      </c>
      <c r="E543" s="10">
        <v>100.26</v>
      </c>
      <c r="F543" s="6" t="s">
        <v>33</v>
      </c>
      <c r="G543" s="6" t="s">
        <v>34</v>
      </c>
      <c r="H543" s="7">
        <v>0.05</v>
      </c>
      <c r="I543" s="6" t="s">
        <v>39</v>
      </c>
      <c r="J543" s="10">
        <v>952.47</v>
      </c>
      <c r="K543" s="6" t="s">
        <v>43</v>
      </c>
      <c r="L543" s="6" t="s">
        <v>48</v>
      </c>
      <c r="M543" s="12">
        <v>0</v>
      </c>
      <c r="N543" s="9" t="s">
        <v>589</v>
      </c>
      <c r="O543" s="6" t="s">
        <v>2068</v>
      </c>
      <c r="P543" s="11">
        <v>36.71</v>
      </c>
      <c r="Q543" s="16">
        <v>45397</v>
      </c>
      <c r="R543" s="6" t="s">
        <v>2924</v>
      </c>
      <c r="S543" s="9">
        <f t="shared" si="64"/>
        <v>2024</v>
      </c>
      <c r="T543" s="12">
        <f t="shared" si="65"/>
        <v>4</v>
      </c>
      <c r="U543" s="6" t="str">
        <f t="shared" si="66"/>
        <v>April</v>
      </c>
      <c r="V543" s="9" t="str">
        <f t="shared" si="67"/>
        <v>Q2</v>
      </c>
      <c r="W543" s="10">
        <f t="shared" si="68"/>
        <v>915.76</v>
      </c>
      <c r="X543" s="12">
        <f t="shared" si="69"/>
        <v>7</v>
      </c>
      <c r="Y543" s="9" t="str">
        <f t="shared" si="70"/>
        <v>Completed</v>
      </c>
      <c r="Z543" s="6" t="str">
        <f t="shared" si="71"/>
        <v>Low</v>
      </c>
    </row>
    <row r="544" spans="1:26" x14ac:dyDescent="0.35">
      <c r="A544" s="8">
        <v>45043</v>
      </c>
      <c r="B544" s="6" t="s">
        <v>21</v>
      </c>
      <c r="C544" s="6" t="s">
        <v>23</v>
      </c>
      <c r="D544" s="12">
        <v>9</v>
      </c>
      <c r="E544" s="10">
        <v>554.48</v>
      </c>
      <c r="F544" s="6" t="s">
        <v>32</v>
      </c>
      <c r="G544" s="6" t="s">
        <v>34</v>
      </c>
      <c r="H544" s="7">
        <v>0</v>
      </c>
      <c r="I544" s="6" t="s">
        <v>39</v>
      </c>
      <c r="J544" s="10">
        <v>4990.32</v>
      </c>
      <c r="K544" s="6" t="s">
        <v>42</v>
      </c>
      <c r="L544" s="6" t="s">
        <v>2928</v>
      </c>
      <c r="M544" s="12">
        <v>0</v>
      </c>
      <c r="N544" s="9" t="s">
        <v>590</v>
      </c>
      <c r="O544" s="6" t="s">
        <v>2069</v>
      </c>
      <c r="P544" s="11">
        <v>48.26</v>
      </c>
      <c r="Q544" s="16">
        <v>45047</v>
      </c>
      <c r="R544" s="6" t="s">
        <v>2924</v>
      </c>
      <c r="S544" s="9">
        <f t="shared" si="64"/>
        <v>2023</v>
      </c>
      <c r="T544" s="12">
        <f t="shared" si="65"/>
        <v>4</v>
      </c>
      <c r="U544" s="6" t="str">
        <f t="shared" si="66"/>
        <v>April</v>
      </c>
      <c r="V544" s="9" t="str">
        <f t="shared" si="67"/>
        <v>Q2</v>
      </c>
      <c r="W544" s="10">
        <f t="shared" si="68"/>
        <v>4942.0599999999995</v>
      </c>
      <c r="X544" s="12">
        <f t="shared" si="69"/>
        <v>4</v>
      </c>
      <c r="Y544" s="9" t="str">
        <f t="shared" si="70"/>
        <v>Completed</v>
      </c>
      <c r="Z544" s="6" t="str">
        <f t="shared" si="71"/>
        <v>No Discount</v>
      </c>
    </row>
    <row r="545" spans="1:26" x14ac:dyDescent="0.35">
      <c r="A545" s="8">
        <v>45490</v>
      </c>
      <c r="B545" s="6" t="s">
        <v>20</v>
      </c>
      <c r="C545" s="6" t="s">
        <v>24</v>
      </c>
      <c r="D545" s="12">
        <v>4</v>
      </c>
      <c r="E545" s="10">
        <v>375.96</v>
      </c>
      <c r="F545" s="6" t="s">
        <v>32</v>
      </c>
      <c r="G545" s="6" t="s">
        <v>35</v>
      </c>
      <c r="H545" s="7">
        <v>0.15</v>
      </c>
      <c r="I545" s="6" t="s">
        <v>39</v>
      </c>
      <c r="J545" s="10">
        <v>1278.2639999999999</v>
      </c>
      <c r="K545" s="6" t="s">
        <v>45</v>
      </c>
      <c r="L545" s="6" t="s">
        <v>2928</v>
      </c>
      <c r="M545" s="12">
        <v>0</v>
      </c>
      <c r="N545" s="9" t="s">
        <v>591</v>
      </c>
      <c r="O545" s="6" t="s">
        <v>2070</v>
      </c>
      <c r="P545" s="11">
        <v>44.99</v>
      </c>
      <c r="Q545" s="16">
        <v>45498</v>
      </c>
      <c r="R545" s="6" t="s">
        <v>2923</v>
      </c>
      <c r="S545" s="9">
        <f t="shared" si="64"/>
        <v>2024</v>
      </c>
      <c r="T545" s="12">
        <f t="shared" si="65"/>
        <v>7</v>
      </c>
      <c r="U545" s="6" t="str">
        <f t="shared" si="66"/>
        <v>Juli</v>
      </c>
      <c r="V545" s="9" t="str">
        <f t="shared" si="67"/>
        <v>Q3</v>
      </c>
      <c r="W545" s="10">
        <f t="shared" si="68"/>
        <v>1233.2739999999999</v>
      </c>
      <c r="X545" s="12">
        <f t="shared" si="69"/>
        <v>8</v>
      </c>
      <c r="Y545" s="9" t="str">
        <f t="shared" si="70"/>
        <v>Completed</v>
      </c>
      <c r="Z545" s="6" t="str">
        <f t="shared" si="71"/>
        <v>High</v>
      </c>
    </row>
    <row r="546" spans="1:26" x14ac:dyDescent="0.35">
      <c r="A546" s="8">
        <v>45339</v>
      </c>
      <c r="B546" s="6" t="s">
        <v>21</v>
      </c>
      <c r="C546" s="6" t="s">
        <v>27</v>
      </c>
      <c r="D546" s="12">
        <v>14</v>
      </c>
      <c r="E546" s="10">
        <v>485.21</v>
      </c>
      <c r="F546" s="6" t="s">
        <v>31</v>
      </c>
      <c r="G546" s="6" t="s">
        <v>35</v>
      </c>
      <c r="H546" s="7">
        <v>0</v>
      </c>
      <c r="I546" s="6" t="s">
        <v>38</v>
      </c>
      <c r="J546" s="10">
        <v>6792.94</v>
      </c>
      <c r="K546" s="6" t="s">
        <v>42</v>
      </c>
      <c r="L546" s="6" t="s">
        <v>47</v>
      </c>
      <c r="M546" s="12">
        <v>0</v>
      </c>
      <c r="N546" s="9" t="s">
        <v>592</v>
      </c>
      <c r="O546" s="6" t="s">
        <v>2071</v>
      </c>
      <c r="P546" s="11">
        <v>41.72</v>
      </c>
      <c r="Q546" s="16">
        <v>45345</v>
      </c>
      <c r="R546" s="6" t="s">
        <v>2924</v>
      </c>
      <c r="S546" s="9">
        <f t="shared" si="64"/>
        <v>2024</v>
      </c>
      <c r="T546" s="12">
        <f t="shared" si="65"/>
        <v>2</v>
      </c>
      <c r="U546" s="6" t="str">
        <f t="shared" si="66"/>
        <v>Februari</v>
      </c>
      <c r="V546" s="9" t="str">
        <f t="shared" si="67"/>
        <v>Q1</v>
      </c>
      <c r="W546" s="10">
        <f t="shared" si="68"/>
        <v>6751.2199999999993</v>
      </c>
      <c r="X546" s="12">
        <f t="shared" si="69"/>
        <v>6</v>
      </c>
      <c r="Y546" s="9" t="str">
        <f t="shared" si="70"/>
        <v>Completed</v>
      </c>
      <c r="Z546" s="6" t="str">
        <f t="shared" si="71"/>
        <v>No Discount</v>
      </c>
    </row>
    <row r="547" spans="1:26" x14ac:dyDescent="0.35">
      <c r="A547" s="8">
        <v>45316</v>
      </c>
      <c r="B547" s="6" t="s">
        <v>19</v>
      </c>
      <c r="C547" s="6" t="s">
        <v>27</v>
      </c>
      <c r="D547" s="12">
        <v>9</v>
      </c>
      <c r="E547" s="10">
        <v>372.44</v>
      </c>
      <c r="F547" s="6" t="s">
        <v>31</v>
      </c>
      <c r="G547" s="6" t="s">
        <v>34</v>
      </c>
      <c r="H547" s="7">
        <v>0.05</v>
      </c>
      <c r="I547" s="6" t="s">
        <v>40</v>
      </c>
      <c r="J547" s="10">
        <v>3184.3620000000001</v>
      </c>
      <c r="K547" s="6" t="s">
        <v>43</v>
      </c>
      <c r="L547" s="6" t="s">
        <v>47</v>
      </c>
      <c r="M547" s="12">
        <v>0</v>
      </c>
      <c r="N547" s="9" t="s">
        <v>593</v>
      </c>
      <c r="O547" s="6" t="s">
        <v>2072</v>
      </c>
      <c r="P547" s="11">
        <v>41.87</v>
      </c>
      <c r="Q547" s="16">
        <v>45324</v>
      </c>
      <c r="R547" s="6" t="s">
        <v>2922</v>
      </c>
      <c r="S547" s="9">
        <f t="shared" si="64"/>
        <v>2024</v>
      </c>
      <c r="T547" s="12">
        <f t="shared" si="65"/>
        <v>1</v>
      </c>
      <c r="U547" s="6" t="str">
        <f t="shared" si="66"/>
        <v>Januari</v>
      </c>
      <c r="V547" s="9" t="str">
        <f t="shared" si="67"/>
        <v>Q1</v>
      </c>
      <c r="W547" s="10">
        <f t="shared" si="68"/>
        <v>3142.4920000000002</v>
      </c>
      <c r="X547" s="12">
        <f t="shared" si="69"/>
        <v>8</v>
      </c>
      <c r="Y547" s="9" t="str">
        <f t="shared" si="70"/>
        <v>Completed</v>
      </c>
      <c r="Z547" s="6" t="str">
        <f t="shared" si="71"/>
        <v>Low</v>
      </c>
    </row>
    <row r="548" spans="1:26" x14ac:dyDescent="0.35">
      <c r="A548" s="8">
        <v>45375</v>
      </c>
      <c r="B548" s="6" t="s">
        <v>21</v>
      </c>
      <c r="C548" s="6" t="s">
        <v>23</v>
      </c>
      <c r="D548" s="12">
        <v>7</v>
      </c>
      <c r="E548" s="10">
        <v>140.53</v>
      </c>
      <c r="F548" s="6" t="s">
        <v>33</v>
      </c>
      <c r="G548" s="6" t="s">
        <v>35</v>
      </c>
      <c r="H548" s="7">
        <v>0</v>
      </c>
      <c r="I548" s="6" t="s">
        <v>38</v>
      </c>
      <c r="J548" s="10">
        <v>983.71</v>
      </c>
      <c r="K548" s="6" t="s">
        <v>45</v>
      </c>
      <c r="L548" s="6" t="s">
        <v>2928</v>
      </c>
      <c r="M548" s="12">
        <v>1</v>
      </c>
      <c r="N548" s="9" t="s">
        <v>594</v>
      </c>
      <c r="O548" s="6" t="s">
        <v>2073</v>
      </c>
      <c r="P548" s="11">
        <v>24.53</v>
      </c>
      <c r="Q548" s="16">
        <v>45384</v>
      </c>
      <c r="R548" s="6" t="s">
        <v>2924</v>
      </c>
      <c r="S548" s="9">
        <f t="shared" si="64"/>
        <v>2024</v>
      </c>
      <c r="T548" s="12">
        <f t="shared" si="65"/>
        <v>3</v>
      </c>
      <c r="U548" s="6" t="str">
        <f t="shared" si="66"/>
        <v>Maret</v>
      </c>
      <c r="V548" s="9" t="str">
        <f t="shared" si="67"/>
        <v>Q1</v>
      </c>
      <c r="W548" s="10">
        <f t="shared" si="68"/>
        <v>959.18000000000006</v>
      </c>
      <c r="X548" s="12">
        <f t="shared" si="69"/>
        <v>9</v>
      </c>
      <c r="Y548" s="9" t="str">
        <f t="shared" si="70"/>
        <v>Returned</v>
      </c>
      <c r="Z548" s="6" t="str">
        <f t="shared" si="71"/>
        <v>No Discount</v>
      </c>
    </row>
    <row r="549" spans="1:26" x14ac:dyDescent="0.35">
      <c r="A549" s="8">
        <v>45102</v>
      </c>
      <c r="B549" s="6" t="s">
        <v>20</v>
      </c>
      <c r="C549" s="6" t="s">
        <v>25</v>
      </c>
      <c r="D549" s="12">
        <v>15</v>
      </c>
      <c r="E549" s="10">
        <v>365.61</v>
      </c>
      <c r="F549" s="6" t="s">
        <v>33</v>
      </c>
      <c r="G549" s="6" t="s">
        <v>35</v>
      </c>
      <c r="H549" s="7">
        <v>0.15</v>
      </c>
      <c r="I549" s="6" t="s">
        <v>41</v>
      </c>
      <c r="J549" s="10">
        <v>4661.5275000000001</v>
      </c>
      <c r="K549" s="6" t="s">
        <v>46</v>
      </c>
      <c r="L549" s="6" t="s">
        <v>47</v>
      </c>
      <c r="M549" s="12">
        <v>0</v>
      </c>
      <c r="N549" s="9" t="s">
        <v>595</v>
      </c>
      <c r="O549" s="6" t="s">
        <v>2074</v>
      </c>
      <c r="P549" s="11">
        <v>35.840000000000003</v>
      </c>
      <c r="Q549" s="16">
        <v>45104</v>
      </c>
      <c r="R549" s="6" t="s">
        <v>2923</v>
      </c>
      <c r="S549" s="9">
        <f t="shared" si="64"/>
        <v>2023</v>
      </c>
      <c r="T549" s="12">
        <f t="shared" si="65"/>
        <v>6</v>
      </c>
      <c r="U549" s="6" t="str">
        <f t="shared" si="66"/>
        <v>Juni</v>
      </c>
      <c r="V549" s="9" t="str">
        <f t="shared" si="67"/>
        <v>Q2</v>
      </c>
      <c r="W549" s="10">
        <f t="shared" si="68"/>
        <v>4625.6875</v>
      </c>
      <c r="X549" s="12">
        <f t="shared" si="69"/>
        <v>2</v>
      </c>
      <c r="Y549" s="9" t="str">
        <f t="shared" si="70"/>
        <v>Completed</v>
      </c>
      <c r="Z549" s="6" t="str">
        <f t="shared" si="71"/>
        <v>High</v>
      </c>
    </row>
    <row r="550" spans="1:26" x14ac:dyDescent="0.35">
      <c r="A550" s="8">
        <v>45033</v>
      </c>
      <c r="B550" s="6" t="s">
        <v>19</v>
      </c>
      <c r="C550" s="6" t="s">
        <v>23</v>
      </c>
      <c r="D550" s="12">
        <v>20</v>
      </c>
      <c r="E550" s="10">
        <v>353.97</v>
      </c>
      <c r="F550" s="6" t="s">
        <v>30</v>
      </c>
      <c r="G550" s="6" t="s">
        <v>34</v>
      </c>
      <c r="H550" s="7">
        <v>0.15</v>
      </c>
      <c r="I550" s="6" t="s">
        <v>38</v>
      </c>
      <c r="J550" s="10">
        <v>6017.4900000000007</v>
      </c>
      <c r="K550" s="6" t="s">
        <v>46</v>
      </c>
      <c r="L550" s="6" t="s">
        <v>49</v>
      </c>
      <c r="M550" s="12">
        <v>1</v>
      </c>
      <c r="N550" s="9" t="s">
        <v>596</v>
      </c>
      <c r="O550" s="6" t="s">
        <v>2075</v>
      </c>
      <c r="P550" s="11">
        <v>22.05</v>
      </c>
      <c r="Q550" s="16">
        <v>45036</v>
      </c>
      <c r="R550" s="6" t="s">
        <v>2922</v>
      </c>
      <c r="S550" s="9">
        <f t="shared" si="64"/>
        <v>2023</v>
      </c>
      <c r="T550" s="12">
        <f t="shared" si="65"/>
        <v>4</v>
      </c>
      <c r="U550" s="6" t="str">
        <f t="shared" si="66"/>
        <v>April</v>
      </c>
      <c r="V550" s="9" t="str">
        <f t="shared" si="67"/>
        <v>Q2</v>
      </c>
      <c r="W550" s="10">
        <f t="shared" si="68"/>
        <v>5995.4400000000005</v>
      </c>
      <c r="X550" s="12">
        <f t="shared" si="69"/>
        <v>3</v>
      </c>
      <c r="Y550" s="9" t="str">
        <f t="shared" si="70"/>
        <v>Returned</v>
      </c>
      <c r="Z550" s="6" t="str">
        <f t="shared" si="71"/>
        <v>High</v>
      </c>
    </row>
    <row r="551" spans="1:26" x14ac:dyDescent="0.35">
      <c r="A551" s="8">
        <v>45105</v>
      </c>
      <c r="B551" s="6" t="s">
        <v>18</v>
      </c>
      <c r="C551" s="6" t="s">
        <v>26</v>
      </c>
      <c r="D551" s="12">
        <v>14</v>
      </c>
      <c r="E551" s="10">
        <v>293.31</v>
      </c>
      <c r="F551" s="6" t="s">
        <v>33</v>
      </c>
      <c r="G551" s="6" t="s">
        <v>34</v>
      </c>
      <c r="H551" s="7">
        <v>0</v>
      </c>
      <c r="I551" s="6" t="s">
        <v>37</v>
      </c>
      <c r="J551" s="10">
        <v>4106.34</v>
      </c>
      <c r="K551" s="6" t="s">
        <v>43</v>
      </c>
      <c r="L551" s="6" t="s">
        <v>2928</v>
      </c>
      <c r="M551" s="12">
        <v>0</v>
      </c>
      <c r="N551" s="9" t="s">
        <v>597</v>
      </c>
      <c r="O551" s="6" t="s">
        <v>2076</v>
      </c>
      <c r="P551" s="11">
        <v>21.61</v>
      </c>
      <c r="Q551" s="16">
        <v>45107</v>
      </c>
      <c r="R551" s="6" t="s">
        <v>2921</v>
      </c>
      <c r="S551" s="9">
        <f t="shared" si="64"/>
        <v>2023</v>
      </c>
      <c r="T551" s="12">
        <f t="shared" si="65"/>
        <v>6</v>
      </c>
      <c r="U551" s="6" t="str">
        <f t="shared" si="66"/>
        <v>Juni</v>
      </c>
      <c r="V551" s="9" t="str">
        <f t="shared" si="67"/>
        <v>Q2</v>
      </c>
      <c r="W551" s="10">
        <f t="shared" si="68"/>
        <v>4084.73</v>
      </c>
      <c r="X551" s="12">
        <f t="shared" si="69"/>
        <v>2</v>
      </c>
      <c r="Y551" s="9" t="str">
        <f t="shared" si="70"/>
        <v>Completed</v>
      </c>
      <c r="Z551" s="6" t="str">
        <f t="shared" si="71"/>
        <v>No Discount</v>
      </c>
    </row>
    <row r="552" spans="1:26" x14ac:dyDescent="0.35">
      <c r="A552" s="8">
        <v>45388</v>
      </c>
      <c r="B552" s="6" t="s">
        <v>21</v>
      </c>
      <c r="C552" s="6" t="s">
        <v>26</v>
      </c>
      <c r="D552" s="12">
        <v>10</v>
      </c>
      <c r="E552" s="10">
        <v>397.39</v>
      </c>
      <c r="F552" s="6" t="s">
        <v>33</v>
      </c>
      <c r="G552" s="6" t="s">
        <v>35</v>
      </c>
      <c r="H552" s="7">
        <v>0.15</v>
      </c>
      <c r="I552" s="6" t="s">
        <v>37</v>
      </c>
      <c r="J552" s="10">
        <v>3377.8150000000001</v>
      </c>
      <c r="K552" s="6" t="s">
        <v>43</v>
      </c>
      <c r="L552" s="6" t="s">
        <v>2928</v>
      </c>
      <c r="M552" s="12">
        <v>0</v>
      </c>
      <c r="N552" s="9" t="s">
        <v>598</v>
      </c>
      <c r="O552" s="6" t="s">
        <v>2077</v>
      </c>
      <c r="P552" s="11">
        <v>25.27</v>
      </c>
      <c r="Q552" s="16">
        <v>45398</v>
      </c>
      <c r="R552" s="6" t="s">
        <v>2924</v>
      </c>
      <c r="S552" s="9">
        <f t="shared" si="64"/>
        <v>2024</v>
      </c>
      <c r="T552" s="12">
        <f t="shared" si="65"/>
        <v>4</v>
      </c>
      <c r="U552" s="6" t="str">
        <f t="shared" si="66"/>
        <v>April</v>
      </c>
      <c r="V552" s="9" t="str">
        <f t="shared" si="67"/>
        <v>Q2</v>
      </c>
      <c r="W552" s="10">
        <f t="shared" si="68"/>
        <v>3352.5450000000001</v>
      </c>
      <c r="X552" s="12">
        <f t="shared" si="69"/>
        <v>10</v>
      </c>
      <c r="Y552" s="9" t="str">
        <f t="shared" si="70"/>
        <v>Completed</v>
      </c>
      <c r="Z552" s="6" t="str">
        <f t="shared" si="71"/>
        <v>High</v>
      </c>
    </row>
    <row r="553" spans="1:26" x14ac:dyDescent="0.35">
      <c r="A553" s="8">
        <v>45705</v>
      </c>
      <c r="B553" s="6" t="s">
        <v>19</v>
      </c>
      <c r="C553" s="6" t="s">
        <v>26</v>
      </c>
      <c r="D553" s="12">
        <v>2</v>
      </c>
      <c r="E553" s="10">
        <v>98.35</v>
      </c>
      <c r="F553" s="6" t="s">
        <v>32</v>
      </c>
      <c r="G553" s="6" t="s">
        <v>35</v>
      </c>
      <c r="H553" s="7">
        <v>0</v>
      </c>
      <c r="I553" s="6" t="s">
        <v>36</v>
      </c>
      <c r="J553" s="10">
        <v>196.7</v>
      </c>
      <c r="K553" s="6" t="s">
        <v>45</v>
      </c>
      <c r="L553" s="6" t="s">
        <v>47</v>
      </c>
      <c r="M553" s="12">
        <v>0</v>
      </c>
      <c r="N553" s="9" t="s">
        <v>599</v>
      </c>
      <c r="O553" s="6" t="s">
        <v>2078</v>
      </c>
      <c r="P553" s="11">
        <v>28.65</v>
      </c>
      <c r="Q553" s="16">
        <v>45707</v>
      </c>
      <c r="R553" s="6" t="s">
        <v>2922</v>
      </c>
      <c r="S553" s="9">
        <f t="shared" si="64"/>
        <v>2025</v>
      </c>
      <c r="T553" s="12">
        <f t="shared" si="65"/>
        <v>2</v>
      </c>
      <c r="U553" s="6" t="str">
        <f t="shared" si="66"/>
        <v>Februari</v>
      </c>
      <c r="V553" s="9" t="str">
        <f t="shared" si="67"/>
        <v>Q1</v>
      </c>
      <c r="W553" s="10">
        <f t="shared" si="68"/>
        <v>168.04999999999998</v>
      </c>
      <c r="X553" s="12">
        <f t="shared" si="69"/>
        <v>2</v>
      </c>
      <c r="Y553" s="9" t="str">
        <f t="shared" si="70"/>
        <v>Completed</v>
      </c>
      <c r="Z553" s="6" t="str">
        <f t="shared" si="71"/>
        <v>No Discount</v>
      </c>
    </row>
    <row r="554" spans="1:26" x14ac:dyDescent="0.35">
      <c r="A554" s="8">
        <v>44934</v>
      </c>
      <c r="B554" s="6" t="s">
        <v>19</v>
      </c>
      <c r="C554" s="6" t="s">
        <v>25</v>
      </c>
      <c r="D554" s="12">
        <v>6</v>
      </c>
      <c r="E554" s="10">
        <v>581.66999999999996</v>
      </c>
      <c r="F554" s="6" t="s">
        <v>31</v>
      </c>
      <c r="G554" s="6" t="s">
        <v>34</v>
      </c>
      <c r="H554" s="7">
        <v>0</v>
      </c>
      <c r="I554" s="6" t="s">
        <v>38</v>
      </c>
      <c r="J554" s="10">
        <v>3490.02</v>
      </c>
      <c r="K554" s="6" t="s">
        <v>45</v>
      </c>
      <c r="L554" s="6" t="s">
        <v>2928</v>
      </c>
      <c r="M554" s="12">
        <v>0</v>
      </c>
      <c r="N554" s="9" t="s">
        <v>600</v>
      </c>
      <c r="O554" s="6" t="s">
        <v>2079</v>
      </c>
      <c r="P554" s="11">
        <v>39.4</v>
      </c>
      <c r="Q554" s="16">
        <v>44937</v>
      </c>
      <c r="R554" s="6" t="s">
        <v>2922</v>
      </c>
      <c r="S554" s="9">
        <f t="shared" si="64"/>
        <v>2023</v>
      </c>
      <c r="T554" s="12">
        <f t="shared" si="65"/>
        <v>1</v>
      </c>
      <c r="U554" s="6" t="str">
        <f t="shared" si="66"/>
        <v>Januari</v>
      </c>
      <c r="V554" s="9" t="str">
        <f t="shared" si="67"/>
        <v>Q1</v>
      </c>
      <c r="W554" s="10">
        <f t="shared" si="68"/>
        <v>3450.62</v>
      </c>
      <c r="X554" s="12">
        <f t="shared" si="69"/>
        <v>3</v>
      </c>
      <c r="Y554" s="9" t="str">
        <f t="shared" si="70"/>
        <v>Completed</v>
      </c>
      <c r="Z554" s="6" t="str">
        <f t="shared" si="71"/>
        <v>No Discount</v>
      </c>
    </row>
    <row r="555" spans="1:26" x14ac:dyDescent="0.35">
      <c r="A555" s="8">
        <v>45281</v>
      </c>
      <c r="B555" s="6" t="s">
        <v>19</v>
      </c>
      <c r="C555" s="6" t="s">
        <v>24</v>
      </c>
      <c r="D555" s="12">
        <v>19</v>
      </c>
      <c r="E555" s="10">
        <v>30.41</v>
      </c>
      <c r="F555" s="6" t="s">
        <v>33</v>
      </c>
      <c r="G555" s="6" t="s">
        <v>35</v>
      </c>
      <c r="H555" s="7">
        <v>0.05</v>
      </c>
      <c r="I555" s="6" t="s">
        <v>38</v>
      </c>
      <c r="J555" s="10">
        <v>548.90049999999997</v>
      </c>
      <c r="K555" s="6" t="s">
        <v>45</v>
      </c>
      <c r="L555" s="6" t="s">
        <v>47</v>
      </c>
      <c r="M555" s="12">
        <v>0</v>
      </c>
      <c r="N555" s="9" t="s">
        <v>601</v>
      </c>
      <c r="O555" s="6" t="s">
        <v>2080</v>
      </c>
      <c r="P555" s="11">
        <v>48.33</v>
      </c>
      <c r="Q555" s="16">
        <v>45291</v>
      </c>
      <c r="R555" s="6" t="s">
        <v>2922</v>
      </c>
      <c r="S555" s="9">
        <f t="shared" si="64"/>
        <v>2023</v>
      </c>
      <c r="T555" s="12">
        <f t="shared" si="65"/>
        <v>12</v>
      </c>
      <c r="U555" s="6" t="str">
        <f t="shared" si="66"/>
        <v>Desember</v>
      </c>
      <c r="V555" s="9" t="str">
        <f t="shared" si="67"/>
        <v>Q4</v>
      </c>
      <c r="W555" s="10">
        <f t="shared" si="68"/>
        <v>500.57049999999998</v>
      </c>
      <c r="X555" s="12">
        <f t="shared" si="69"/>
        <v>10</v>
      </c>
      <c r="Y555" s="9" t="str">
        <f t="shared" si="70"/>
        <v>Completed</v>
      </c>
      <c r="Z555" s="6" t="str">
        <f t="shared" si="71"/>
        <v>Low</v>
      </c>
    </row>
    <row r="556" spans="1:26" x14ac:dyDescent="0.35">
      <c r="A556" s="8">
        <v>45486</v>
      </c>
      <c r="B556" s="6" t="s">
        <v>20</v>
      </c>
      <c r="C556" s="6" t="s">
        <v>27</v>
      </c>
      <c r="D556" s="12">
        <v>15</v>
      </c>
      <c r="E556" s="10">
        <v>368.79</v>
      </c>
      <c r="F556" s="6" t="s">
        <v>32</v>
      </c>
      <c r="G556" s="6" t="s">
        <v>34</v>
      </c>
      <c r="H556" s="7">
        <v>0.1</v>
      </c>
      <c r="I556" s="6" t="s">
        <v>41</v>
      </c>
      <c r="J556" s="10">
        <v>4978.6650000000009</v>
      </c>
      <c r="K556" s="6" t="s">
        <v>43</v>
      </c>
      <c r="L556" s="6" t="s">
        <v>49</v>
      </c>
      <c r="M556" s="12">
        <v>0</v>
      </c>
      <c r="N556" s="9" t="s">
        <v>602</v>
      </c>
      <c r="O556" s="6" t="s">
        <v>2081</v>
      </c>
      <c r="P556" s="11">
        <v>16.899999999999999</v>
      </c>
      <c r="Q556" s="16">
        <v>45488</v>
      </c>
      <c r="R556" s="6" t="s">
        <v>2923</v>
      </c>
      <c r="S556" s="9">
        <f t="shared" si="64"/>
        <v>2024</v>
      </c>
      <c r="T556" s="12">
        <f t="shared" si="65"/>
        <v>7</v>
      </c>
      <c r="U556" s="6" t="str">
        <f t="shared" si="66"/>
        <v>Juli</v>
      </c>
      <c r="V556" s="9" t="str">
        <f t="shared" si="67"/>
        <v>Q3</v>
      </c>
      <c r="W556" s="10">
        <f t="shared" si="68"/>
        <v>4961.7650000000012</v>
      </c>
      <c r="X556" s="12">
        <f t="shared" si="69"/>
        <v>2</v>
      </c>
      <c r="Y556" s="9" t="str">
        <f t="shared" si="70"/>
        <v>Completed</v>
      </c>
      <c r="Z556" s="6" t="str">
        <f t="shared" si="71"/>
        <v>Medium</v>
      </c>
    </row>
    <row r="557" spans="1:26" x14ac:dyDescent="0.35">
      <c r="A557" s="8">
        <v>45374</v>
      </c>
      <c r="B557" s="6" t="s">
        <v>22</v>
      </c>
      <c r="C557" s="6" t="s">
        <v>27</v>
      </c>
      <c r="D557" s="12">
        <v>4</v>
      </c>
      <c r="E557" s="10">
        <v>56.06</v>
      </c>
      <c r="F557" s="6" t="s">
        <v>33</v>
      </c>
      <c r="G557" s="6" t="s">
        <v>35</v>
      </c>
      <c r="H557" s="7">
        <v>0.15</v>
      </c>
      <c r="I557" s="6" t="s">
        <v>39</v>
      </c>
      <c r="J557" s="10">
        <v>190.60400000000001</v>
      </c>
      <c r="K557" s="6" t="s">
        <v>46</v>
      </c>
      <c r="L557" s="6" t="s">
        <v>48</v>
      </c>
      <c r="M557" s="12">
        <v>0</v>
      </c>
      <c r="N557" s="9" t="s">
        <v>603</v>
      </c>
      <c r="O557" s="6" t="s">
        <v>2082</v>
      </c>
      <c r="P557" s="11">
        <v>10.77</v>
      </c>
      <c r="Q557" s="16">
        <v>45383</v>
      </c>
      <c r="R557" s="6" t="s">
        <v>2925</v>
      </c>
      <c r="S557" s="9">
        <f t="shared" si="64"/>
        <v>2024</v>
      </c>
      <c r="T557" s="12">
        <f t="shared" si="65"/>
        <v>3</v>
      </c>
      <c r="U557" s="6" t="str">
        <f t="shared" si="66"/>
        <v>Maret</v>
      </c>
      <c r="V557" s="9" t="str">
        <f t="shared" si="67"/>
        <v>Q1</v>
      </c>
      <c r="W557" s="10">
        <f t="shared" si="68"/>
        <v>179.834</v>
      </c>
      <c r="X557" s="12">
        <f t="shared" si="69"/>
        <v>9</v>
      </c>
      <c r="Y557" s="9" t="str">
        <f t="shared" si="70"/>
        <v>Completed</v>
      </c>
      <c r="Z557" s="6" t="str">
        <f t="shared" si="71"/>
        <v>High</v>
      </c>
    </row>
    <row r="558" spans="1:26" x14ac:dyDescent="0.35">
      <c r="A558" s="8">
        <v>45370</v>
      </c>
      <c r="B558" s="6" t="s">
        <v>22</v>
      </c>
      <c r="C558" s="6" t="s">
        <v>26</v>
      </c>
      <c r="D558" s="12">
        <v>7</v>
      </c>
      <c r="E558" s="10">
        <v>15.65</v>
      </c>
      <c r="F558" s="6" t="s">
        <v>33</v>
      </c>
      <c r="G558" s="6" t="s">
        <v>34</v>
      </c>
      <c r="H558" s="7">
        <v>0</v>
      </c>
      <c r="I558" s="6" t="s">
        <v>39</v>
      </c>
      <c r="J558" s="10">
        <v>109.55</v>
      </c>
      <c r="K558" s="6" t="s">
        <v>45</v>
      </c>
      <c r="L558" s="6" t="s">
        <v>2928</v>
      </c>
      <c r="M558" s="12">
        <v>0</v>
      </c>
      <c r="N558" s="9" t="s">
        <v>604</v>
      </c>
      <c r="O558" s="6" t="s">
        <v>2083</v>
      </c>
      <c r="P558" s="11">
        <v>13.28</v>
      </c>
      <c r="Q558" s="16">
        <v>45376</v>
      </c>
      <c r="R558" s="6" t="s">
        <v>2925</v>
      </c>
      <c r="S558" s="9">
        <f t="shared" si="64"/>
        <v>2024</v>
      </c>
      <c r="T558" s="12">
        <f t="shared" si="65"/>
        <v>3</v>
      </c>
      <c r="U558" s="6" t="str">
        <f t="shared" si="66"/>
        <v>Maret</v>
      </c>
      <c r="V558" s="9" t="str">
        <f t="shared" si="67"/>
        <v>Q1</v>
      </c>
      <c r="W558" s="10">
        <f t="shared" si="68"/>
        <v>96.27</v>
      </c>
      <c r="X558" s="12">
        <f t="shared" si="69"/>
        <v>6</v>
      </c>
      <c r="Y558" s="9" t="str">
        <f t="shared" si="70"/>
        <v>Completed</v>
      </c>
      <c r="Z558" s="6" t="str">
        <f t="shared" si="71"/>
        <v>No Discount</v>
      </c>
    </row>
    <row r="559" spans="1:26" x14ac:dyDescent="0.35">
      <c r="A559" s="8">
        <v>45797</v>
      </c>
      <c r="B559" s="6" t="s">
        <v>21</v>
      </c>
      <c r="C559" s="6" t="s">
        <v>28</v>
      </c>
      <c r="D559" s="12">
        <v>9</v>
      </c>
      <c r="E559" s="10">
        <v>380.85</v>
      </c>
      <c r="F559" s="6" t="s">
        <v>30</v>
      </c>
      <c r="G559" s="6" t="s">
        <v>34</v>
      </c>
      <c r="H559" s="7">
        <v>0</v>
      </c>
      <c r="I559" s="6" t="s">
        <v>39</v>
      </c>
      <c r="J559" s="10">
        <v>3427.65</v>
      </c>
      <c r="K559" s="6" t="s">
        <v>46</v>
      </c>
      <c r="L559" s="6" t="s">
        <v>47</v>
      </c>
      <c r="M559" s="12">
        <v>0</v>
      </c>
      <c r="N559" s="9" t="s">
        <v>605</v>
      </c>
      <c r="O559" s="6" t="s">
        <v>1930</v>
      </c>
      <c r="P559" s="11">
        <v>33.4</v>
      </c>
      <c r="Q559" s="16">
        <v>45806</v>
      </c>
      <c r="R559" s="6" t="s">
        <v>2924</v>
      </c>
      <c r="S559" s="9">
        <f t="shared" si="64"/>
        <v>2025</v>
      </c>
      <c r="T559" s="12">
        <f t="shared" si="65"/>
        <v>5</v>
      </c>
      <c r="U559" s="6" t="str">
        <f t="shared" si="66"/>
        <v>Mei</v>
      </c>
      <c r="V559" s="9" t="str">
        <f t="shared" si="67"/>
        <v>Q2</v>
      </c>
      <c r="W559" s="10">
        <f t="shared" si="68"/>
        <v>3394.25</v>
      </c>
      <c r="X559" s="12">
        <f t="shared" si="69"/>
        <v>9</v>
      </c>
      <c r="Y559" s="9" t="str">
        <f t="shared" si="70"/>
        <v>Completed</v>
      </c>
      <c r="Z559" s="6" t="str">
        <f t="shared" si="71"/>
        <v>No Discount</v>
      </c>
    </row>
    <row r="560" spans="1:26" x14ac:dyDescent="0.35">
      <c r="A560" s="8">
        <v>45676</v>
      </c>
      <c r="B560" s="6" t="s">
        <v>19</v>
      </c>
      <c r="C560" s="6" t="s">
        <v>26</v>
      </c>
      <c r="D560" s="12">
        <v>11</v>
      </c>
      <c r="E560" s="10">
        <v>587.21</v>
      </c>
      <c r="F560" s="6" t="s">
        <v>32</v>
      </c>
      <c r="G560" s="6" t="s">
        <v>34</v>
      </c>
      <c r="H560" s="7">
        <v>0</v>
      </c>
      <c r="I560" s="6" t="s">
        <v>39</v>
      </c>
      <c r="J560" s="10">
        <v>6459.31</v>
      </c>
      <c r="K560" s="6" t="s">
        <v>45</v>
      </c>
      <c r="L560" s="6" t="s">
        <v>49</v>
      </c>
      <c r="M560" s="12">
        <v>0</v>
      </c>
      <c r="N560" s="9" t="s">
        <v>606</v>
      </c>
      <c r="O560" s="6" t="s">
        <v>2084</v>
      </c>
      <c r="P560" s="11">
        <v>34.32</v>
      </c>
      <c r="Q560" s="16">
        <v>45683</v>
      </c>
      <c r="R560" s="6" t="s">
        <v>2922</v>
      </c>
      <c r="S560" s="9">
        <f t="shared" si="64"/>
        <v>2025</v>
      </c>
      <c r="T560" s="12">
        <f t="shared" si="65"/>
        <v>1</v>
      </c>
      <c r="U560" s="6" t="str">
        <f t="shared" si="66"/>
        <v>Januari</v>
      </c>
      <c r="V560" s="9" t="str">
        <f t="shared" si="67"/>
        <v>Q1</v>
      </c>
      <c r="W560" s="10">
        <f t="shared" si="68"/>
        <v>6424.9900000000007</v>
      </c>
      <c r="X560" s="12">
        <f t="shared" si="69"/>
        <v>7</v>
      </c>
      <c r="Y560" s="9" t="str">
        <f t="shared" si="70"/>
        <v>Completed</v>
      </c>
      <c r="Z560" s="6" t="str">
        <f t="shared" si="71"/>
        <v>No Discount</v>
      </c>
    </row>
    <row r="561" spans="1:26" x14ac:dyDescent="0.35">
      <c r="A561" s="8">
        <v>45074</v>
      </c>
      <c r="B561" s="6" t="s">
        <v>19</v>
      </c>
      <c r="C561" s="6" t="s">
        <v>29</v>
      </c>
      <c r="D561" s="12">
        <v>17</v>
      </c>
      <c r="E561" s="10">
        <v>554.25</v>
      </c>
      <c r="F561" s="6" t="s">
        <v>31</v>
      </c>
      <c r="G561" s="6" t="s">
        <v>34</v>
      </c>
      <c r="H561" s="7">
        <v>0.1</v>
      </c>
      <c r="I561" s="6" t="s">
        <v>40</v>
      </c>
      <c r="J561" s="10">
        <v>8480.0249999999996</v>
      </c>
      <c r="K561" s="6" t="s">
        <v>45</v>
      </c>
      <c r="L561" s="6" t="s">
        <v>2928</v>
      </c>
      <c r="M561" s="12">
        <v>0</v>
      </c>
      <c r="N561" s="9" t="s">
        <v>607</v>
      </c>
      <c r="O561" s="6" t="s">
        <v>2085</v>
      </c>
      <c r="P561" s="11">
        <v>8.66</v>
      </c>
      <c r="Q561" s="16">
        <v>45078</v>
      </c>
      <c r="R561" s="6" t="s">
        <v>2922</v>
      </c>
      <c r="S561" s="9">
        <f t="shared" si="64"/>
        <v>2023</v>
      </c>
      <c r="T561" s="12">
        <f t="shared" si="65"/>
        <v>5</v>
      </c>
      <c r="U561" s="6" t="str">
        <f t="shared" si="66"/>
        <v>Mei</v>
      </c>
      <c r="V561" s="9" t="str">
        <f t="shared" si="67"/>
        <v>Q2</v>
      </c>
      <c r="W561" s="10">
        <f t="shared" si="68"/>
        <v>8471.3649999999998</v>
      </c>
      <c r="X561" s="12">
        <f t="shared" si="69"/>
        <v>4</v>
      </c>
      <c r="Y561" s="9" t="str">
        <f t="shared" si="70"/>
        <v>Completed</v>
      </c>
      <c r="Z561" s="6" t="str">
        <f t="shared" si="71"/>
        <v>Medium</v>
      </c>
    </row>
    <row r="562" spans="1:26" x14ac:dyDescent="0.35">
      <c r="A562" s="8">
        <v>45227</v>
      </c>
      <c r="B562" s="6" t="s">
        <v>18</v>
      </c>
      <c r="C562" s="6" t="s">
        <v>29</v>
      </c>
      <c r="D562" s="12">
        <v>3</v>
      </c>
      <c r="E562" s="10">
        <v>410.23</v>
      </c>
      <c r="F562" s="6" t="s">
        <v>31</v>
      </c>
      <c r="G562" s="6" t="s">
        <v>34</v>
      </c>
      <c r="H562" s="7">
        <v>0.15</v>
      </c>
      <c r="I562" s="6" t="s">
        <v>40</v>
      </c>
      <c r="J562" s="10">
        <v>1046.0864999999999</v>
      </c>
      <c r="K562" s="6" t="s">
        <v>44</v>
      </c>
      <c r="L562" s="6" t="s">
        <v>47</v>
      </c>
      <c r="M562" s="12">
        <v>0</v>
      </c>
      <c r="N562" s="9" t="s">
        <v>608</v>
      </c>
      <c r="O562" s="6" t="s">
        <v>2086</v>
      </c>
      <c r="P562" s="11">
        <v>6.04</v>
      </c>
      <c r="Q562" s="16">
        <v>45233</v>
      </c>
      <c r="R562" s="6" t="s">
        <v>2921</v>
      </c>
      <c r="S562" s="9">
        <f t="shared" si="64"/>
        <v>2023</v>
      </c>
      <c r="T562" s="12">
        <f t="shared" si="65"/>
        <v>10</v>
      </c>
      <c r="U562" s="6" t="str">
        <f t="shared" si="66"/>
        <v>Oktober</v>
      </c>
      <c r="V562" s="9" t="str">
        <f t="shared" si="67"/>
        <v>Q4</v>
      </c>
      <c r="W562" s="10">
        <f t="shared" si="68"/>
        <v>1040.0464999999999</v>
      </c>
      <c r="X562" s="12">
        <f t="shared" si="69"/>
        <v>6</v>
      </c>
      <c r="Y562" s="9" t="str">
        <f t="shared" si="70"/>
        <v>Completed</v>
      </c>
      <c r="Z562" s="6" t="str">
        <f t="shared" si="71"/>
        <v>High</v>
      </c>
    </row>
    <row r="563" spans="1:26" x14ac:dyDescent="0.35">
      <c r="A563" s="8">
        <v>45255</v>
      </c>
      <c r="B563" s="6" t="s">
        <v>22</v>
      </c>
      <c r="C563" s="6" t="s">
        <v>27</v>
      </c>
      <c r="D563" s="12">
        <v>5</v>
      </c>
      <c r="E563" s="10">
        <v>99.23</v>
      </c>
      <c r="F563" s="6" t="s">
        <v>30</v>
      </c>
      <c r="G563" s="6" t="s">
        <v>35</v>
      </c>
      <c r="H563" s="7">
        <v>0</v>
      </c>
      <c r="I563" s="6" t="s">
        <v>36</v>
      </c>
      <c r="J563" s="10">
        <v>496.15</v>
      </c>
      <c r="K563" s="6" t="s">
        <v>45</v>
      </c>
      <c r="L563" s="6" t="s">
        <v>2928</v>
      </c>
      <c r="M563" s="12">
        <v>0</v>
      </c>
      <c r="N563" s="9" t="s">
        <v>609</v>
      </c>
      <c r="O563" s="6" t="s">
        <v>2087</v>
      </c>
      <c r="P563" s="11">
        <v>37.659999999999997</v>
      </c>
      <c r="Q563" s="16">
        <v>45262</v>
      </c>
      <c r="R563" s="6" t="s">
        <v>2925</v>
      </c>
      <c r="S563" s="9">
        <f t="shared" si="64"/>
        <v>2023</v>
      </c>
      <c r="T563" s="12">
        <f t="shared" si="65"/>
        <v>11</v>
      </c>
      <c r="U563" s="6" t="str">
        <f t="shared" si="66"/>
        <v>November</v>
      </c>
      <c r="V563" s="9" t="str">
        <f t="shared" si="67"/>
        <v>Q4</v>
      </c>
      <c r="W563" s="10">
        <f t="shared" si="68"/>
        <v>458.49</v>
      </c>
      <c r="X563" s="12">
        <f t="shared" si="69"/>
        <v>7</v>
      </c>
      <c r="Y563" s="9" t="str">
        <f t="shared" si="70"/>
        <v>Completed</v>
      </c>
      <c r="Z563" s="6" t="str">
        <f t="shared" si="71"/>
        <v>No Discount</v>
      </c>
    </row>
    <row r="564" spans="1:26" x14ac:dyDescent="0.35">
      <c r="A564" s="8">
        <v>45613</v>
      </c>
      <c r="B564" s="6" t="s">
        <v>19</v>
      </c>
      <c r="C564" s="6" t="s">
        <v>27</v>
      </c>
      <c r="D564" s="12">
        <v>9</v>
      </c>
      <c r="E564" s="10">
        <v>503.18</v>
      </c>
      <c r="F564" s="6" t="s">
        <v>30</v>
      </c>
      <c r="G564" s="6" t="s">
        <v>34</v>
      </c>
      <c r="H564" s="7">
        <v>0</v>
      </c>
      <c r="I564" s="6" t="s">
        <v>40</v>
      </c>
      <c r="J564" s="10">
        <v>4528.62</v>
      </c>
      <c r="K564" s="6" t="s">
        <v>43</v>
      </c>
      <c r="L564" s="6" t="s">
        <v>48</v>
      </c>
      <c r="M564" s="12">
        <v>1</v>
      </c>
      <c r="N564" s="9" t="s">
        <v>610</v>
      </c>
      <c r="O564" s="6" t="s">
        <v>2088</v>
      </c>
      <c r="P564" s="11">
        <v>46.02</v>
      </c>
      <c r="Q564" s="16">
        <v>45620</v>
      </c>
      <c r="R564" s="6" t="s">
        <v>2922</v>
      </c>
      <c r="S564" s="9">
        <f t="shared" si="64"/>
        <v>2024</v>
      </c>
      <c r="T564" s="12">
        <f t="shared" si="65"/>
        <v>11</v>
      </c>
      <c r="U564" s="6" t="str">
        <f t="shared" si="66"/>
        <v>November</v>
      </c>
      <c r="V564" s="9" t="str">
        <f t="shared" si="67"/>
        <v>Q4</v>
      </c>
      <c r="W564" s="10">
        <f t="shared" si="68"/>
        <v>4482.5999999999995</v>
      </c>
      <c r="X564" s="12">
        <f t="shared" si="69"/>
        <v>7</v>
      </c>
      <c r="Y564" s="9" t="str">
        <f t="shared" si="70"/>
        <v>Returned</v>
      </c>
      <c r="Z564" s="6" t="str">
        <f t="shared" si="71"/>
        <v>No Discount</v>
      </c>
    </row>
    <row r="565" spans="1:26" x14ac:dyDescent="0.35">
      <c r="A565" s="8">
        <v>45315</v>
      </c>
      <c r="B565" s="6" t="s">
        <v>21</v>
      </c>
      <c r="C565" s="6" t="s">
        <v>27</v>
      </c>
      <c r="D565" s="12">
        <v>17</v>
      </c>
      <c r="E565" s="10">
        <v>155.31</v>
      </c>
      <c r="F565" s="6" t="s">
        <v>32</v>
      </c>
      <c r="G565" s="6" t="s">
        <v>35</v>
      </c>
      <c r="H565" s="7">
        <v>0.15</v>
      </c>
      <c r="I565" s="6" t="s">
        <v>41</v>
      </c>
      <c r="J565" s="10">
        <v>2244.2294999999999</v>
      </c>
      <c r="K565" s="6" t="s">
        <v>44</v>
      </c>
      <c r="L565" s="6" t="s">
        <v>49</v>
      </c>
      <c r="M565" s="12">
        <v>0</v>
      </c>
      <c r="N565" s="9" t="s">
        <v>611</v>
      </c>
      <c r="O565" s="6" t="s">
        <v>2089</v>
      </c>
      <c r="P565" s="11">
        <v>27.1</v>
      </c>
      <c r="Q565" s="16">
        <v>45320</v>
      </c>
      <c r="R565" s="6" t="s">
        <v>2924</v>
      </c>
      <c r="S565" s="9">
        <f t="shared" si="64"/>
        <v>2024</v>
      </c>
      <c r="T565" s="12">
        <f t="shared" si="65"/>
        <v>1</v>
      </c>
      <c r="U565" s="6" t="str">
        <f t="shared" si="66"/>
        <v>Januari</v>
      </c>
      <c r="V565" s="9" t="str">
        <f t="shared" si="67"/>
        <v>Q1</v>
      </c>
      <c r="W565" s="10">
        <f t="shared" si="68"/>
        <v>2217.1295</v>
      </c>
      <c r="X565" s="12">
        <f t="shared" si="69"/>
        <v>5</v>
      </c>
      <c r="Y565" s="9" t="str">
        <f t="shared" si="70"/>
        <v>Completed</v>
      </c>
      <c r="Z565" s="6" t="str">
        <f t="shared" si="71"/>
        <v>High</v>
      </c>
    </row>
    <row r="566" spans="1:26" x14ac:dyDescent="0.35">
      <c r="A566" s="8">
        <v>45096</v>
      </c>
      <c r="B566" s="6" t="s">
        <v>20</v>
      </c>
      <c r="C566" s="6" t="s">
        <v>26</v>
      </c>
      <c r="D566" s="12">
        <v>7</v>
      </c>
      <c r="E566" s="10">
        <v>303.79000000000002</v>
      </c>
      <c r="F566" s="6" t="s">
        <v>33</v>
      </c>
      <c r="G566" s="6" t="s">
        <v>34</v>
      </c>
      <c r="H566" s="7">
        <v>0.15</v>
      </c>
      <c r="I566" s="6" t="s">
        <v>38</v>
      </c>
      <c r="J566" s="10">
        <v>1807.5505000000001</v>
      </c>
      <c r="K566" s="6" t="s">
        <v>44</v>
      </c>
      <c r="L566" s="6" t="s">
        <v>48</v>
      </c>
      <c r="M566" s="12">
        <v>0</v>
      </c>
      <c r="N566" s="9" t="s">
        <v>612</v>
      </c>
      <c r="O566" s="6" t="s">
        <v>2090</v>
      </c>
      <c r="P566" s="11">
        <v>38.85</v>
      </c>
      <c r="Q566" s="16">
        <v>45106</v>
      </c>
      <c r="R566" s="6" t="s">
        <v>2923</v>
      </c>
      <c r="S566" s="9">
        <f t="shared" si="64"/>
        <v>2023</v>
      </c>
      <c r="T566" s="12">
        <f t="shared" si="65"/>
        <v>6</v>
      </c>
      <c r="U566" s="6" t="str">
        <f t="shared" si="66"/>
        <v>Juni</v>
      </c>
      <c r="V566" s="9" t="str">
        <f t="shared" si="67"/>
        <v>Q2</v>
      </c>
      <c r="W566" s="10">
        <f t="shared" si="68"/>
        <v>1768.7005000000001</v>
      </c>
      <c r="X566" s="12">
        <f t="shared" si="69"/>
        <v>10</v>
      </c>
      <c r="Y566" s="9" t="str">
        <f t="shared" si="70"/>
        <v>Completed</v>
      </c>
      <c r="Z566" s="6" t="str">
        <f t="shared" si="71"/>
        <v>High</v>
      </c>
    </row>
    <row r="567" spans="1:26" x14ac:dyDescent="0.35">
      <c r="A567" s="8">
        <v>45670</v>
      </c>
      <c r="B567" s="6" t="s">
        <v>18</v>
      </c>
      <c r="C567" s="6" t="s">
        <v>24</v>
      </c>
      <c r="D567" s="12">
        <v>17</v>
      </c>
      <c r="E567" s="10">
        <v>263.75</v>
      </c>
      <c r="F567" s="6" t="s">
        <v>30</v>
      </c>
      <c r="G567" s="6" t="s">
        <v>35</v>
      </c>
      <c r="H567" s="7">
        <v>0</v>
      </c>
      <c r="I567" s="6" t="s">
        <v>37</v>
      </c>
      <c r="J567" s="10">
        <v>4483.75</v>
      </c>
      <c r="K567" s="6" t="s">
        <v>42</v>
      </c>
      <c r="L567" s="6" t="s">
        <v>2928</v>
      </c>
      <c r="M567" s="12">
        <v>1</v>
      </c>
      <c r="N567" s="9" t="s">
        <v>613</v>
      </c>
      <c r="O567" s="6" t="s">
        <v>2091</v>
      </c>
      <c r="P567" s="11">
        <v>12.97</v>
      </c>
      <c r="Q567" s="16">
        <v>45675</v>
      </c>
      <c r="R567" s="6" t="s">
        <v>2921</v>
      </c>
      <c r="S567" s="9">
        <f t="shared" si="64"/>
        <v>2025</v>
      </c>
      <c r="T567" s="12">
        <f t="shared" si="65"/>
        <v>1</v>
      </c>
      <c r="U567" s="6" t="str">
        <f t="shared" si="66"/>
        <v>Januari</v>
      </c>
      <c r="V567" s="9" t="str">
        <f t="shared" si="67"/>
        <v>Q1</v>
      </c>
      <c r="W567" s="10">
        <f t="shared" si="68"/>
        <v>4470.78</v>
      </c>
      <c r="X567" s="12">
        <f t="shared" si="69"/>
        <v>5</v>
      </c>
      <c r="Y567" s="9" t="str">
        <f t="shared" si="70"/>
        <v>Returned</v>
      </c>
      <c r="Z567" s="6" t="str">
        <f t="shared" si="71"/>
        <v>No Discount</v>
      </c>
    </row>
    <row r="568" spans="1:26" x14ac:dyDescent="0.35">
      <c r="A568" s="8">
        <v>45315</v>
      </c>
      <c r="B568" s="6" t="s">
        <v>18</v>
      </c>
      <c r="C568" s="6" t="s">
        <v>24</v>
      </c>
      <c r="D568" s="12">
        <v>4</v>
      </c>
      <c r="E568" s="10">
        <v>179.92</v>
      </c>
      <c r="F568" s="6" t="s">
        <v>33</v>
      </c>
      <c r="G568" s="6" t="s">
        <v>35</v>
      </c>
      <c r="H568" s="7">
        <v>0.1</v>
      </c>
      <c r="I568" s="6" t="s">
        <v>40</v>
      </c>
      <c r="J568" s="10">
        <v>647.71199999999999</v>
      </c>
      <c r="K568" s="6" t="s">
        <v>42</v>
      </c>
      <c r="L568" s="6" t="s">
        <v>49</v>
      </c>
      <c r="M568" s="12">
        <v>0</v>
      </c>
      <c r="N568" s="9" t="s">
        <v>614</v>
      </c>
      <c r="O568" s="6" t="s">
        <v>2092</v>
      </c>
      <c r="P568" s="11">
        <v>35.26</v>
      </c>
      <c r="Q568" s="16">
        <v>45323</v>
      </c>
      <c r="R568" s="6" t="s">
        <v>2921</v>
      </c>
      <c r="S568" s="9">
        <f t="shared" si="64"/>
        <v>2024</v>
      </c>
      <c r="T568" s="12">
        <f t="shared" si="65"/>
        <v>1</v>
      </c>
      <c r="U568" s="6" t="str">
        <f t="shared" si="66"/>
        <v>Januari</v>
      </c>
      <c r="V568" s="9" t="str">
        <f t="shared" si="67"/>
        <v>Q1</v>
      </c>
      <c r="W568" s="10">
        <f t="shared" si="68"/>
        <v>612.452</v>
      </c>
      <c r="X568" s="12">
        <f t="shared" si="69"/>
        <v>8</v>
      </c>
      <c r="Y568" s="9" t="str">
        <f t="shared" si="70"/>
        <v>Completed</v>
      </c>
      <c r="Z568" s="6" t="str">
        <f t="shared" si="71"/>
        <v>Medium</v>
      </c>
    </row>
    <row r="569" spans="1:26" x14ac:dyDescent="0.35">
      <c r="A569" s="8">
        <v>45663</v>
      </c>
      <c r="B569" s="6" t="s">
        <v>19</v>
      </c>
      <c r="C569" s="6" t="s">
        <v>29</v>
      </c>
      <c r="D569" s="12">
        <v>2</v>
      </c>
      <c r="E569" s="10">
        <v>264</v>
      </c>
      <c r="F569" s="6" t="s">
        <v>33</v>
      </c>
      <c r="G569" s="6" t="s">
        <v>35</v>
      </c>
      <c r="H569" s="7">
        <v>0</v>
      </c>
      <c r="I569" s="6" t="s">
        <v>41</v>
      </c>
      <c r="J569" s="10">
        <v>528</v>
      </c>
      <c r="K569" s="6" t="s">
        <v>43</v>
      </c>
      <c r="L569" s="6" t="s">
        <v>48</v>
      </c>
      <c r="M569" s="12">
        <v>0</v>
      </c>
      <c r="N569" s="9" t="s">
        <v>615</v>
      </c>
      <c r="O569" s="6" t="s">
        <v>2093</v>
      </c>
      <c r="P569" s="11">
        <v>26.73</v>
      </c>
      <c r="Q569" s="16">
        <v>45671</v>
      </c>
      <c r="R569" s="6" t="s">
        <v>2922</v>
      </c>
      <c r="S569" s="9">
        <f t="shared" si="64"/>
        <v>2025</v>
      </c>
      <c r="T569" s="12">
        <f t="shared" si="65"/>
        <v>1</v>
      </c>
      <c r="U569" s="6" t="str">
        <f t="shared" si="66"/>
        <v>Januari</v>
      </c>
      <c r="V569" s="9" t="str">
        <f t="shared" si="67"/>
        <v>Q1</v>
      </c>
      <c r="W569" s="10">
        <f t="shared" si="68"/>
        <v>501.27</v>
      </c>
      <c r="X569" s="12">
        <f t="shared" si="69"/>
        <v>8</v>
      </c>
      <c r="Y569" s="9" t="str">
        <f t="shared" si="70"/>
        <v>Completed</v>
      </c>
      <c r="Z569" s="6" t="str">
        <f t="shared" si="71"/>
        <v>No Discount</v>
      </c>
    </row>
    <row r="570" spans="1:26" x14ac:dyDescent="0.35">
      <c r="A570" s="8">
        <v>45659</v>
      </c>
      <c r="B570" s="6" t="s">
        <v>21</v>
      </c>
      <c r="C570" s="6" t="s">
        <v>23</v>
      </c>
      <c r="D570" s="12">
        <v>4</v>
      </c>
      <c r="E570" s="10">
        <v>403.97</v>
      </c>
      <c r="F570" s="6" t="s">
        <v>31</v>
      </c>
      <c r="G570" s="6" t="s">
        <v>34</v>
      </c>
      <c r="H570" s="7">
        <v>0.05</v>
      </c>
      <c r="I570" s="6" t="s">
        <v>37</v>
      </c>
      <c r="J570" s="10">
        <v>1535.086</v>
      </c>
      <c r="K570" s="6" t="s">
        <v>46</v>
      </c>
      <c r="L570" s="6" t="s">
        <v>49</v>
      </c>
      <c r="M570" s="12">
        <v>0</v>
      </c>
      <c r="N570" s="9" t="s">
        <v>616</v>
      </c>
      <c r="O570" s="6" t="s">
        <v>2094</v>
      </c>
      <c r="P570" s="11">
        <v>39.92</v>
      </c>
      <c r="Q570" s="16">
        <v>45666</v>
      </c>
      <c r="R570" s="6" t="s">
        <v>2924</v>
      </c>
      <c r="S570" s="9">
        <f t="shared" si="64"/>
        <v>2025</v>
      </c>
      <c r="T570" s="12">
        <f t="shared" si="65"/>
        <v>1</v>
      </c>
      <c r="U570" s="6" t="str">
        <f t="shared" si="66"/>
        <v>Januari</v>
      </c>
      <c r="V570" s="9" t="str">
        <f t="shared" si="67"/>
        <v>Q1</v>
      </c>
      <c r="W570" s="10">
        <f t="shared" si="68"/>
        <v>1495.1659999999999</v>
      </c>
      <c r="X570" s="12">
        <f t="shared" si="69"/>
        <v>7</v>
      </c>
      <c r="Y570" s="9" t="str">
        <f t="shared" si="70"/>
        <v>Completed</v>
      </c>
      <c r="Z570" s="6" t="str">
        <f t="shared" si="71"/>
        <v>Low</v>
      </c>
    </row>
    <row r="571" spans="1:26" x14ac:dyDescent="0.35">
      <c r="A571" s="8">
        <v>44979</v>
      </c>
      <c r="B571" s="6" t="s">
        <v>20</v>
      </c>
      <c r="C571" s="6" t="s">
        <v>25</v>
      </c>
      <c r="D571" s="12">
        <v>4</v>
      </c>
      <c r="E571" s="10">
        <v>85.96</v>
      </c>
      <c r="F571" s="6" t="s">
        <v>31</v>
      </c>
      <c r="G571" s="6" t="s">
        <v>35</v>
      </c>
      <c r="H571" s="7">
        <v>0.1</v>
      </c>
      <c r="I571" s="6" t="s">
        <v>38</v>
      </c>
      <c r="J571" s="10">
        <v>309.45600000000002</v>
      </c>
      <c r="K571" s="6" t="s">
        <v>44</v>
      </c>
      <c r="L571" s="6" t="s">
        <v>2928</v>
      </c>
      <c r="M571" s="12">
        <v>0</v>
      </c>
      <c r="N571" s="9" t="s">
        <v>617</v>
      </c>
      <c r="O571" s="6" t="s">
        <v>2095</v>
      </c>
      <c r="P571" s="11">
        <v>32.119999999999997</v>
      </c>
      <c r="Q571" s="16">
        <v>44988</v>
      </c>
      <c r="R571" s="6" t="s">
        <v>2923</v>
      </c>
      <c r="S571" s="9">
        <f t="shared" si="64"/>
        <v>2023</v>
      </c>
      <c r="T571" s="12">
        <f t="shared" si="65"/>
        <v>2</v>
      </c>
      <c r="U571" s="6" t="str">
        <f t="shared" si="66"/>
        <v>Februari</v>
      </c>
      <c r="V571" s="9" t="str">
        <f t="shared" si="67"/>
        <v>Q1</v>
      </c>
      <c r="W571" s="10">
        <f t="shared" si="68"/>
        <v>277.33600000000001</v>
      </c>
      <c r="X571" s="12">
        <f t="shared" si="69"/>
        <v>9</v>
      </c>
      <c r="Y571" s="9" t="str">
        <f t="shared" si="70"/>
        <v>Completed</v>
      </c>
      <c r="Z571" s="6" t="str">
        <f t="shared" si="71"/>
        <v>Medium</v>
      </c>
    </row>
    <row r="572" spans="1:26" x14ac:dyDescent="0.35">
      <c r="A572" s="8">
        <v>45694</v>
      </c>
      <c r="B572" s="6" t="s">
        <v>18</v>
      </c>
      <c r="C572" s="6" t="s">
        <v>25</v>
      </c>
      <c r="D572" s="12">
        <v>2</v>
      </c>
      <c r="E572" s="10">
        <v>93.49</v>
      </c>
      <c r="F572" s="6" t="s">
        <v>31</v>
      </c>
      <c r="G572" s="6" t="s">
        <v>34</v>
      </c>
      <c r="H572" s="7">
        <v>0.1</v>
      </c>
      <c r="I572" s="6" t="s">
        <v>37</v>
      </c>
      <c r="J572" s="10">
        <v>168.28200000000001</v>
      </c>
      <c r="K572" s="6" t="s">
        <v>45</v>
      </c>
      <c r="L572" s="6" t="s">
        <v>49</v>
      </c>
      <c r="M572" s="12">
        <v>0</v>
      </c>
      <c r="N572" s="9" t="s">
        <v>618</v>
      </c>
      <c r="O572" s="6" t="s">
        <v>2096</v>
      </c>
      <c r="P572" s="11">
        <v>26.31</v>
      </c>
      <c r="Q572" s="16">
        <v>45704</v>
      </c>
      <c r="R572" s="6" t="s">
        <v>2921</v>
      </c>
      <c r="S572" s="9">
        <f t="shared" si="64"/>
        <v>2025</v>
      </c>
      <c r="T572" s="12">
        <f t="shared" si="65"/>
        <v>2</v>
      </c>
      <c r="U572" s="6" t="str">
        <f t="shared" si="66"/>
        <v>Februari</v>
      </c>
      <c r="V572" s="9" t="str">
        <f t="shared" si="67"/>
        <v>Q1</v>
      </c>
      <c r="W572" s="10">
        <f t="shared" si="68"/>
        <v>141.97200000000001</v>
      </c>
      <c r="X572" s="12">
        <f t="shared" si="69"/>
        <v>10</v>
      </c>
      <c r="Y572" s="9" t="str">
        <f t="shared" si="70"/>
        <v>Completed</v>
      </c>
      <c r="Z572" s="6" t="str">
        <f t="shared" si="71"/>
        <v>Medium</v>
      </c>
    </row>
    <row r="573" spans="1:26" x14ac:dyDescent="0.35">
      <c r="A573" s="8">
        <v>45561</v>
      </c>
      <c r="B573" s="6" t="s">
        <v>18</v>
      </c>
      <c r="C573" s="6" t="s">
        <v>25</v>
      </c>
      <c r="D573" s="12">
        <v>11</v>
      </c>
      <c r="E573" s="10">
        <v>144.29</v>
      </c>
      <c r="F573" s="6" t="s">
        <v>30</v>
      </c>
      <c r="G573" s="6" t="s">
        <v>35</v>
      </c>
      <c r="H573" s="7">
        <v>0.05</v>
      </c>
      <c r="I573" s="6" t="s">
        <v>41</v>
      </c>
      <c r="J573" s="10">
        <v>1507.8305</v>
      </c>
      <c r="K573" s="6" t="s">
        <v>44</v>
      </c>
      <c r="L573" s="6" t="s">
        <v>49</v>
      </c>
      <c r="M573" s="12">
        <v>0</v>
      </c>
      <c r="N573" s="9" t="s">
        <v>619</v>
      </c>
      <c r="O573" s="6" t="s">
        <v>1958</v>
      </c>
      <c r="P573" s="11">
        <v>11.91</v>
      </c>
      <c r="Q573" s="16">
        <v>45565</v>
      </c>
      <c r="R573" s="6" t="s">
        <v>2921</v>
      </c>
      <c r="S573" s="9">
        <f t="shared" si="64"/>
        <v>2024</v>
      </c>
      <c r="T573" s="12">
        <f t="shared" si="65"/>
        <v>9</v>
      </c>
      <c r="U573" s="6" t="str">
        <f t="shared" si="66"/>
        <v>September</v>
      </c>
      <c r="V573" s="9" t="str">
        <f t="shared" si="67"/>
        <v>Q3</v>
      </c>
      <c r="W573" s="10">
        <f t="shared" si="68"/>
        <v>1495.9204999999999</v>
      </c>
      <c r="X573" s="12">
        <f t="shared" si="69"/>
        <v>4</v>
      </c>
      <c r="Y573" s="9" t="str">
        <f t="shared" si="70"/>
        <v>Completed</v>
      </c>
      <c r="Z573" s="6" t="str">
        <f t="shared" si="71"/>
        <v>Low</v>
      </c>
    </row>
    <row r="574" spans="1:26" x14ac:dyDescent="0.35">
      <c r="A574" s="8">
        <v>45744</v>
      </c>
      <c r="B574" s="6" t="s">
        <v>20</v>
      </c>
      <c r="C574" s="6" t="s">
        <v>26</v>
      </c>
      <c r="D574" s="12">
        <v>18</v>
      </c>
      <c r="E574" s="10">
        <v>553.23</v>
      </c>
      <c r="F574" s="6" t="s">
        <v>33</v>
      </c>
      <c r="G574" s="6" t="s">
        <v>34</v>
      </c>
      <c r="H574" s="7">
        <v>0</v>
      </c>
      <c r="I574" s="6" t="s">
        <v>38</v>
      </c>
      <c r="J574" s="10">
        <v>9958.14</v>
      </c>
      <c r="K574" s="6" t="s">
        <v>46</v>
      </c>
      <c r="L574" s="6" t="s">
        <v>47</v>
      </c>
      <c r="M574" s="12">
        <v>0</v>
      </c>
      <c r="N574" s="9" t="s">
        <v>620</v>
      </c>
      <c r="O574" s="6" t="s">
        <v>2097</v>
      </c>
      <c r="P574" s="11">
        <v>31.76</v>
      </c>
      <c r="Q574" s="16">
        <v>45748</v>
      </c>
      <c r="R574" s="6" t="s">
        <v>2923</v>
      </c>
      <c r="S574" s="9">
        <f t="shared" si="64"/>
        <v>2025</v>
      </c>
      <c r="T574" s="12">
        <f t="shared" si="65"/>
        <v>3</v>
      </c>
      <c r="U574" s="6" t="str">
        <f t="shared" si="66"/>
        <v>Maret</v>
      </c>
      <c r="V574" s="9" t="str">
        <f t="shared" si="67"/>
        <v>Q1</v>
      </c>
      <c r="W574" s="10">
        <f t="shared" si="68"/>
        <v>9926.3799999999992</v>
      </c>
      <c r="X574" s="12">
        <f t="shared" si="69"/>
        <v>4</v>
      </c>
      <c r="Y574" s="9" t="str">
        <f t="shared" si="70"/>
        <v>Completed</v>
      </c>
      <c r="Z574" s="6" t="str">
        <f t="shared" si="71"/>
        <v>No Discount</v>
      </c>
    </row>
    <row r="575" spans="1:26" x14ac:dyDescent="0.35">
      <c r="A575" s="8">
        <v>45108</v>
      </c>
      <c r="B575" s="6" t="s">
        <v>18</v>
      </c>
      <c r="C575" s="6" t="s">
        <v>26</v>
      </c>
      <c r="D575" s="12">
        <v>9</v>
      </c>
      <c r="E575" s="10">
        <v>228.3</v>
      </c>
      <c r="F575" s="6" t="s">
        <v>30</v>
      </c>
      <c r="G575" s="6" t="s">
        <v>35</v>
      </c>
      <c r="H575" s="7">
        <v>0.05</v>
      </c>
      <c r="I575" s="6" t="s">
        <v>36</v>
      </c>
      <c r="J575" s="10">
        <v>1951.9649999999999</v>
      </c>
      <c r="K575" s="6" t="s">
        <v>45</v>
      </c>
      <c r="L575" s="6" t="s">
        <v>47</v>
      </c>
      <c r="M575" s="12">
        <v>0</v>
      </c>
      <c r="N575" s="9" t="s">
        <v>621</v>
      </c>
      <c r="O575" s="6" t="s">
        <v>2098</v>
      </c>
      <c r="P575" s="11">
        <v>8.75</v>
      </c>
      <c r="Q575" s="16">
        <v>45116</v>
      </c>
      <c r="R575" s="6" t="s">
        <v>2921</v>
      </c>
      <c r="S575" s="9">
        <f t="shared" si="64"/>
        <v>2023</v>
      </c>
      <c r="T575" s="12">
        <f t="shared" si="65"/>
        <v>7</v>
      </c>
      <c r="U575" s="6" t="str">
        <f t="shared" si="66"/>
        <v>Juli</v>
      </c>
      <c r="V575" s="9" t="str">
        <f t="shared" si="67"/>
        <v>Q3</v>
      </c>
      <c r="W575" s="10">
        <f t="shared" si="68"/>
        <v>1943.2149999999999</v>
      </c>
      <c r="X575" s="12">
        <f t="shared" si="69"/>
        <v>8</v>
      </c>
      <c r="Y575" s="9" t="str">
        <f t="shared" si="70"/>
        <v>Completed</v>
      </c>
      <c r="Z575" s="6" t="str">
        <f t="shared" si="71"/>
        <v>Low</v>
      </c>
    </row>
    <row r="576" spans="1:26" x14ac:dyDescent="0.35">
      <c r="A576" s="8">
        <v>45045</v>
      </c>
      <c r="B576" s="6" t="s">
        <v>22</v>
      </c>
      <c r="C576" s="6" t="s">
        <v>25</v>
      </c>
      <c r="D576" s="12">
        <v>7</v>
      </c>
      <c r="E576" s="10">
        <v>235.94</v>
      </c>
      <c r="F576" s="6" t="s">
        <v>33</v>
      </c>
      <c r="G576" s="6" t="s">
        <v>34</v>
      </c>
      <c r="H576" s="7">
        <v>0.1</v>
      </c>
      <c r="I576" s="6" t="s">
        <v>37</v>
      </c>
      <c r="J576" s="10">
        <v>1486.422</v>
      </c>
      <c r="K576" s="6" t="s">
        <v>43</v>
      </c>
      <c r="L576" s="6" t="s">
        <v>47</v>
      </c>
      <c r="M576" s="12">
        <v>0</v>
      </c>
      <c r="N576" s="9" t="s">
        <v>622</v>
      </c>
      <c r="O576" s="6" t="s">
        <v>2099</v>
      </c>
      <c r="P576" s="11">
        <v>8.44</v>
      </c>
      <c r="Q576" s="16">
        <v>45050</v>
      </c>
      <c r="R576" s="6" t="s">
        <v>2925</v>
      </c>
      <c r="S576" s="9">
        <f t="shared" si="64"/>
        <v>2023</v>
      </c>
      <c r="T576" s="12">
        <f t="shared" si="65"/>
        <v>4</v>
      </c>
      <c r="U576" s="6" t="str">
        <f t="shared" si="66"/>
        <v>April</v>
      </c>
      <c r="V576" s="9" t="str">
        <f t="shared" si="67"/>
        <v>Q2</v>
      </c>
      <c r="W576" s="10">
        <f t="shared" si="68"/>
        <v>1477.982</v>
      </c>
      <c r="X576" s="12">
        <f t="shared" si="69"/>
        <v>5</v>
      </c>
      <c r="Y576" s="9" t="str">
        <f t="shared" si="70"/>
        <v>Completed</v>
      </c>
      <c r="Z576" s="6" t="str">
        <f t="shared" si="71"/>
        <v>Medium</v>
      </c>
    </row>
    <row r="577" spans="1:26" x14ac:dyDescent="0.35">
      <c r="A577" s="8">
        <v>45046</v>
      </c>
      <c r="B577" s="6" t="s">
        <v>18</v>
      </c>
      <c r="C577" s="6" t="s">
        <v>29</v>
      </c>
      <c r="D577" s="12">
        <v>17</v>
      </c>
      <c r="E577" s="10">
        <v>369.52</v>
      </c>
      <c r="F577" s="6" t="s">
        <v>32</v>
      </c>
      <c r="G577" s="6" t="s">
        <v>34</v>
      </c>
      <c r="H577" s="7">
        <v>0</v>
      </c>
      <c r="I577" s="6" t="s">
        <v>39</v>
      </c>
      <c r="J577" s="10">
        <v>6281.84</v>
      </c>
      <c r="K577" s="6" t="s">
        <v>43</v>
      </c>
      <c r="L577" s="6" t="s">
        <v>2928</v>
      </c>
      <c r="M577" s="12">
        <v>0</v>
      </c>
      <c r="N577" s="9" t="s">
        <v>623</v>
      </c>
      <c r="O577" s="6" t="s">
        <v>2100</v>
      </c>
      <c r="P577" s="11">
        <v>17.12</v>
      </c>
      <c r="Q577" s="16">
        <v>45052</v>
      </c>
      <c r="R577" s="6" t="s">
        <v>2921</v>
      </c>
      <c r="S577" s="9">
        <f t="shared" si="64"/>
        <v>2023</v>
      </c>
      <c r="T577" s="12">
        <f t="shared" si="65"/>
        <v>4</v>
      </c>
      <c r="U577" s="6" t="str">
        <f t="shared" si="66"/>
        <v>April</v>
      </c>
      <c r="V577" s="9" t="str">
        <f t="shared" si="67"/>
        <v>Q2</v>
      </c>
      <c r="W577" s="10">
        <f t="shared" si="68"/>
        <v>6264.72</v>
      </c>
      <c r="X577" s="12">
        <f t="shared" si="69"/>
        <v>6</v>
      </c>
      <c r="Y577" s="9" t="str">
        <f t="shared" si="70"/>
        <v>Completed</v>
      </c>
      <c r="Z577" s="6" t="str">
        <f t="shared" si="71"/>
        <v>No Discount</v>
      </c>
    </row>
    <row r="578" spans="1:26" x14ac:dyDescent="0.35">
      <c r="A578" s="8">
        <v>45365</v>
      </c>
      <c r="B578" s="6" t="s">
        <v>22</v>
      </c>
      <c r="C578" s="6" t="s">
        <v>24</v>
      </c>
      <c r="D578" s="12">
        <v>8</v>
      </c>
      <c r="E578" s="10">
        <v>142.09</v>
      </c>
      <c r="F578" s="6" t="s">
        <v>31</v>
      </c>
      <c r="G578" s="6" t="s">
        <v>34</v>
      </c>
      <c r="H578" s="7">
        <v>0</v>
      </c>
      <c r="I578" s="6" t="s">
        <v>36</v>
      </c>
      <c r="J578" s="10">
        <v>1136.72</v>
      </c>
      <c r="K578" s="6" t="s">
        <v>44</v>
      </c>
      <c r="L578" s="6" t="s">
        <v>49</v>
      </c>
      <c r="M578" s="12">
        <v>0</v>
      </c>
      <c r="N578" s="9" t="s">
        <v>624</v>
      </c>
      <c r="O578" s="6" t="s">
        <v>2101</v>
      </c>
      <c r="P578" s="11">
        <v>38.97</v>
      </c>
      <c r="Q578" s="16">
        <v>45371</v>
      </c>
      <c r="R578" s="6" t="s">
        <v>2925</v>
      </c>
      <c r="S578" s="9">
        <f t="shared" si="64"/>
        <v>2024</v>
      </c>
      <c r="T578" s="12">
        <f t="shared" si="65"/>
        <v>3</v>
      </c>
      <c r="U578" s="6" t="str">
        <f t="shared" si="66"/>
        <v>Maret</v>
      </c>
      <c r="V578" s="9" t="str">
        <f t="shared" si="67"/>
        <v>Q1</v>
      </c>
      <c r="W578" s="10">
        <f t="shared" si="68"/>
        <v>1097.75</v>
      </c>
      <c r="X578" s="12">
        <f t="shared" si="69"/>
        <v>6</v>
      </c>
      <c r="Y578" s="9" t="str">
        <f t="shared" si="70"/>
        <v>Completed</v>
      </c>
      <c r="Z578" s="6" t="str">
        <f t="shared" si="71"/>
        <v>No Discount</v>
      </c>
    </row>
    <row r="579" spans="1:26" x14ac:dyDescent="0.35">
      <c r="A579" s="8">
        <v>45104</v>
      </c>
      <c r="B579" s="6" t="s">
        <v>21</v>
      </c>
      <c r="C579" s="6" t="s">
        <v>26</v>
      </c>
      <c r="D579" s="12">
        <v>3</v>
      </c>
      <c r="E579" s="10">
        <v>497.61</v>
      </c>
      <c r="F579" s="6" t="s">
        <v>30</v>
      </c>
      <c r="G579" s="6" t="s">
        <v>34</v>
      </c>
      <c r="H579" s="7">
        <v>0.15</v>
      </c>
      <c r="I579" s="6" t="s">
        <v>37</v>
      </c>
      <c r="J579" s="10">
        <v>1268.9055000000001</v>
      </c>
      <c r="K579" s="6" t="s">
        <v>46</v>
      </c>
      <c r="L579" s="6" t="s">
        <v>47</v>
      </c>
      <c r="M579" s="12">
        <v>1</v>
      </c>
      <c r="N579" s="9" t="s">
        <v>625</v>
      </c>
      <c r="O579" s="6" t="s">
        <v>2102</v>
      </c>
      <c r="P579" s="11">
        <v>13.97</v>
      </c>
      <c r="Q579" s="16">
        <v>45109</v>
      </c>
      <c r="R579" s="6" t="s">
        <v>2924</v>
      </c>
      <c r="S579" s="9">
        <f t="shared" si="64"/>
        <v>2023</v>
      </c>
      <c r="T579" s="12">
        <f t="shared" si="65"/>
        <v>6</v>
      </c>
      <c r="U579" s="6" t="str">
        <f t="shared" si="66"/>
        <v>Juni</v>
      </c>
      <c r="V579" s="9" t="str">
        <f t="shared" si="67"/>
        <v>Q2</v>
      </c>
      <c r="W579" s="10">
        <f t="shared" si="68"/>
        <v>1254.9355</v>
      </c>
      <c r="X579" s="12">
        <f t="shared" si="69"/>
        <v>5</v>
      </c>
      <c r="Y579" s="9" t="str">
        <f t="shared" si="70"/>
        <v>Returned</v>
      </c>
      <c r="Z579" s="6" t="str">
        <f t="shared" si="71"/>
        <v>High</v>
      </c>
    </row>
    <row r="580" spans="1:26" x14ac:dyDescent="0.35">
      <c r="A580" s="8">
        <v>45392</v>
      </c>
      <c r="B580" s="6" t="s">
        <v>20</v>
      </c>
      <c r="C580" s="6" t="s">
        <v>23</v>
      </c>
      <c r="D580" s="12">
        <v>19</v>
      </c>
      <c r="E580" s="10">
        <v>9.48</v>
      </c>
      <c r="F580" s="6" t="s">
        <v>31</v>
      </c>
      <c r="G580" s="6" t="s">
        <v>34</v>
      </c>
      <c r="H580" s="7">
        <v>0</v>
      </c>
      <c r="I580" s="6" t="s">
        <v>39</v>
      </c>
      <c r="J580" s="10">
        <v>180.12</v>
      </c>
      <c r="K580" s="6" t="s">
        <v>42</v>
      </c>
      <c r="L580" s="6" t="s">
        <v>2928</v>
      </c>
      <c r="M580" s="12">
        <v>0</v>
      </c>
      <c r="N580" s="9" t="s">
        <v>626</v>
      </c>
      <c r="O580" s="6" t="s">
        <v>2103</v>
      </c>
      <c r="P580" s="11">
        <v>22.33</v>
      </c>
      <c r="Q580" s="16">
        <v>45394</v>
      </c>
      <c r="R580" s="6" t="s">
        <v>2923</v>
      </c>
      <c r="S580" s="9">
        <f t="shared" ref="S580:S643" si="72">YEAR(A580)</f>
        <v>2024</v>
      </c>
      <c r="T580" s="12">
        <f t="shared" ref="T580:T643" si="73">MONTH(A580)</f>
        <v>4</v>
      </c>
      <c r="U580" s="6" t="str">
        <f t="shared" ref="U580:U643" si="74">TEXT(A580,"MMMM")</f>
        <v>April</v>
      </c>
      <c r="V580" s="9" t="str">
        <f t="shared" ref="V580:V643" si="75">CHOOSE(ROUNDUP(MONTH(A580)/3,0),"Q1","Q2","Q3","Q4")</f>
        <v>Q2</v>
      </c>
      <c r="W580" s="10">
        <f t="shared" ref="W580:W643" si="76">J580-P580</f>
        <v>157.79000000000002</v>
      </c>
      <c r="X580" s="12">
        <f t="shared" ref="X580:X643" si="77">Q580-A580</f>
        <v>2</v>
      </c>
      <c r="Y580" s="9" t="str">
        <f t="shared" ref="Y580:Y643" si="78">IF(M580=1,"Returned","Completed")</f>
        <v>Completed</v>
      </c>
      <c r="Z580" s="6" t="str">
        <f t="shared" ref="Z580:Z643" si="79">_xlfn.IFS(H580=0,"No Discount",H580=0.05,"Low",H580=0.1,"Medium",H580=0.15,"High")</f>
        <v>No Discount</v>
      </c>
    </row>
    <row r="581" spans="1:26" x14ac:dyDescent="0.35">
      <c r="A581" s="8">
        <v>45168</v>
      </c>
      <c r="B581" s="6" t="s">
        <v>21</v>
      </c>
      <c r="C581" s="6" t="s">
        <v>29</v>
      </c>
      <c r="D581" s="12">
        <v>8</v>
      </c>
      <c r="E581" s="10">
        <v>55.27</v>
      </c>
      <c r="F581" s="6" t="s">
        <v>31</v>
      </c>
      <c r="G581" s="6" t="s">
        <v>34</v>
      </c>
      <c r="H581" s="7">
        <v>0.15</v>
      </c>
      <c r="I581" s="6" t="s">
        <v>41</v>
      </c>
      <c r="J581" s="10">
        <v>375.83600000000001</v>
      </c>
      <c r="K581" s="6" t="s">
        <v>46</v>
      </c>
      <c r="L581" s="6" t="s">
        <v>49</v>
      </c>
      <c r="M581" s="12">
        <v>0</v>
      </c>
      <c r="N581" s="9" t="s">
        <v>627</v>
      </c>
      <c r="O581" s="6" t="s">
        <v>2104</v>
      </c>
      <c r="P581" s="11">
        <v>16.84</v>
      </c>
      <c r="Q581" s="16">
        <v>45170</v>
      </c>
      <c r="R581" s="6" t="s">
        <v>2924</v>
      </c>
      <c r="S581" s="9">
        <f t="shared" si="72"/>
        <v>2023</v>
      </c>
      <c r="T581" s="12">
        <f t="shared" si="73"/>
        <v>8</v>
      </c>
      <c r="U581" s="6" t="str">
        <f t="shared" si="74"/>
        <v>Agustus</v>
      </c>
      <c r="V581" s="9" t="str">
        <f t="shared" si="75"/>
        <v>Q3</v>
      </c>
      <c r="W581" s="10">
        <f t="shared" si="76"/>
        <v>358.99600000000004</v>
      </c>
      <c r="X581" s="12">
        <f t="shared" si="77"/>
        <v>2</v>
      </c>
      <c r="Y581" s="9" t="str">
        <f t="shared" si="78"/>
        <v>Completed</v>
      </c>
      <c r="Z581" s="6" t="str">
        <f t="shared" si="79"/>
        <v>High</v>
      </c>
    </row>
    <row r="582" spans="1:26" x14ac:dyDescent="0.35">
      <c r="A582" s="8">
        <v>45222</v>
      </c>
      <c r="B582" s="6" t="s">
        <v>22</v>
      </c>
      <c r="C582" s="6" t="s">
        <v>23</v>
      </c>
      <c r="D582" s="12">
        <v>17</v>
      </c>
      <c r="E582" s="10">
        <v>25.95</v>
      </c>
      <c r="F582" s="6" t="s">
        <v>30</v>
      </c>
      <c r="G582" s="6" t="s">
        <v>34</v>
      </c>
      <c r="H582" s="7">
        <v>0.05</v>
      </c>
      <c r="I582" s="6" t="s">
        <v>41</v>
      </c>
      <c r="J582" s="10">
        <v>419.09249999999997</v>
      </c>
      <c r="K582" s="6" t="s">
        <v>43</v>
      </c>
      <c r="L582" s="6" t="s">
        <v>2928</v>
      </c>
      <c r="M582" s="12">
        <v>0</v>
      </c>
      <c r="N582" s="9" t="s">
        <v>628</v>
      </c>
      <c r="O582" s="6" t="s">
        <v>2105</v>
      </c>
      <c r="P582" s="11">
        <v>27.68</v>
      </c>
      <c r="Q582" s="16">
        <v>45229</v>
      </c>
      <c r="R582" s="6" t="s">
        <v>2925</v>
      </c>
      <c r="S582" s="9">
        <f t="shared" si="72"/>
        <v>2023</v>
      </c>
      <c r="T582" s="12">
        <f t="shared" si="73"/>
        <v>10</v>
      </c>
      <c r="U582" s="6" t="str">
        <f t="shared" si="74"/>
        <v>Oktober</v>
      </c>
      <c r="V582" s="9" t="str">
        <f t="shared" si="75"/>
        <v>Q4</v>
      </c>
      <c r="W582" s="10">
        <f t="shared" si="76"/>
        <v>391.41249999999997</v>
      </c>
      <c r="X582" s="12">
        <f t="shared" si="77"/>
        <v>7</v>
      </c>
      <c r="Y582" s="9" t="str">
        <f t="shared" si="78"/>
        <v>Completed</v>
      </c>
      <c r="Z582" s="6" t="str">
        <f t="shared" si="79"/>
        <v>Low</v>
      </c>
    </row>
    <row r="583" spans="1:26" x14ac:dyDescent="0.35">
      <c r="A583" s="8">
        <v>45008</v>
      </c>
      <c r="B583" s="6" t="s">
        <v>20</v>
      </c>
      <c r="C583" s="6" t="s">
        <v>25</v>
      </c>
      <c r="D583" s="12">
        <v>18</v>
      </c>
      <c r="E583" s="10">
        <v>209.65</v>
      </c>
      <c r="F583" s="6" t="s">
        <v>31</v>
      </c>
      <c r="G583" s="6" t="s">
        <v>34</v>
      </c>
      <c r="H583" s="7">
        <v>0.1</v>
      </c>
      <c r="I583" s="6" t="s">
        <v>39</v>
      </c>
      <c r="J583" s="10">
        <v>3396.33</v>
      </c>
      <c r="K583" s="6" t="s">
        <v>45</v>
      </c>
      <c r="L583" s="6" t="s">
        <v>2928</v>
      </c>
      <c r="M583" s="12">
        <v>0</v>
      </c>
      <c r="N583" s="9" t="s">
        <v>629</v>
      </c>
      <c r="O583" s="6" t="s">
        <v>2106</v>
      </c>
      <c r="P583" s="11">
        <v>42.04</v>
      </c>
      <c r="Q583" s="16">
        <v>45015</v>
      </c>
      <c r="R583" s="6" t="s">
        <v>2923</v>
      </c>
      <c r="S583" s="9">
        <f t="shared" si="72"/>
        <v>2023</v>
      </c>
      <c r="T583" s="12">
        <f t="shared" si="73"/>
        <v>3</v>
      </c>
      <c r="U583" s="6" t="str">
        <f t="shared" si="74"/>
        <v>Maret</v>
      </c>
      <c r="V583" s="9" t="str">
        <f t="shared" si="75"/>
        <v>Q1</v>
      </c>
      <c r="W583" s="10">
        <f t="shared" si="76"/>
        <v>3354.29</v>
      </c>
      <c r="X583" s="12">
        <f t="shared" si="77"/>
        <v>7</v>
      </c>
      <c r="Y583" s="9" t="str">
        <f t="shared" si="78"/>
        <v>Completed</v>
      </c>
      <c r="Z583" s="6" t="str">
        <f t="shared" si="79"/>
        <v>Medium</v>
      </c>
    </row>
    <row r="584" spans="1:26" x14ac:dyDescent="0.35">
      <c r="A584" s="8">
        <v>45556</v>
      </c>
      <c r="B584" s="6" t="s">
        <v>21</v>
      </c>
      <c r="C584" s="6" t="s">
        <v>23</v>
      </c>
      <c r="D584" s="12">
        <v>13</v>
      </c>
      <c r="E584" s="10">
        <v>75.77</v>
      </c>
      <c r="F584" s="6" t="s">
        <v>30</v>
      </c>
      <c r="G584" s="6" t="s">
        <v>34</v>
      </c>
      <c r="H584" s="7">
        <v>0.15</v>
      </c>
      <c r="I584" s="6" t="s">
        <v>38</v>
      </c>
      <c r="J584" s="10">
        <v>837.25850000000003</v>
      </c>
      <c r="K584" s="6" t="s">
        <v>45</v>
      </c>
      <c r="L584" s="6" t="s">
        <v>48</v>
      </c>
      <c r="M584" s="12">
        <v>0</v>
      </c>
      <c r="N584" s="9" t="s">
        <v>630</v>
      </c>
      <c r="O584" s="6" t="s">
        <v>2107</v>
      </c>
      <c r="P584" s="11">
        <v>41.94</v>
      </c>
      <c r="Q584" s="16">
        <v>45565</v>
      </c>
      <c r="R584" s="6" t="s">
        <v>2924</v>
      </c>
      <c r="S584" s="9">
        <f t="shared" si="72"/>
        <v>2024</v>
      </c>
      <c r="T584" s="12">
        <f t="shared" si="73"/>
        <v>9</v>
      </c>
      <c r="U584" s="6" t="str">
        <f t="shared" si="74"/>
        <v>September</v>
      </c>
      <c r="V584" s="9" t="str">
        <f t="shared" si="75"/>
        <v>Q3</v>
      </c>
      <c r="W584" s="10">
        <f t="shared" si="76"/>
        <v>795.31850000000009</v>
      </c>
      <c r="X584" s="12">
        <f t="shared" si="77"/>
        <v>9</v>
      </c>
      <c r="Y584" s="9" t="str">
        <f t="shared" si="78"/>
        <v>Completed</v>
      </c>
      <c r="Z584" s="6" t="str">
        <f t="shared" si="79"/>
        <v>High</v>
      </c>
    </row>
    <row r="585" spans="1:26" x14ac:dyDescent="0.35">
      <c r="A585" s="8">
        <v>45652</v>
      </c>
      <c r="B585" s="6" t="s">
        <v>22</v>
      </c>
      <c r="C585" s="6" t="s">
        <v>28</v>
      </c>
      <c r="D585" s="12">
        <v>5</v>
      </c>
      <c r="E585" s="10">
        <v>307.83999999999997</v>
      </c>
      <c r="F585" s="6" t="s">
        <v>30</v>
      </c>
      <c r="G585" s="6" t="s">
        <v>34</v>
      </c>
      <c r="H585" s="7">
        <v>0.1</v>
      </c>
      <c r="I585" s="6" t="s">
        <v>41</v>
      </c>
      <c r="J585" s="10">
        <v>1385.28</v>
      </c>
      <c r="K585" s="6" t="s">
        <v>42</v>
      </c>
      <c r="L585" s="6" t="s">
        <v>48</v>
      </c>
      <c r="M585" s="12">
        <v>0</v>
      </c>
      <c r="N585" s="9" t="s">
        <v>631</v>
      </c>
      <c r="O585" s="6" t="s">
        <v>2108</v>
      </c>
      <c r="P585" s="11">
        <v>13.61</v>
      </c>
      <c r="Q585" s="16">
        <v>45660</v>
      </c>
      <c r="R585" s="6" t="s">
        <v>2925</v>
      </c>
      <c r="S585" s="9">
        <f t="shared" si="72"/>
        <v>2024</v>
      </c>
      <c r="T585" s="12">
        <f t="shared" si="73"/>
        <v>12</v>
      </c>
      <c r="U585" s="6" t="str">
        <f t="shared" si="74"/>
        <v>Desember</v>
      </c>
      <c r="V585" s="9" t="str">
        <f t="shared" si="75"/>
        <v>Q4</v>
      </c>
      <c r="W585" s="10">
        <f t="shared" si="76"/>
        <v>1371.67</v>
      </c>
      <c r="X585" s="12">
        <f t="shared" si="77"/>
        <v>8</v>
      </c>
      <c r="Y585" s="9" t="str">
        <f t="shared" si="78"/>
        <v>Completed</v>
      </c>
      <c r="Z585" s="6" t="str">
        <f t="shared" si="79"/>
        <v>Medium</v>
      </c>
    </row>
    <row r="586" spans="1:26" x14ac:dyDescent="0.35">
      <c r="A586" s="8">
        <v>44983</v>
      </c>
      <c r="B586" s="6" t="s">
        <v>18</v>
      </c>
      <c r="C586" s="6" t="s">
        <v>24</v>
      </c>
      <c r="D586" s="12">
        <v>13</v>
      </c>
      <c r="E586" s="10">
        <v>6.5</v>
      </c>
      <c r="F586" s="6" t="s">
        <v>31</v>
      </c>
      <c r="G586" s="6" t="s">
        <v>34</v>
      </c>
      <c r="H586" s="7">
        <v>0</v>
      </c>
      <c r="I586" s="6" t="s">
        <v>40</v>
      </c>
      <c r="J586" s="10">
        <v>84.5</v>
      </c>
      <c r="K586" s="6" t="s">
        <v>46</v>
      </c>
      <c r="L586" s="6" t="s">
        <v>2928</v>
      </c>
      <c r="M586" s="12">
        <v>0</v>
      </c>
      <c r="N586" s="9" t="s">
        <v>632</v>
      </c>
      <c r="O586" s="6" t="s">
        <v>2109</v>
      </c>
      <c r="P586" s="11">
        <v>20.02</v>
      </c>
      <c r="Q586" s="16">
        <v>44988</v>
      </c>
      <c r="R586" s="6" t="s">
        <v>2921</v>
      </c>
      <c r="S586" s="9">
        <f t="shared" si="72"/>
        <v>2023</v>
      </c>
      <c r="T586" s="12">
        <f t="shared" si="73"/>
        <v>2</v>
      </c>
      <c r="U586" s="6" t="str">
        <f t="shared" si="74"/>
        <v>Februari</v>
      </c>
      <c r="V586" s="9" t="str">
        <f t="shared" si="75"/>
        <v>Q1</v>
      </c>
      <c r="W586" s="10">
        <f t="shared" si="76"/>
        <v>64.48</v>
      </c>
      <c r="X586" s="12">
        <f t="shared" si="77"/>
        <v>5</v>
      </c>
      <c r="Y586" s="9" t="str">
        <f t="shared" si="78"/>
        <v>Completed</v>
      </c>
      <c r="Z586" s="6" t="str">
        <f t="shared" si="79"/>
        <v>No Discount</v>
      </c>
    </row>
    <row r="587" spans="1:26" x14ac:dyDescent="0.35">
      <c r="A587" s="8">
        <v>45636</v>
      </c>
      <c r="B587" s="6" t="s">
        <v>20</v>
      </c>
      <c r="C587" s="6" t="s">
        <v>27</v>
      </c>
      <c r="D587" s="12">
        <v>8</v>
      </c>
      <c r="E587" s="10">
        <v>70.790000000000006</v>
      </c>
      <c r="F587" s="6" t="s">
        <v>30</v>
      </c>
      <c r="G587" s="6" t="s">
        <v>34</v>
      </c>
      <c r="H587" s="7">
        <v>0</v>
      </c>
      <c r="I587" s="6" t="s">
        <v>40</v>
      </c>
      <c r="J587" s="10">
        <v>566.32000000000005</v>
      </c>
      <c r="K587" s="6" t="s">
        <v>42</v>
      </c>
      <c r="L587" s="6" t="s">
        <v>2928</v>
      </c>
      <c r="M587" s="12">
        <v>0</v>
      </c>
      <c r="N587" s="9" t="s">
        <v>633</v>
      </c>
      <c r="O587" s="6" t="s">
        <v>2110</v>
      </c>
      <c r="P587" s="11">
        <v>46.35</v>
      </c>
      <c r="Q587" s="16">
        <v>45640</v>
      </c>
      <c r="R587" s="6" t="s">
        <v>2923</v>
      </c>
      <c r="S587" s="9">
        <f t="shared" si="72"/>
        <v>2024</v>
      </c>
      <c r="T587" s="12">
        <f t="shared" si="73"/>
        <v>12</v>
      </c>
      <c r="U587" s="6" t="str">
        <f t="shared" si="74"/>
        <v>Desember</v>
      </c>
      <c r="V587" s="9" t="str">
        <f t="shared" si="75"/>
        <v>Q4</v>
      </c>
      <c r="W587" s="10">
        <f t="shared" si="76"/>
        <v>519.97</v>
      </c>
      <c r="X587" s="12">
        <f t="shared" si="77"/>
        <v>4</v>
      </c>
      <c r="Y587" s="9" t="str">
        <f t="shared" si="78"/>
        <v>Completed</v>
      </c>
      <c r="Z587" s="6" t="str">
        <f t="shared" si="79"/>
        <v>No Discount</v>
      </c>
    </row>
    <row r="588" spans="1:26" x14ac:dyDescent="0.35">
      <c r="A588" s="8">
        <v>45658</v>
      </c>
      <c r="B588" s="6" t="s">
        <v>18</v>
      </c>
      <c r="C588" s="6" t="s">
        <v>23</v>
      </c>
      <c r="D588" s="12">
        <v>17</v>
      </c>
      <c r="E588" s="10">
        <v>584.70000000000005</v>
      </c>
      <c r="F588" s="6" t="s">
        <v>33</v>
      </c>
      <c r="G588" s="6" t="s">
        <v>35</v>
      </c>
      <c r="H588" s="7">
        <v>0.1</v>
      </c>
      <c r="I588" s="6" t="s">
        <v>36</v>
      </c>
      <c r="J588" s="10">
        <v>8945.9100000000017</v>
      </c>
      <c r="K588" s="6" t="s">
        <v>42</v>
      </c>
      <c r="L588" s="6" t="s">
        <v>2928</v>
      </c>
      <c r="M588" s="12">
        <v>1</v>
      </c>
      <c r="N588" s="9" t="s">
        <v>634</v>
      </c>
      <c r="O588" s="6" t="s">
        <v>2111</v>
      </c>
      <c r="P588" s="11">
        <v>46.59</v>
      </c>
      <c r="Q588" s="16">
        <v>45660</v>
      </c>
      <c r="R588" s="6" t="s">
        <v>2921</v>
      </c>
      <c r="S588" s="9">
        <f t="shared" si="72"/>
        <v>2025</v>
      </c>
      <c r="T588" s="12">
        <f t="shared" si="73"/>
        <v>1</v>
      </c>
      <c r="U588" s="6" t="str">
        <f t="shared" si="74"/>
        <v>Januari</v>
      </c>
      <c r="V588" s="9" t="str">
        <f t="shared" si="75"/>
        <v>Q1</v>
      </c>
      <c r="W588" s="10">
        <f t="shared" si="76"/>
        <v>8899.3200000000015</v>
      </c>
      <c r="X588" s="12">
        <f t="shared" si="77"/>
        <v>2</v>
      </c>
      <c r="Y588" s="9" t="str">
        <f t="shared" si="78"/>
        <v>Returned</v>
      </c>
      <c r="Z588" s="6" t="str">
        <f t="shared" si="79"/>
        <v>Medium</v>
      </c>
    </row>
    <row r="589" spans="1:26" x14ac:dyDescent="0.35">
      <c r="A589" s="8">
        <v>45730</v>
      </c>
      <c r="B589" s="6" t="s">
        <v>18</v>
      </c>
      <c r="C589" s="6" t="s">
        <v>24</v>
      </c>
      <c r="D589" s="12">
        <v>4</v>
      </c>
      <c r="E589" s="10">
        <v>23.27</v>
      </c>
      <c r="F589" s="6" t="s">
        <v>32</v>
      </c>
      <c r="G589" s="6" t="s">
        <v>34</v>
      </c>
      <c r="H589" s="7">
        <v>0.15</v>
      </c>
      <c r="I589" s="6" t="s">
        <v>40</v>
      </c>
      <c r="J589" s="10">
        <v>79.117999999999995</v>
      </c>
      <c r="K589" s="6" t="s">
        <v>42</v>
      </c>
      <c r="L589" s="6" t="s">
        <v>48</v>
      </c>
      <c r="M589" s="12">
        <v>0</v>
      </c>
      <c r="N589" s="9" t="s">
        <v>635</v>
      </c>
      <c r="O589" s="6" t="s">
        <v>2112</v>
      </c>
      <c r="P589" s="11">
        <v>32.86</v>
      </c>
      <c r="Q589" s="16">
        <v>45737</v>
      </c>
      <c r="R589" s="6" t="s">
        <v>2921</v>
      </c>
      <c r="S589" s="9">
        <f t="shared" si="72"/>
        <v>2025</v>
      </c>
      <c r="T589" s="12">
        <f t="shared" si="73"/>
        <v>3</v>
      </c>
      <c r="U589" s="6" t="str">
        <f t="shared" si="74"/>
        <v>Maret</v>
      </c>
      <c r="V589" s="9" t="str">
        <f t="shared" si="75"/>
        <v>Q1</v>
      </c>
      <c r="W589" s="10">
        <f t="shared" si="76"/>
        <v>46.257999999999996</v>
      </c>
      <c r="X589" s="12">
        <f t="shared" si="77"/>
        <v>7</v>
      </c>
      <c r="Y589" s="9" t="str">
        <f t="shared" si="78"/>
        <v>Completed</v>
      </c>
      <c r="Z589" s="6" t="str">
        <f t="shared" si="79"/>
        <v>High</v>
      </c>
    </row>
    <row r="590" spans="1:26" x14ac:dyDescent="0.35">
      <c r="A590" s="8">
        <v>45307</v>
      </c>
      <c r="B590" s="6" t="s">
        <v>19</v>
      </c>
      <c r="C590" s="6" t="s">
        <v>28</v>
      </c>
      <c r="D590" s="12">
        <v>5</v>
      </c>
      <c r="E590" s="10">
        <v>440.93</v>
      </c>
      <c r="F590" s="6" t="s">
        <v>30</v>
      </c>
      <c r="G590" s="6" t="s">
        <v>34</v>
      </c>
      <c r="H590" s="7">
        <v>0.1</v>
      </c>
      <c r="I590" s="6" t="s">
        <v>39</v>
      </c>
      <c r="J590" s="10">
        <v>1984.1849999999999</v>
      </c>
      <c r="K590" s="6" t="s">
        <v>43</v>
      </c>
      <c r="L590" s="6" t="s">
        <v>2928</v>
      </c>
      <c r="M590" s="12">
        <v>0</v>
      </c>
      <c r="N590" s="9" t="s">
        <v>636</v>
      </c>
      <c r="O590" s="6" t="s">
        <v>2113</v>
      </c>
      <c r="P590" s="11">
        <v>23.84</v>
      </c>
      <c r="Q590" s="16">
        <v>45311</v>
      </c>
      <c r="R590" s="6" t="s">
        <v>2922</v>
      </c>
      <c r="S590" s="9">
        <f t="shared" si="72"/>
        <v>2024</v>
      </c>
      <c r="T590" s="12">
        <f t="shared" si="73"/>
        <v>1</v>
      </c>
      <c r="U590" s="6" t="str">
        <f t="shared" si="74"/>
        <v>Januari</v>
      </c>
      <c r="V590" s="9" t="str">
        <f t="shared" si="75"/>
        <v>Q1</v>
      </c>
      <c r="W590" s="10">
        <f t="shared" si="76"/>
        <v>1960.345</v>
      </c>
      <c r="X590" s="12">
        <f t="shared" si="77"/>
        <v>4</v>
      </c>
      <c r="Y590" s="9" t="str">
        <f t="shared" si="78"/>
        <v>Completed</v>
      </c>
      <c r="Z590" s="6" t="str">
        <f t="shared" si="79"/>
        <v>Medium</v>
      </c>
    </row>
    <row r="591" spans="1:26" x14ac:dyDescent="0.35">
      <c r="A591" s="8">
        <v>45401</v>
      </c>
      <c r="B591" s="6" t="s">
        <v>22</v>
      </c>
      <c r="C591" s="6" t="s">
        <v>28</v>
      </c>
      <c r="D591" s="12">
        <v>10</v>
      </c>
      <c r="E591" s="10">
        <v>278.45</v>
      </c>
      <c r="F591" s="6" t="s">
        <v>33</v>
      </c>
      <c r="G591" s="6" t="s">
        <v>34</v>
      </c>
      <c r="H591" s="7">
        <v>0</v>
      </c>
      <c r="I591" s="6" t="s">
        <v>36</v>
      </c>
      <c r="J591" s="10">
        <v>2784.5</v>
      </c>
      <c r="K591" s="6" t="s">
        <v>44</v>
      </c>
      <c r="L591" s="6" t="s">
        <v>48</v>
      </c>
      <c r="M591" s="12">
        <v>0</v>
      </c>
      <c r="N591" s="9" t="s">
        <v>637</v>
      </c>
      <c r="O591" s="6" t="s">
        <v>2114</v>
      </c>
      <c r="P591" s="11">
        <v>11.13</v>
      </c>
      <c r="Q591" s="16">
        <v>45407</v>
      </c>
      <c r="R591" s="6" t="s">
        <v>2925</v>
      </c>
      <c r="S591" s="9">
        <f t="shared" si="72"/>
        <v>2024</v>
      </c>
      <c r="T591" s="12">
        <f t="shared" si="73"/>
        <v>4</v>
      </c>
      <c r="U591" s="6" t="str">
        <f t="shared" si="74"/>
        <v>April</v>
      </c>
      <c r="V591" s="9" t="str">
        <f t="shared" si="75"/>
        <v>Q2</v>
      </c>
      <c r="W591" s="10">
        <f t="shared" si="76"/>
        <v>2773.37</v>
      </c>
      <c r="X591" s="12">
        <f t="shared" si="77"/>
        <v>6</v>
      </c>
      <c r="Y591" s="9" t="str">
        <f t="shared" si="78"/>
        <v>Completed</v>
      </c>
      <c r="Z591" s="6" t="str">
        <f t="shared" si="79"/>
        <v>No Discount</v>
      </c>
    </row>
    <row r="592" spans="1:26" x14ac:dyDescent="0.35">
      <c r="A592" s="8">
        <v>45268</v>
      </c>
      <c r="B592" s="6" t="s">
        <v>20</v>
      </c>
      <c r="C592" s="6" t="s">
        <v>27</v>
      </c>
      <c r="D592" s="12">
        <v>14</v>
      </c>
      <c r="E592" s="10">
        <v>382.19</v>
      </c>
      <c r="F592" s="6" t="s">
        <v>30</v>
      </c>
      <c r="G592" s="6" t="s">
        <v>34</v>
      </c>
      <c r="H592" s="7">
        <v>0.05</v>
      </c>
      <c r="I592" s="6" t="s">
        <v>38</v>
      </c>
      <c r="J592" s="10">
        <v>5083.1269999999986</v>
      </c>
      <c r="K592" s="6" t="s">
        <v>46</v>
      </c>
      <c r="L592" s="6" t="s">
        <v>47</v>
      </c>
      <c r="M592" s="12">
        <v>1</v>
      </c>
      <c r="N592" s="9" t="s">
        <v>638</v>
      </c>
      <c r="O592" s="6" t="s">
        <v>2115</v>
      </c>
      <c r="P592" s="11">
        <v>49.12</v>
      </c>
      <c r="Q592" s="16">
        <v>45271</v>
      </c>
      <c r="R592" s="6" t="s">
        <v>2923</v>
      </c>
      <c r="S592" s="9">
        <f t="shared" si="72"/>
        <v>2023</v>
      </c>
      <c r="T592" s="12">
        <f t="shared" si="73"/>
        <v>12</v>
      </c>
      <c r="U592" s="6" t="str">
        <f t="shared" si="74"/>
        <v>Desember</v>
      </c>
      <c r="V592" s="9" t="str">
        <f t="shared" si="75"/>
        <v>Q4</v>
      </c>
      <c r="W592" s="10">
        <f t="shared" si="76"/>
        <v>5034.0069999999987</v>
      </c>
      <c r="X592" s="12">
        <f t="shared" si="77"/>
        <v>3</v>
      </c>
      <c r="Y592" s="9" t="str">
        <f t="shared" si="78"/>
        <v>Returned</v>
      </c>
      <c r="Z592" s="6" t="str">
        <f t="shared" si="79"/>
        <v>Low</v>
      </c>
    </row>
    <row r="593" spans="1:26" x14ac:dyDescent="0.35">
      <c r="A593" s="8">
        <v>45000</v>
      </c>
      <c r="B593" s="6" t="s">
        <v>20</v>
      </c>
      <c r="C593" s="6" t="s">
        <v>27</v>
      </c>
      <c r="D593" s="12">
        <v>14</v>
      </c>
      <c r="E593" s="10">
        <v>232.49</v>
      </c>
      <c r="F593" s="6" t="s">
        <v>33</v>
      </c>
      <c r="G593" s="6" t="s">
        <v>34</v>
      </c>
      <c r="H593" s="7">
        <v>0.05</v>
      </c>
      <c r="I593" s="6" t="s">
        <v>40</v>
      </c>
      <c r="J593" s="10">
        <v>3092.1170000000002</v>
      </c>
      <c r="K593" s="6" t="s">
        <v>42</v>
      </c>
      <c r="L593" s="6" t="s">
        <v>48</v>
      </c>
      <c r="M593" s="12">
        <v>1</v>
      </c>
      <c r="N593" s="9" t="s">
        <v>639</v>
      </c>
      <c r="O593" s="6" t="s">
        <v>2116</v>
      </c>
      <c r="P593" s="11">
        <v>5.32</v>
      </c>
      <c r="Q593" s="16">
        <v>45004</v>
      </c>
      <c r="R593" s="6" t="s">
        <v>2923</v>
      </c>
      <c r="S593" s="9">
        <f t="shared" si="72"/>
        <v>2023</v>
      </c>
      <c r="T593" s="12">
        <f t="shared" si="73"/>
        <v>3</v>
      </c>
      <c r="U593" s="6" t="str">
        <f t="shared" si="74"/>
        <v>Maret</v>
      </c>
      <c r="V593" s="9" t="str">
        <f t="shared" si="75"/>
        <v>Q1</v>
      </c>
      <c r="W593" s="10">
        <f t="shared" si="76"/>
        <v>3086.797</v>
      </c>
      <c r="X593" s="12">
        <f t="shared" si="77"/>
        <v>4</v>
      </c>
      <c r="Y593" s="9" t="str">
        <f t="shared" si="78"/>
        <v>Returned</v>
      </c>
      <c r="Z593" s="6" t="str">
        <f t="shared" si="79"/>
        <v>Low</v>
      </c>
    </row>
    <row r="594" spans="1:26" x14ac:dyDescent="0.35">
      <c r="A594" s="8">
        <v>45695</v>
      </c>
      <c r="B594" s="6" t="s">
        <v>19</v>
      </c>
      <c r="C594" s="6" t="s">
        <v>23</v>
      </c>
      <c r="D594" s="12">
        <v>17</v>
      </c>
      <c r="E594" s="10">
        <v>15.01</v>
      </c>
      <c r="F594" s="6" t="s">
        <v>33</v>
      </c>
      <c r="G594" s="6" t="s">
        <v>34</v>
      </c>
      <c r="H594" s="7">
        <v>0.15</v>
      </c>
      <c r="I594" s="6" t="s">
        <v>40</v>
      </c>
      <c r="J594" s="10">
        <v>216.89449999999999</v>
      </c>
      <c r="K594" s="6" t="s">
        <v>45</v>
      </c>
      <c r="L594" s="6" t="s">
        <v>48</v>
      </c>
      <c r="M594" s="12">
        <v>1</v>
      </c>
      <c r="N594" s="9" t="s">
        <v>640</v>
      </c>
      <c r="O594" s="6" t="s">
        <v>2117</v>
      </c>
      <c r="P594" s="11">
        <v>22</v>
      </c>
      <c r="Q594" s="16">
        <v>45701</v>
      </c>
      <c r="R594" s="6" t="s">
        <v>2922</v>
      </c>
      <c r="S594" s="9">
        <f t="shared" si="72"/>
        <v>2025</v>
      </c>
      <c r="T594" s="12">
        <f t="shared" si="73"/>
        <v>2</v>
      </c>
      <c r="U594" s="6" t="str">
        <f t="shared" si="74"/>
        <v>Februari</v>
      </c>
      <c r="V594" s="9" t="str">
        <f t="shared" si="75"/>
        <v>Q1</v>
      </c>
      <c r="W594" s="10">
        <f t="shared" si="76"/>
        <v>194.89449999999999</v>
      </c>
      <c r="X594" s="12">
        <f t="shared" si="77"/>
        <v>6</v>
      </c>
      <c r="Y594" s="9" t="str">
        <f t="shared" si="78"/>
        <v>Returned</v>
      </c>
      <c r="Z594" s="6" t="str">
        <f t="shared" si="79"/>
        <v>High</v>
      </c>
    </row>
    <row r="595" spans="1:26" x14ac:dyDescent="0.35">
      <c r="A595" s="8">
        <v>45835</v>
      </c>
      <c r="B595" s="6" t="s">
        <v>20</v>
      </c>
      <c r="C595" s="6" t="s">
        <v>27</v>
      </c>
      <c r="D595" s="12">
        <v>11</v>
      </c>
      <c r="E595" s="10">
        <v>29.41</v>
      </c>
      <c r="F595" s="6" t="s">
        <v>33</v>
      </c>
      <c r="G595" s="6" t="s">
        <v>35</v>
      </c>
      <c r="H595" s="7">
        <v>0.05</v>
      </c>
      <c r="I595" s="6" t="s">
        <v>39</v>
      </c>
      <c r="J595" s="10">
        <v>307.33449999999999</v>
      </c>
      <c r="K595" s="6" t="s">
        <v>44</v>
      </c>
      <c r="L595" s="6" t="s">
        <v>48</v>
      </c>
      <c r="M595" s="12">
        <v>0</v>
      </c>
      <c r="N595" s="9" t="s">
        <v>641</v>
      </c>
      <c r="O595" s="6" t="s">
        <v>2118</v>
      </c>
      <c r="P595" s="11">
        <v>6.16</v>
      </c>
      <c r="Q595" s="16">
        <v>45840</v>
      </c>
      <c r="R595" s="6" t="s">
        <v>2923</v>
      </c>
      <c r="S595" s="9">
        <f t="shared" si="72"/>
        <v>2025</v>
      </c>
      <c r="T595" s="12">
        <f t="shared" si="73"/>
        <v>6</v>
      </c>
      <c r="U595" s="6" t="str">
        <f t="shared" si="74"/>
        <v>Juni</v>
      </c>
      <c r="V595" s="9" t="str">
        <f t="shared" si="75"/>
        <v>Q2</v>
      </c>
      <c r="W595" s="10">
        <f t="shared" si="76"/>
        <v>301.17449999999997</v>
      </c>
      <c r="X595" s="12">
        <f t="shared" si="77"/>
        <v>5</v>
      </c>
      <c r="Y595" s="9" t="str">
        <f t="shared" si="78"/>
        <v>Completed</v>
      </c>
      <c r="Z595" s="6" t="str">
        <f t="shared" si="79"/>
        <v>Low</v>
      </c>
    </row>
    <row r="596" spans="1:26" x14ac:dyDescent="0.35">
      <c r="A596" s="8">
        <v>45643</v>
      </c>
      <c r="B596" s="6" t="s">
        <v>21</v>
      </c>
      <c r="C596" s="6" t="s">
        <v>28</v>
      </c>
      <c r="D596" s="12">
        <v>1</v>
      </c>
      <c r="E596" s="10">
        <v>486.19</v>
      </c>
      <c r="F596" s="6" t="s">
        <v>30</v>
      </c>
      <c r="G596" s="6" t="s">
        <v>35</v>
      </c>
      <c r="H596" s="7">
        <v>0.05</v>
      </c>
      <c r="I596" s="6" t="s">
        <v>38</v>
      </c>
      <c r="J596" s="10">
        <v>461.88049999999998</v>
      </c>
      <c r="K596" s="6" t="s">
        <v>42</v>
      </c>
      <c r="L596" s="6" t="s">
        <v>48</v>
      </c>
      <c r="M596" s="12">
        <v>0</v>
      </c>
      <c r="N596" s="9" t="s">
        <v>642</v>
      </c>
      <c r="O596" s="6" t="s">
        <v>2119</v>
      </c>
      <c r="P596" s="11">
        <v>41.73</v>
      </c>
      <c r="Q596" s="16">
        <v>45646</v>
      </c>
      <c r="R596" s="6" t="s">
        <v>2924</v>
      </c>
      <c r="S596" s="9">
        <f t="shared" si="72"/>
        <v>2024</v>
      </c>
      <c r="T596" s="12">
        <f t="shared" si="73"/>
        <v>12</v>
      </c>
      <c r="U596" s="6" t="str">
        <f t="shared" si="74"/>
        <v>Desember</v>
      </c>
      <c r="V596" s="9" t="str">
        <f t="shared" si="75"/>
        <v>Q4</v>
      </c>
      <c r="W596" s="10">
        <f t="shared" si="76"/>
        <v>420.15049999999997</v>
      </c>
      <c r="X596" s="12">
        <f t="shared" si="77"/>
        <v>3</v>
      </c>
      <c r="Y596" s="9" t="str">
        <f t="shared" si="78"/>
        <v>Completed</v>
      </c>
      <c r="Z596" s="6" t="str">
        <f t="shared" si="79"/>
        <v>Low</v>
      </c>
    </row>
    <row r="597" spans="1:26" x14ac:dyDescent="0.35">
      <c r="A597" s="8">
        <v>45415</v>
      </c>
      <c r="B597" s="6" t="s">
        <v>19</v>
      </c>
      <c r="C597" s="6" t="s">
        <v>23</v>
      </c>
      <c r="D597" s="12">
        <v>6</v>
      </c>
      <c r="E597" s="10">
        <v>266.67</v>
      </c>
      <c r="F597" s="6" t="s">
        <v>30</v>
      </c>
      <c r="G597" s="6" t="s">
        <v>34</v>
      </c>
      <c r="H597" s="7">
        <v>0.05</v>
      </c>
      <c r="I597" s="6" t="s">
        <v>36</v>
      </c>
      <c r="J597" s="10">
        <v>1520.019</v>
      </c>
      <c r="K597" s="6" t="s">
        <v>45</v>
      </c>
      <c r="L597" s="6" t="s">
        <v>2928</v>
      </c>
      <c r="M597" s="12">
        <v>0</v>
      </c>
      <c r="N597" s="9" t="s">
        <v>643</v>
      </c>
      <c r="O597" s="6" t="s">
        <v>2120</v>
      </c>
      <c r="P597" s="11">
        <v>48.49</v>
      </c>
      <c r="Q597" s="16">
        <v>45423</v>
      </c>
      <c r="R597" s="6" t="s">
        <v>2922</v>
      </c>
      <c r="S597" s="9">
        <f t="shared" si="72"/>
        <v>2024</v>
      </c>
      <c r="T597" s="12">
        <f t="shared" si="73"/>
        <v>5</v>
      </c>
      <c r="U597" s="6" t="str">
        <f t="shared" si="74"/>
        <v>Mei</v>
      </c>
      <c r="V597" s="9" t="str">
        <f t="shared" si="75"/>
        <v>Q2</v>
      </c>
      <c r="W597" s="10">
        <f t="shared" si="76"/>
        <v>1471.529</v>
      </c>
      <c r="X597" s="12">
        <f t="shared" si="77"/>
        <v>8</v>
      </c>
      <c r="Y597" s="9" t="str">
        <f t="shared" si="78"/>
        <v>Completed</v>
      </c>
      <c r="Z597" s="6" t="str">
        <f t="shared" si="79"/>
        <v>Low</v>
      </c>
    </row>
    <row r="598" spans="1:26" x14ac:dyDescent="0.35">
      <c r="A598" s="8">
        <v>45286</v>
      </c>
      <c r="B598" s="6" t="s">
        <v>19</v>
      </c>
      <c r="C598" s="6" t="s">
        <v>29</v>
      </c>
      <c r="D598" s="12">
        <v>3</v>
      </c>
      <c r="E598" s="10">
        <v>300.8</v>
      </c>
      <c r="F598" s="6" t="s">
        <v>30</v>
      </c>
      <c r="G598" s="6" t="s">
        <v>34</v>
      </c>
      <c r="H598" s="7">
        <v>0.1</v>
      </c>
      <c r="I598" s="6" t="s">
        <v>39</v>
      </c>
      <c r="J598" s="10">
        <v>812.16000000000008</v>
      </c>
      <c r="K598" s="6" t="s">
        <v>46</v>
      </c>
      <c r="L598" s="6" t="s">
        <v>2928</v>
      </c>
      <c r="M598" s="12">
        <v>1</v>
      </c>
      <c r="N598" s="9" t="s">
        <v>644</v>
      </c>
      <c r="O598" s="6" t="s">
        <v>2028</v>
      </c>
      <c r="P598" s="11">
        <v>15.98</v>
      </c>
      <c r="Q598" s="16">
        <v>45292</v>
      </c>
      <c r="R598" s="6" t="s">
        <v>2922</v>
      </c>
      <c r="S598" s="9">
        <f t="shared" si="72"/>
        <v>2023</v>
      </c>
      <c r="T598" s="12">
        <f t="shared" si="73"/>
        <v>12</v>
      </c>
      <c r="U598" s="6" t="str">
        <f t="shared" si="74"/>
        <v>Desember</v>
      </c>
      <c r="V598" s="9" t="str">
        <f t="shared" si="75"/>
        <v>Q4</v>
      </c>
      <c r="W598" s="10">
        <f t="shared" si="76"/>
        <v>796.18000000000006</v>
      </c>
      <c r="X598" s="12">
        <f t="shared" si="77"/>
        <v>6</v>
      </c>
      <c r="Y598" s="9" t="str">
        <f t="shared" si="78"/>
        <v>Returned</v>
      </c>
      <c r="Z598" s="6" t="str">
        <f t="shared" si="79"/>
        <v>Medium</v>
      </c>
    </row>
    <row r="599" spans="1:26" x14ac:dyDescent="0.35">
      <c r="A599" s="8">
        <v>45425</v>
      </c>
      <c r="B599" s="6" t="s">
        <v>21</v>
      </c>
      <c r="C599" s="6" t="s">
        <v>29</v>
      </c>
      <c r="D599" s="12">
        <v>11</v>
      </c>
      <c r="E599" s="10">
        <v>79.63</v>
      </c>
      <c r="F599" s="6" t="s">
        <v>30</v>
      </c>
      <c r="G599" s="6" t="s">
        <v>34</v>
      </c>
      <c r="H599" s="7">
        <v>0.05</v>
      </c>
      <c r="I599" s="6" t="s">
        <v>38</v>
      </c>
      <c r="J599" s="10">
        <v>832.13349999999991</v>
      </c>
      <c r="K599" s="6" t="s">
        <v>42</v>
      </c>
      <c r="L599" s="6" t="s">
        <v>2928</v>
      </c>
      <c r="M599" s="12">
        <v>0</v>
      </c>
      <c r="N599" s="9" t="s">
        <v>645</v>
      </c>
      <c r="O599" s="6" t="s">
        <v>2121</v>
      </c>
      <c r="P599" s="11">
        <v>43.84</v>
      </c>
      <c r="Q599" s="16">
        <v>45431</v>
      </c>
      <c r="R599" s="6" t="s">
        <v>2924</v>
      </c>
      <c r="S599" s="9">
        <f t="shared" si="72"/>
        <v>2024</v>
      </c>
      <c r="T599" s="12">
        <f t="shared" si="73"/>
        <v>5</v>
      </c>
      <c r="U599" s="6" t="str">
        <f t="shared" si="74"/>
        <v>Mei</v>
      </c>
      <c r="V599" s="9" t="str">
        <f t="shared" si="75"/>
        <v>Q2</v>
      </c>
      <c r="W599" s="10">
        <f t="shared" si="76"/>
        <v>788.29349999999988</v>
      </c>
      <c r="X599" s="12">
        <f t="shared" si="77"/>
        <v>6</v>
      </c>
      <c r="Y599" s="9" t="str">
        <f t="shared" si="78"/>
        <v>Completed</v>
      </c>
      <c r="Z599" s="6" t="str">
        <f t="shared" si="79"/>
        <v>Low</v>
      </c>
    </row>
    <row r="600" spans="1:26" x14ac:dyDescent="0.35">
      <c r="A600" s="8">
        <v>45206</v>
      </c>
      <c r="B600" s="6" t="s">
        <v>19</v>
      </c>
      <c r="C600" s="6" t="s">
        <v>23</v>
      </c>
      <c r="D600" s="12">
        <v>6</v>
      </c>
      <c r="E600" s="10">
        <v>505.7</v>
      </c>
      <c r="F600" s="6" t="s">
        <v>32</v>
      </c>
      <c r="G600" s="6" t="s">
        <v>35</v>
      </c>
      <c r="H600" s="7">
        <v>0</v>
      </c>
      <c r="I600" s="6" t="s">
        <v>37</v>
      </c>
      <c r="J600" s="10">
        <v>3034.2</v>
      </c>
      <c r="K600" s="6" t="s">
        <v>46</v>
      </c>
      <c r="L600" s="6" t="s">
        <v>2928</v>
      </c>
      <c r="M600" s="12">
        <v>0</v>
      </c>
      <c r="N600" s="9" t="s">
        <v>646</v>
      </c>
      <c r="O600" s="6" t="s">
        <v>2122</v>
      </c>
      <c r="P600" s="11">
        <v>40.380000000000003</v>
      </c>
      <c r="Q600" s="16">
        <v>45215</v>
      </c>
      <c r="R600" s="6" t="s">
        <v>2922</v>
      </c>
      <c r="S600" s="9">
        <f t="shared" si="72"/>
        <v>2023</v>
      </c>
      <c r="T600" s="12">
        <f t="shared" si="73"/>
        <v>10</v>
      </c>
      <c r="U600" s="6" t="str">
        <f t="shared" si="74"/>
        <v>Oktober</v>
      </c>
      <c r="V600" s="9" t="str">
        <f t="shared" si="75"/>
        <v>Q4</v>
      </c>
      <c r="W600" s="10">
        <f t="shared" si="76"/>
        <v>2993.8199999999997</v>
      </c>
      <c r="X600" s="12">
        <f t="shared" si="77"/>
        <v>9</v>
      </c>
      <c r="Y600" s="9" t="str">
        <f t="shared" si="78"/>
        <v>Completed</v>
      </c>
      <c r="Z600" s="6" t="str">
        <f t="shared" si="79"/>
        <v>No Discount</v>
      </c>
    </row>
    <row r="601" spans="1:26" x14ac:dyDescent="0.35">
      <c r="A601" s="8">
        <v>45118</v>
      </c>
      <c r="B601" s="6" t="s">
        <v>22</v>
      </c>
      <c r="C601" s="6" t="s">
        <v>29</v>
      </c>
      <c r="D601" s="12">
        <v>5</v>
      </c>
      <c r="E601" s="10">
        <v>569.62</v>
      </c>
      <c r="F601" s="6" t="s">
        <v>32</v>
      </c>
      <c r="G601" s="6" t="s">
        <v>34</v>
      </c>
      <c r="H601" s="7">
        <v>0</v>
      </c>
      <c r="I601" s="6" t="s">
        <v>40</v>
      </c>
      <c r="J601" s="10">
        <v>2848.1</v>
      </c>
      <c r="K601" s="6" t="s">
        <v>45</v>
      </c>
      <c r="L601" s="6" t="s">
        <v>47</v>
      </c>
      <c r="M601" s="12">
        <v>0</v>
      </c>
      <c r="N601" s="9" t="s">
        <v>647</v>
      </c>
      <c r="O601" s="6" t="s">
        <v>2123</v>
      </c>
      <c r="P601" s="11">
        <v>48.8</v>
      </c>
      <c r="Q601" s="16">
        <v>45120</v>
      </c>
      <c r="R601" s="6" t="s">
        <v>2925</v>
      </c>
      <c r="S601" s="9">
        <f t="shared" si="72"/>
        <v>2023</v>
      </c>
      <c r="T601" s="12">
        <f t="shared" si="73"/>
        <v>7</v>
      </c>
      <c r="U601" s="6" t="str">
        <f t="shared" si="74"/>
        <v>Juli</v>
      </c>
      <c r="V601" s="9" t="str">
        <f t="shared" si="75"/>
        <v>Q3</v>
      </c>
      <c r="W601" s="10">
        <f t="shared" si="76"/>
        <v>2799.2999999999997</v>
      </c>
      <c r="X601" s="12">
        <f t="shared" si="77"/>
        <v>2</v>
      </c>
      <c r="Y601" s="9" t="str">
        <f t="shared" si="78"/>
        <v>Completed</v>
      </c>
      <c r="Z601" s="6" t="str">
        <f t="shared" si="79"/>
        <v>No Discount</v>
      </c>
    </row>
    <row r="602" spans="1:26" x14ac:dyDescent="0.35">
      <c r="A602" s="8">
        <v>45688</v>
      </c>
      <c r="B602" s="6" t="s">
        <v>19</v>
      </c>
      <c r="C602" s="6" t="s">
        <v>28</v>
      </c>
      <c r="D602" s="12">
        <v>19</v>
      </c>
      <c r="E602" s="10">
        <v>90.85</v>
      </c>
      <c r="F602" s="6" t="s">
        <v>32</v>
      </c>
      <c r="G602" s="6" t="s">
        <v>35</v>
      </c>
      <c r="H602" s="7">
        <v>0.05</v>
      </c>
      <c r="I602" s="6" t="s">
        <v>37</v>
      </c>
      <c r="J602" s="10">
        <v>1639.8425</v>
      </c>
      <c r="K602" s="6" t="s">
        <v>44</v>
      </c>
      <c r="L602" s="6" t="s">
        <v>48</v>
      </c>
      <c r="M602" s="12">
        <v>0</v>
      </c>
      <c r="N602" s="9" t="s">
        <v>648</v>
      </c>
      <c r="O602" s="6" t="s">
        <v>2124</v>
      </c>
      <c r="P602" s="11">
        <v>22.28</v>
      </c>
      <c r="Q602" s="16">
        <v>45694</v>
      </c>
      <c r="R602" s="6" t="s">
        <v>2922</v>
      </c>
      <c r="S602" s="9">
        <f t="shared" si="72"/>
        <v>2025</v>
      </c>
      <c r="T602" s="12">
        <f t="shared" si="73"/>
        <v>1</v>
      </c>
      <c r="U602" s="6" t="str">
        <f t="shared" si="74"/>
        <v>Januari</v>
      </c>
      <c r="V602" s="9" t="str">
        <f t="shared" si="75"/>
        <v>Q1</v>
      </c>
      <c r="W602" s="10">
        <f t="shared" si="76"/>
        <v>1617.5625</v>
      </c>
      <c r="X602" s="12">
        <f t="shared" si="77"/>
        <v>6</v>
      </c>
      <c r="Y602" s="9" t="str">
        <f t="shared" si="78"/>
        <v>Completed</v>
      </c>
      <c r="Z602" s="6" t="str">
        <f t="shared" si="79"/>
        <v>Low</v>
      </c>
    </row>
    <row r="603" spans="1:26" x14ac:dyDescent="0.35">
      <c r="A603" s="8">
        <v>44961</v>
      </c>
      <c r="B603" s="6" t="s">
        <v>19</v>
      </c>
      <c r="C603" s="6" t="s">
        <v>26</v>
      </c>
      <c r="D603" s="12">
        <v>2</v>
      </c>
      <c r="E603" s="10">
        <v>296.91000000000003</v>
      </c>
      <c r="F603" s="6" t="s">
        <v>31</v>
      </c>
      <c r="G603" s="6" t="s">
        <v>34</v>
      </c>
      <c r="H603" s="7">
        <v>0.05</v>
      </c>
      <c r="I603" s="6" t="s">
        <v>39</v>
      </c>
      <c r="J603" s="10">
        <v>564.12900000000002</v>
      </c>
      <c r="K603" s="6" t="s">
        <v>45</v>
      </c>
      <c r="L603" s="6" t="s">
        <v>49</v>
      </c>
      <c r="M603" s="12">
        <v>0</v>
      </c>
      <c r="N603" s="9" t="s">
        <v>649</v>
      </c>
      <c r="O603" s="6" t="s">
        <v>2125</v>
      </c>
      <c r="P603" s="11">
        <v>44.35</v>
      </c>
      <c r="Q603" s="16">
        <v>44964</v>
      </c>
      <c r="R603" s="6" t="s">
        <v>2922</v>
      </c>
      <c r="S603" s="9">
        <f t="shared" si="72"/>
        <v>2023</v>
      </c>
      <c r="T603" s="12">
        <f t="shared" si="73"/>
        <v>2</v>
      </c>
      <c r="U603" s="6" t="str">
        <f t="shared" si="74"/>
        <v>Februari</v>
      </c>
      <c r="V603" s="9" t="str">
        <f t="shared" si="75"/>
        <v>Q1</v>
      </c>
      <c r="W603" s="10">
        <f t="shared" si="76"/>
        <v>519.779</v>
      </c>
      <c r="X603" s="12">
        <f t="shared" si="77"/>
        <v>3</v>
      </c>
      <c r="Y603" s="9" t="str">
        <f t="shared" si="78"/>
        <v>Completed</v>
      </c>
      <c r="Z603" s="6" t="str">
        <f t="shared" si="79"/>
        <v>Low</v>
      </c>
    </row>
    <row r="604" spans="1:26" x14ac:dyDescent="0.35">
      <c r="A604" s="8">
        <v>45171</v>
      </c>
      <c r="B604" s="6" t="s">
        <v>19</v>
      </c>
      <c r="C604" s="6" t="s">
        <v>29</v>
      </c>
      <c r="D604" s="12">
        <v>2</v>
      </c>
      <c r="E604" s="10">
        <v>6.19</v>
      </c>
      <c r="F604" s="6" t="s">
        <v>30</v>
      </c>
      <c r="G604" s="6" t="s">
        <v>35</v>
      </c>
      <c r="H604" s="7">
        <v>0.1</v>
      </c>
      <c r="I604" s="6" t="s">
        <v>38</v>
      </c>
      <c r="J604" s="10">
        <v>11.141999999999999</v>
      </c>
      <c r="K604" s="6" t="s">
        <v>44</v>
      </c>
      <c r="L604" s="6" t="s">
        <v>47</v>
      </c>
      <c r="M604" s="12">
        <v>1</v>
      </c>
      <c r="N604" s="9" t="s">
        <v>650</v>
      </c>
      <c r="O604" s="6" t="s">
        <v>2126</v>
      </c>
      <c r="P604" s="11">
        <v>47.24</v>
      </c>
      <c r="Q604" s="16">
        <v>45181</v>
      </c>
      <c r="R604" s="6" t="s">
        <v>2922</v>
      </c>
      <c r="S604" s="9">
        <f t="shared" si="72"/>
        <v>2023</v>
      </c>
      <c r="T604" s="12">
        <f t="shared" si="73"/>
        <v>9</v>
      </c>
      <c r="U604" s="6" t="str">
        <f t="shared" si="74"/>
        <v>September</v>
      </c>
      <c r="V604" s="9" t="str">
        <f t="shared" si="75"/>
        <v>Q3</v>
      </c>
      <c r="W604" s="10">
        <f t="shared" si="76"/>
        <v>-36.097999999999999</v>
      </c>
      <c r="X604" s="12">
        <f t="shared" si="77"/>
        <v>10</v>
      </c>
      <c r="Y604" s="9" t="str">
        <f t="shared" si="78"/>
        <v>Returned</v>
      </c>
      <c r="Z604" s="6" t="str">
        <f t="shared" si="79"/>
        <v>Medium</v>
      </c>
    </row>
    <row r="605" spans="1:26" x14ac:dyDescent="0.35">
      <c r="A605" s="8">
        <v>45639</v>
      </c>
      <c r="B605" s="6" t="s">
        <v>21</v>
      </c>
      <c r="C605" s="6" t="s">
        <v>27</v>
      </c>
      <c r="D605" s="12">
        <v>18</v>
      </c>
      <c r="E605" s="10">
        <v>207.35</v>
      </c>
      <c r="F605" s="6" t="s">
        <v>33</v>
      </c>
      <c r="G605" s="6" t="s">
        <v>34</v>
      </c>
      <c r="H605" s="7">
        <v>0.15</v>
      </c>
      <c r="I605" s="6" t="s">
        <v>37</v>
      </c>
      <c r="J605" s="10">
        <v>3172.454999999999</v>
      </c>
      <c r="K605" s="6" t="s">
        <v>45</v>
      </c>
      <c r="L605" s="6" t="s">
        <v>47</v>
      </c>
      <c r="M605" s="12">
        <v>0</v>
      </c>
      <c r="N605" s="9" t="s">
        <v>651</v>
      </c>
      <c r="O605" s="6" t="s">
        <v>2127</v>
      </c>
      <c r="P605" s="11">
        <v>11.17</v>
      </c>
      <c r="Q605" s="16">
        <v>45641</v>
      </c>
      <c r="R605" s="6" t="s">
        <v>2924</v>
      </c>
      <c r="S605" s="9">
        <f t="shared" si="72"/>
        <v>2024</v>
      </c>
      <c r="T605" s="12">
        <f t="shared" si="73"/>
        <v>12</v>
      </c>
      <c r="U605" s="6" t="str">
        <f t="shared" si="74"/>
        <v>Desember</v>
      </c>
      <c r="V605" s="9" t="str">
        <f t="shared" si="75"/>
        <v>Q4</v>
      </c>
      <c r="W605" s="10">
        <f t="shared" si="76"/>
        <v>3161.2849999999989</v>
      </c>
      <c r="X605" s="12">
        <f t="shared" si="77"/>
        <v>2</v>
      </c>
      <c r="Y605" s="9" t="str">
        <f t="shared" si="78"/>
        <v>Completed</v>
      </c>
      <c r="Z605" s="6" t="str">
        <f t="shared" si="79"/>
        <v>High</v>
      </c>
    </row>
    <row r="606" spans="1:26" x14ac:dyDescent="0.35">
      <c r="A606" s="8">
        <v>45212</v>
      </c>
      <c r="B606" s="6" t="s">
        <v>21</v>
      </c>
      <c r="C606" s="6" t="s">
        <v>28</v>
      </c>
      <c r="D606" s="12">
        <v>5</v>
      </c>
      <c r="E606" s="10">
        <v>75.27</v>
      </c>
      <c r="F606" s="6" t="s">
        <v>31</v>
      </c>
      <c r="G606" s="6" t="s">
        <v>34</v>
      </c>
      <c r="H606" s="7">
        <v>0</v>
      </c>
      <c r="I606" s="6" t="s">
        <v>39</v>
      </c>
      <c r="J606" s="10">
        <v>376.35</v>
      </c>
      <c r="K606" s="6" t="s">
        <v>46</v>
      </c>
      <c r="L606" s="6" t="s">
        <v>2928</v>
      </c>
      <c r="M606" s="12">
        <v>0</v>
      </c>
      <c r="N606" s="9" t="s">
        <v>652</v>
      </c>
      <c r="O606" s="6" t="s">
        <v>2128</v>
      </c>
      <c r="P606" s="11">
        <v>31.61</v>
      </c>
      <c r="Q606" s="16">
        <v>45221</v>
      </c>
      <c r="R606" s="6" t="s">
        <v>2924</v>
      </c>
      <c r="S606" s="9">
        <f t="shared" si="72"/>
        <v>2023</v>
      </c>
      <c r="T606" s="12">
        <f t="shared" si="73"/>
        <v>10</v>
      </c>
      <c r="U606" s="6" t="str">
        <f t="shared" si="74"/>
        <v>Oktober</v>
      </c>
      <c r="V606" s="9" t="str">
        <f t="shared" si="75"/>
        <v>Q4</v>
      </c>
      <c r="W606" s="10">
        <f t="shared" si="76"/>
        <v>344.74</v>
      </c>
      <c r="X606" s="12">
        <f t="shared" si="77"/>
        <v>9</v>
      </c>
      <c r="Y606" s="9" t="str">
        <f t="shared" si="78"/>
        <v>Completed</v>
      </c>
      <c r="Z606" s="6" t="str">
        <f t="shared" si="79"/>
        <v>No Discount</v>
      </c>
    </row>
    <row r="607" spans="1:26" x14ac:dyDescent="0.35">
      <c r="A607" s="8">
        <v>45568</v>
      </c>
      <c r="B607" s="6" t="s">
        <v>19</v>
      </c>
      <c r="C607" s="6" t="s">
        <v>27</v>
      </c>
      <c r="D607" s="12">
        <v>3</v>
      </c>
      <c r="E607" s="10">
        <v>136.15</v>
      </c>
      <c r="F607" s="6" t="s">
        <v>31</v>
      </c>
      <c r="G607" s="6" t="s">
        <v>35</v>
      </c>
      <c r="H607" s="7">
        <v>0.1</v>
      </c>
      <c r="I607" s="6" t="s">
        <v>40</v>
      </c>
      <c r="J607" s="10">
        <v>367.60500000000008</v>
      </c>
      <c r="K607" s="6" t="s">
        <v>43</v>
      </c>
      <c r="L607" s="6" t="s">
        <v>48</v>
      </c>
      <c r="M607" s="12">
        <v>0</v>
      </c>
      <c r="N607" s="9" t="s">
        <v>653</v>
      </c>
      <c r="O607" s="6" t="s">
        <v>2129</v>
      </c>
      <c r="P607" s="11">
        <v>48.38</v>
      </c>
      <c r="Q607" s="16">
        <v>45572</v>
      </c>
      <c r="R607" s="6" t="s">
        <v>2922</v>
      </c>
      <c r="S607" s="9">
        <f t="shared" si="72"/>
        <v>2024</v>
      </c>
      <c r="T607" s="12">
        <f t="shared" si="73"/>
        <v>10</v>
      </c>
      <c r="U607" s="6" t="str">
        <f t="shared" si="74"/>
        <v>Oktober</v>
      </c>
      <c r="V607" s="9" t="str">
        <f t="shared" si="75"/>
        <v>Q4</v>
      </c>
      <c r="W607" s="10">
        <f t="shared" si="76"/>
        <v>319.22500000000008</v>
      </c>
      <c r="X607" s="12">
        <f t="shared" si="77"/>
        <v>4</v>
      </c>
      <c r="Y607" s="9" t="str">
        <f t="shared" si="78"/>
        <v>Completed</v>
      </c>
      <c r="Z607" s="6" t="str">
        <f t="shared" si="79"/>
        <v>Medium</v>
      </c>
    </row>
    <row r="608" spans="1:26" x14ac:dyDescent="0.35">
      <c r="A608" s="8">
        <v>45410</v>
      </c>
      <c r="B608" s="6" t="s">
        <v>21</v>
      </c>
      <c r="C608" s="6" t="s">
        <v>25</v>
      </c>
      <c r="D608" s="12">
        <v>5</v>
      </c>
      <c r="E608" s="10">
        <v>544.66</v>
      </c>
      <c r="F608" s="6" t="s">
        <v>30</v>
      </c>
      <c r="G608" s="6" t="s">
        <v>35</v>
      </c>
      <c r="H608" s="7">
        <v>0.1</v>
      </c>
      <c r="I608" s="6" t="s">
        <v>40</v>
      </c>
      <c r="J608" s="10">
        <v>2450.9699999999998</v>
      </c>
      <c r="K608" s="6" t="s">
        <v>42</v>
      </c>
      <c r="L608" s="6" t="s">
        <v>48</v>
      </c>
      <c r="M608" s="12">
        <v>0</v>
      </c>
      <c r="N608" s="9" t="s">
        <v>654</v>
      </c>
      <c r="O608" s="6" t="s">
        <v>2130</v>
      </c>
      <c r="P608" s="11">
        <v>8.39</v>
      </c>
      <c r="Q608" s="16">
        <v>45416</v>
      </c>
      <c r="R608" s="6" t="s">
        <v>2924</v>
      </c>
      <c r="S608" s="9">
        <f t="shared" si="72"/>
        <v>2024</v>
      </c>
      <c r="T608" s="12">
        <f t="shared" si="73"/>
        <v>4</v>
      </c>
      <c r="U608" s="6" t="str">
        <f t="shared" si="74"/>
        <v>April</v>
      </c>
      <c r="V608" s="9" t="str">
        <f t="shared" si="75"/>
        <v>Q2</v>
      </c>
      <c r="W608" s="10">
        <f t="shared" si="76"/>
        <v>2442.58</v>
      </c>
      <c r="X608" s="12">
        <f t="shared" si="77"/>
        <v>6</v>
      </c>
      <c r="Y608" s="9" t="str">
        <f t="shared" si="78"/>
        <v>Completed</v>
      </c>
      <c r="Z608" s="6" t="str">
        <f t="shared" si="79"/>
        <v>Medium</v>
      </c>
    </row>
    <row r="609" spans="1:26" x14ac:dyDescent="0.35">
      <c r="A609" s="8">
        <v>45329</v>
      </c>
      <c r="B609" s="6" t="s">
        <v>21</v>
      </c>
      <c r="C609" s="6" t="s">
        <v>25</v>
      </c>
      <c r="D609" s="12">
        <v>8</v>
      </c>
      <c r="E609" s="10">
        <v>561.9</v>
      </c>
      <c r="F609" s="6" t="s">
        <v>31</v>
      </c>
      <c r="G609" s="6" t="s">
        <v>35</v>
      </c>
      <c r="H609" s="7">
        <v>0.15</v>
      </c>
      <c r="I609" s="6" t="s">
        <v>41</v>
      </c>
      <c r="J609" s="10">
        <v>3820.92</v>
      </c>
      <c r="K609" s="6" t="s">
        <v>42</v>
      </c>
      <c r="L609" s="6" t="s">
        <v>47</v>
      </c>
      <c r="M609" s="12">
        <v>1</v>
      </c>
      <c r="N609" s="9" t="s">
        <v>655</v>
      </c>
      <c r="O609" s="6" t="s">
        <v>2131</v>
      </c>
      <c r="P609" s="11">
        <v>15.97</v>
      </c>
      <c r="Q609" s="16">
        <v>45336</v>
      </c>
      <c r="R609" s="6" t="s">
        <v>2924</v>
      </c>
      <c r="S609" s="9">
        <f t="shared" si="72"/>
        <v>2024</v>
      </c>
      <c r="T609" s="12">
        <f t="shared" si="73"/>
        <v>2</v>
      </c>
      <c r="U609" s="6" t="str">
        <f t="shared" si="74"/>
        <v>Februari</v>
      </c>
      <c r="V609" s="9" t="str">
        <f t="shared" si="75"/>
        <v>Q1</v>
      </c>
      <c r="W609" s="10">
        <f t="shared" si="76"/>
        <v>3804.9500000000003</v>
      </c>
      <c r="X609" s="12">
        <f t="shared" si="77"/>
        <v>7</v>
      </c>
      <c r="Y609" s="9" t="str">
        <f t="shared" si="78"/>
        <v>Returned</v>
      </c>
      <c r="Z609" s="6" t="str">
        <f t="shared" si="79"/>
        <v>High</v>
      </c>
    </row>
    <row r="610" spans="1:26" x14ac:dyDescent="0.35">
      <c r="A610" s="8">
        <v>44965</v>
      </c>
      <c r="B610" s="6" t="s">
        <v>19</v>
      </c>
      <c r="C610" s="6" t="s">
        <v>26</v>
      </c>
      <c r="D610" s="12">
        <v>20</v>
      </c>
      <c r="E610" s="10">
        <v>313.47000000000003</v>
      </c>
      <c r="F610" s="6" t="s">
        <v>32</v>
      </c>
      <c r="G610" s="6" t="s">
        <v>35</v>
      </c>
      <c r="H610" s="7">
        <v>0.15</v>
      </c>
      <c r="I610" s="6" t="s">
        <v>37</v>
      </c>
      <c r="J610" s="10">
        <v>5328.9900000000007</v>
      </c>
      <c r="K610" s="6" t="s">
        <v>42</v>
      </c>
      <c r="L610" s="6" t="s">
        <v>47</v>
      </c>
      <c r="M610" s="12">
        <v>0</v>
      </c>
      <c r="N610" s="9" t="s">
        <v>656</v>
      </c>
      <c r="O610" s="6" t="s">
        <v>2132</v>
      </c>
      <c r="P610" s="11">
        <v>18.170000000000002</v>
      </c>
      <c r="Q610" s="16">
        <v>44968</v>
      </c>
      <c r="R610" s="6" t="s">
        <v>2922</v>
      </c>
      <c r="S610" s="9">
        <f t="shared" si="72"/>
        <v>2023</v>
      </c>
      <c r="T610" s="12">
        <f t="shared" si="73"/>
        <v>2</v>
      </c>
      <c r="U610" s="6" t="str">
        <f t="shared" si="74"/>
        <v>Februari</v>
      </c>
      <c r="V610" s="9" t="str">
        <f t="shared" si="75"/>
        <v>Q1</v>
      </c>
      <c r="W610" s="10">
        <f t="shared" si="76"/>
        <v>5310.8200000000006</v>
      </c>
      <c r="X610" s="12">
        <f t="shared" si="77"/>
        <v>3</v>
      </c>
      <c r="Y610" s="9" t="str">
        <f t="shared" si="78"/>
        <v>Completed</v>
      </c>
      <c r="Z610" s="6" t="str">
        <f t="shared" si="79"/>
        <v>High</v>
      </c>
    </row>
    <row r="611" spans="1:26" x14ac:dyDescent="0.35">
      <c r="A611" s="8">
        <v>45094</v>
      </c>
      <c r="B611" s="6" t="s">
        <v>19</v>
      </c>
      <c r="C611" s="6" t="s">
        <v>24</v>
      </c>
      <c r="D611" s="12">
        <v>1</v>
      </c>
      <c r="E611" s="10">
        <v>418.45</v>
      </c>
      <c r="F611" s="6" t="s">
        <v>32</v>
      </c>
      <c r="G611" s="6" t="s">
        <v>35</v>
      </c>
      <c r="H611" s="7">
        <v>0.15</v>
      </c>
      <c r="I611" s="6" t="s">
        <v>40</v>
      </c>
      <c r="J611" s="10">
        <v>355.6825</v>
      </c>
      <c r="K611" s="6" t="s">
        <v>46</v>
      </c>
      <c r="L611" s="6" t="s">
        <v>49</v>
      </c>
      <c r="M611" s="12">
        <v>0</v>
      </c>
      <c r="N611" s="9" t="s">
        <v>657</v>
      </c>
      <c r="O611" s="6" t="s">
        <v>2133</v>
      </c>
      <c r="P611" s="11">
        <v>35.58</v>
      </c>
      <c r="Q611" s="16">
        <v>45096</v>
      </c>
      <c r="R611" s="6" t="s">
        <v>2922</v>
      </c>
      <c r="S611" s="9">
        <f t="shared" si="72"/>
        <v>2023</v>
      </c>
      <c r="T611" s="12">
        <f t="shared" si="73"/>
        <v>6</v>
      </c>
      <c r="U611" s="6" t="str">
        <f t="shared" si="74"/>
        <v>Juni</v>
      </c>
      <c r="V611" s="9" t="str">
        <f t="shared" si="75"/>
        <v>Q2</v>
      </c>
      <c r="W611" s="10">
        <f t="shared" si="76"/>
        <v>320.10250000000002</v>
      </c>
      <c r="X611" s="12">
        <f t="shared" si="77"/>
        <v>2</v>
      </c>
      <c r="Y611" s="9" t="str">
        <f t="shared" si="78"/>
        <v>Completed</v>
      </c>
      <c r="Z611" s="6" t="str">
        <f t="shared" si="79"/>
        <v>High</v>
      </c>
    </row>
    <row r="612" spans="1:26" x14ac:dyDescent="0.35">
      <c r="A612" s="8">
        <v>45502</v>
      </c>
      <c r="B612" s="6" t="s">
        <v>22</v>
      </c>
      <c r="C612" s="6" t="s">
        <v>27</v>
      </c>
      <c r="D612" s="12">
        <v>8</v>
      </c>
      <c r="E612" s="10">
        <v>420.75</v>
      </c>
      <c r="F612" s="6" t="s">
        <v>30</v>
      </c>
      <c r="G612" s="6" t="s">
        <v>34</v>
      </c>
      <c r="H612" s="7">
        <v>0.1</v>
      </c>
      <c r="I612" s="6" t="s">
        <v>41</v>
      </c>
      <c r="J612" s="10">
        <v>3029.4</v>
      </c>
      <c r="K612" s="6" t="s">
        <v>42</v>
      </c>
      <c r="L612" s="6" t="s">
        <v>48</v>
      </c>
      <c r="M612" s="12">
        <v>1</v>
      </c>
      <c r="N612" s="9" t="s">
        <v>658</v>
      </c>
      <c r="O612" s="6" t="s">
        <v>2134</v>
      </c>
      <c r="P612" s="11">
        <v>44.61</v>
      </c>
      <c r="Q612" s="16">
        <v>45505</v>
      </c>
      <c r="R612" s="6" t="s">
        <v>2925</v>
      </c>
      <c r="S612" s="9">
        <f t="shared" si="72"/>
        <v>2024</v>
      </c>
      <c r="T612" s="12">
        <f t="shared" si="73"/>
        <v>7</v>
      </c>
      <c r="U612" s="6" t="str">
        <f t="shared" si="74"/>
        <v>Juli</v>
      </c>
      <c r="V612" s="9" t="str">
        <f t="shared" si="75"/>
        <v>Q3</v>
      </c>
      <c r="W612" s="10">
        <f t="shared" si="76"/>
        <v>2984.79</v>
      </c>
      <c r="X612" s="12">
        <f t="shared" si="77"/>
        <v>3</v>
      </c>
      <c r="Y612" s="9" t="str">
        <f t="shared" si="78"/>
        <v>Returned</v>
      </c>
      <c r="Z612" s="6" t="str">
        <f t="shared" si="79"/>
        <v>Medium</v>
      </c>
    </row>
    <row r="613" spans="1:26" x14ac:dyDescent="0.35">
      <c r="A613" s="8">
        <v>45320</v>
      </c>
      <c r="B613" s="6" t="s">
        <v>22</v>
      </c>
      <c r="C613" s="6" t="s">
        <v>29</v>
      </c>
      <c r="D613" s="12">
        <v>16</v>
      </c>
      <c r="E613" s="10">
        <v>514.36</v>
      </c>
      <c r="F613" s="6" t="s">
        <v>33</v>
      </c>
      <c r="G613" s="6" t="s">
        <v>34</v>
      </c>
      <c r="H613" s="7">
        <v>0</v>
      </c>
      <c r="I613" s="6" t="s">
        <v>37</v>
      </c>
      <c r="J613" s="10">
        <v>8229.76</v>
      </c>
      <c r="K613" s="6" t="s">
        <v>42</v>
      </c>
      <c r="L613" s="6" t="s">
        <v>48</v>
      </c>
      <c r="M613" s="12">
        <v>0</v>
      </c>
      <c r="N613" s="9" t="s">
        <v>659</v>
      </c>
      <c r="O613" s="6" t="s">
        <v>2135</v>
      </c>
      <c r="P613" s="11">
        <v>40.75</v>
      </c>
      <c r="Q613" s="16">
        <v>45323</v>
      </c>
      <c r="R613" s="6" t="s">
        <v>2925</v>
      </c>
      <c r="S613" s="9">
        <f t="shared" si="72"/>
        <v>2024</v>
      </c>
      <c r="T613" s="12">
        <f t="shared" si="73"/>
        <v>1</v>
      </c>
      <c r="U613" s="6" t="str">
        <f t="shared" si="74"/>
        <v>Januari</v>
      </c>
      <c r="V613" s="9" t="str">
        <f t="shared" si="75"/>
        <v>Q1</v>
      </c>
      <c r="W613" s="10">
        <f t="shared" si="76"/>
        <v>8189.01</v>
      </c>
      <c r="X613" s="12">
        <f t="shared" si="77"/>
        <v>3</v>
      </c>
      <c r="Y613" s="9" t="str">
        <f t="shared" si="78"/>
        <v>Completed</v>
      </c>
      <c r="Z613" s="6" t="str">
        <f t="shared" si="79"/>
        <v>No Discount</v>
      </c>
    </row>
    <row r="614" spans="1:26" x14ac:dyDescent="0.35">
      <c r="A614" s="8">
        <v>45309</v>
      </c>
      <c r="B614" s="6" t="s">
        <v>18</v>
      </c>
      <c r="C614" s="6" t="s">
        <v>24</v>
      </c>
      <c r="D614" s="12">
        <v>2</v>
      </c>
      <c r="E614" s="10">
        <v>297.2</v>
      </c>
      <c r="F614" s="6" t="s">
        <v>30</v>
      </c>
      <c r="G614" s="6" t="s">
        <v>35</v>
      </c>
      <c r="H614" s="7">
        <v>0.1</v>
      </c>
      <c r="I614" s="6" t="s">
        <v>38</v>
      </c>
      <c r="J614" s="10">
        <v>534.96</v>
      </c>
      <c r="K614" s="6" t="s">
        <v>43</v>
      </c>
      <c r="L614" s="6" t="s">
        <v>47</v>
      </c>
      <c r="M614" s="12">
        <v>0</v>
      </c>
      <c r="N614" s="9" t="s">
        <v>660</v>
      </c>
      <c r="O614" s="6" t="s">
        <v>2136</v>
      </c>
      <c r="P614" s="11">
        <v>8.7100000000000009</v>
      </c>
      <c r="Q614" s="16">
        <v>45314</v>
      </c>
      <c r="R614" s="6" t="s">
        <v>2921</v>
      </c>
      <c r="S614" s="9">
        <f t="shared" si="72"/>
        <v>2024</v>
      </c>
      <c r="T614" s="12">
        <f t="shared" si="73"/>
        <v>1</v>
      </c>
      <c r="U614" s="6" t="str">
        <f t="shared" si="74"/>
        <v>Januari</v>
      </c>
      <c r="V614" s="9" t="str">
        <f t="shared" si="75"/>
        <v>Q1</v>
      </c>
      <c r="W614" s="10">
        <f t="shared" si="76"/>
        <v>526.25</v>
      </c>
      <c r="X614" s="12">
        <f t="shared" si="77"/>
        <v>5</v>
      </c>
      <c r="Y614" s="9" t="str">
        <f t="shared" si="78"/>
        <v>Completed</v>
      </c>
      <c r="Z614" s="6" t="str">
        <f t="shared" si="79"/>
        <v>Medium</v>
      </c>
    </row>
    <row r="615" spans="1:26" x14ac:dyDescent="0.35">
      <c r="A615" s="8">
        <v>45516</v>
      </c>
      <c r="B615" s="6" t="s">
        <v>20</v>
      </c>
      <c r="C615" s="6" t="s">
        <v>26</v>
      </c>
      <c r="D615" s="12">
        <v>10</v>
      </c>
      <c r="E615" s="10">
        <v>278</v>
      </c>
      <c r="F615" s="6" t="s">
        <v>32</v>
      </c>
      <c r="G615" s="6" t="s">
        <v>35</v>
      </c>
      <c r="H615" s="7">
        <v>0</v>
      </c>
      <c r="I615" s="6" t="s">
        <v>41</v>
      </c>
      <c r="J615" s="10">
        <v>2780</v>
      </c>
      <c r="K615" s="6" t="s">
        <v>44</v>
      </c>
      <c r="L615" s="6" t="s">
        <v>2928</v>
      </c>
      <c r="M615" s="12">
        <v>0</v>
      </c>
      <c r="N615" s="9" t="s">
        <v>661</v>
      </c>
      <c r="O615" s="6" t="s">
        <v>2137</v>
      </c>
      <c r="P615" s="11">
        <v>24.25</v>
      </c>
      <c r="Q615" s="16">
        <v>45526</v>
      </c>
      <c r="R615" s="6" t="s">
        <v>2923</v>
      </c>
      <c r="S615" s="9">
        <f t="shared" si="72"/>
        <v>2024</v>
      </c>
      <c r="T615" s="12">
        <f t="shared" si="73"/>
        <v>8</v>
      </c>
      <c r="U615" s="6" t="str">
        <f t="shared" si="74"/>
        <v>Agustus</v>
      </c>
      <c r="V615" s="9" t="str">
        <f t="shared" si="75"/>
        <v>Q3</v>
      </c>
      <c r="W615" s="10">
        <f t="shared" si="76"/>
        <v>2755.75</v>
      </c>
      <c r="X615" s="12">
        <f t="shared" si="77"/>
        <v>10</v>
      </c>
      <c r="Y615" s="9" t="str">
        <f t="shared" si="78"/>
        <v>Completed</v>
      </c>
      <c r="Z615" s="6" t="str">
        <f t="shared" si="79"/>
        <v>No Discount</v>
      </c>
    </row>
    <row r="616" spans="1:26" x14ac:dyDescent="0.35">
      <c r="A616" s="8">
        <v>45763</v>
      </c>
      <c r="B616" s="6" t="s">
        <v>22</v>
      </c>
      <c r="C616" s="6" t="s">
        <v>27</v>
      </c>
      <c r="D616" s="12">
        <v>8</v>
      </c>
      <c r="E616" s="10">
        <v>583.16999999999996</v>
      </c>
      <c r="F616" s="6" t="s">
        <v>33</v>
      </c>
      <c r="G616" s="6" t="s">
        <v>34</v>
      </c>
      <c r="H616" s="7">
        <v>0.1</v>
      </c>
      <c r="I616" s="6" t="s">
        <v>38</v>
      </c>
      <c r="J616" s="10">
        <v>4198.8239999999996</v>
      </c>
      <c r="K616" s="6" t="s">
        <v>44</v>
      </c>
      <c r="L616" s="6" t="s">
        <v>49</v>
      </c>
      <c r="M616" s="12">
        <v>0</v>
      </c>
      <c r="N616" s="9" t="s">
        <v>662</v>
      </c>
      <c r="O616" s="6" t="s">
        <v>2138</v>
      </c>
      <c r="P616" s="11">
        <v>49.18</v>
      </c>
      <c r="Q616" s="16">
        <v>45767</v>
      </c>
      <c r="R616" s="6" t="s">
        <v>2925</v>
      </c>
      <c r="S616" s="9">
        <f t="shared" si="72"/>
        <v>2025</v>
      </c>
      <c r="T616" s="12">
        <f t="shared" si="73"/>
        <v>4</v>
      </c>
      <c r="U616" s="6" t="str">
        <f t="shared" si="74"/>
        <v>April</v>
      </c>
      <c r="V616" s="9" t="str">
        <f t="shared" si="75"/>
        <v>Q2</v>
      </c>
      <c r="W616" s="10">
        <f t="shared" si="76"/>
        <v>4149.6439999999993</v>
      </c>
      <c r="X616" s="12">
        <f t="shared" si="77"/>
        <v>4</v>
      </c>
      <c r="Y616" s="9" t="str">
        <f t="shared" si="78"/>
        <v>Completed</v>
      </c>
      <c r="Z616" s="6" t="str">
        <f t="shared" si="79"/>
        <v>Medium</v>
      </c>
    </row>
    <row r="617" spans="1:26" x14ac:dyDescent="0.35">
      <c r="A617" s="8">
        <v>44983</v>
      </c>
      <c r="B617" s="6" t="s">
        <v>21</v>
      </c>
      <c r="C617" s="6" t="s">
        <v>25</v>
      </c>
      <c r="D617" s="12">
        <v>16</v>
      </c>
      <c r="E617" s="10">
        <v>75.62</v>
      </c>
      <c r="F617" s="6" t="s">
        <v>33</v>
      </c>
      <c r="G617" s="6" t="s">
        <v>35</v>
      </c>
      <c r="H617" s="7">
        <v>0.1</v>
      </c>
      <c r="I617" s="6" t="s">
        <v>40</v>
      </c>
      <c r="J617" s="10">
        <v>1088.9280000000001</v>
      </c>
      <c r="K617" s="6" t="s">
        <v>46</v>
      </c>
      <c r="L617" s="6" t="s">
        <v>49</v>
      </c>
      <c r="M617" s="12">
        <v>0</v>
      </c>
      <c r="N617" s="9" t="s">
        <v>663</v>
      </c>
      <c r="O617" s="6" t="s">
        <v>2139</v>
      </c>
      <c r="P617" s="11">
        <v>27.39</v>
      </c>
      <c r="Q617" s="16">
        <v>44987</v>
      </c>
      <c r="R617" s="6" t="s">
        <v>2924</v>
      </c>
      <c r="S617" s="9">
        <f t="shared" si="72"/>
        <v>2023</v>
      </c>
      <c r="T617" s="12">
        <f t="shared" si="73"/>
        <v>2</v>
      </c>
      <c r="U617" s="6" t="str">
        <f t="shared" si="74"/>
        <v>Februari</v>
      </c>
      <c r="V617" s="9" t="str">
        <f t="shared" si="75"/>
        <v>Q1</v>
      </c>
      <c r="W617" s="10">
        <f t="shared" si="76"/>
        <v>1061.538</v>
      </c>
      <c r="X617" s="12">
        <f t="shared" si="77"/>
        <v>4</v>
      </c>
      <c r="Y617" s="9" t="str">
        <f t="shared" si="78"/>
        <v>Completed</v>
      </c>
      <c r="Z617" s="6" t="str">
        <f t="shared" si="79"/>
        <v>Medium</v>
      </c>
    </row>
    <row r="618" spans="1:26" x14ac:dyDescent="0.35">
      <c r="A618" s="8">
        <v>44933</v>
      </c>
      <c r="B618" s="6" t="s">
        <v>18</v>
      </c>
      <c r="C618" s="6" t="s">
        <v>25</v>
      </c>
      <c r="D618" s="12">
        <v>13</v>
      </c>
      <c r="E618" s="10">
        <v>561.62</v>
      </c>
      <c r="F618" s="6" t="s">
        <v>32</v>
      </c>
      <c r="G618" s="6" t="s">
        <v>34</v>
      </c>
      <c r="H618" s="7">
        <v>0.05</v>
      </c>
      <c r="I618" s="6" t="s">
        <v>38</v>
      </c>
      <c r="J618" s="10">
        <v>6936.0069999999996</v>
      </c>
      <c r="K618" s="6" t="s">
        <v>43</v>
      </c>
      <c r="L618" s="6" t="s">
        <v>47</v>
      </c>
      <c r="M618" s="12">
        <v>0</v>
      </c>
      <c r="N618" s="9" t="s">
        <v>664</v>
      </c>
      <c r="O618" s="6" t="s">
        <v>2140</v>
      </c>
      <c r="P618" s="11">
        <v>12.91</v>
      </c>
      <c r="Q618" s="16">
        <v>44937</v>
      </c>
      <c r="R618" s="6" t="s">
        <v>2921</v>
      </c>
      <c r="S618" s="9">
        <f t="shared" si="72"/>
        <v>2023</v>
      </c>
      <c r="T618" s="12">
        <f t="shared" si="73"/>
        <v>1</v>
      </c>
      <c r="U618" s="6" t="str">
        <f t="shared" si="74"/>
        <v>Januari</v>
      </c>
      <c r="V618" s="9" t="str">
        <f t="shared" si="75"/>
        <v>Q1</v>
      </c>
      <c r="W618" s="10">
        <f t="shared" si="76"/>
        <v>6923.0969999999998</v>
      </c>
      <c r="X618" s="12">
        <f t="shared" si="77"/>
        <v>4</v>
      </c>
      <c r="Y618" s="9" t="str">
        <f t="shared" si="78"/>
        <v>Completed</v>
      </c>
      <c r="Z618" s="6" t="str">
        <f t="shared" si="79"/>
        <v>Low</v>
      </c>
    </row>
    <row r="619" spans="1:26" x14ac:dyDescent="0.35">
      <c r="A619" s="8">
        <v>45223</v>
      </c>
      <c r="B619" s="6" t="s">
        <v>19</v>
      </c>
      <c r="C619" s="6" t="s">
        <v>25</v>
      </c>
      <c r="D619" s="12">
        <v>5</v>
      </c>
      <c r="E619" s="10">
        <v>359.61</v>
      </c>
      <c r="F619" s="6" t="s">
        <v>31</v>
      </c>
      <c r="G619" s="6" t="s">
        <v>35</v>
      </c>
      <c r="H619" s="7">
        <v>0</v>
      </c>
      <c r="I619" s="6" t="s">
        <v>41</v>
      </c>
      <c r="J619" s="10">
        <v>1798.05</v>
      </c>
      <c r="K619" s="6" t="s">
        <v>42</v>
      </c>
      <c r="L619" s="6" t="s">
        <v>47</v>
      </c>
      <c r="M619" s="12">
        <v>0</v>
      </c>
      <c r="N619" s="9" t="s">
        <v>665</v>
      </c>
      <c r="O619" s="6" t="s">
        <v>2141</v>
      </c>
      <c r="P619" s="11">
        <v>41.31</v>
      </c>
      <c r="Q619" s="16">
        <v>45233</v>
      </c>
      <c r="R619" s="6" t="s">
        <v>2922</v>
      </c>
      <c r="S619" s="9">
        <f t="shared" si="72"/>
        <v>2023</v>
      </c>
      <c r="T619" s="12">
        <f t="shared" si="73"/>
        <v>10</v>
      </c>
      <c r="U619" s="6" t="str">
        <f t="shared" si="74"/>
        <v>Oktober</v>
      </c>
      <c r="V619" s="9" t="str">
        <f t="shared" si="75"/>
        <v>Q4</v>
      </c>
      <c r="W619" s="10">
        <f t="shared" si="76"/>
        <v>1756.74</v>
      </c>
      <c r="X619" s="12">
        <f t="shared" si="77"/>
        <v>10</v>
      </c>
      <c r="Y619" s="9" t="str">
        <f t="shared" si="78"/>
        <v>Completed</v>
      </c>
      <c r="Z619" s="6" t="str">
        <f t="shared" si="79"/>
        <v>No Discount</v>
      </c>
    </row>
    <row r="620" spans="1:26" x14ac:dyDescent="0.35">
      <c r="A620" s="8">
        <v>45293</v>
      </c>
      <c r="B620" s="6" t="s">
        <v>20</v>
      </c>
      <c r="C620" s="6" t="s">
        <v>28</v>
      </c>
      <c r="D620" s="12">
        <v>15</v>
      </c>
      <c r="E620" s="10">
        <v>115.48</v>
      </c>
      <c r="F620" s="6" t="s">
        <v>31</v>
      </c>
      <c r="G620" s="6" t="s">
        <v>35</v>
      </c>
      <c r="H620" s="7">
        <v>0.15</v>
      </c>
      <c r="I620" s="6" t="s">
        <v>38</v>
      </c>
      <c r="J620" s="10">
        <v>1472.37</v>
      </c>
      <c r="K620" s="6" t="s">
        <v>44</v>
      </c>
      <c r="L620" s="6" t="s">
        <v>2928</v>
      </c>
      <c r="M620" s="12">
        <v>0</v>
      </c>
      <c r="N620" s="9" t="s">
        <v>666</v>
      </c>
      <c r="O620" s="6" t="s">
        <v>2142</v>
      </c>
      <c r="P620" s="11">
        <v>6.04</v>
      </c>
      <c r="Q620" s="16">
        <v>45303</v>
      </c>
      <c r="R620" s="6" t="s">
        <v>2923</v>
      </c>
      <c r="S620" s="9">
        <f t="shared" si="72"/>
        <v>2024</v>
      </c>
      <c r="T620" s="12">
        <f t="shared" si="73"/>
        <v>1</v>
      </c>
      <c r="U620" s="6" t="str">
        <f t="shared" si="74"/>
        <v>Januari</v>
      </c>
      <c r="V620" s="9" t="str">
        <f t="shared" si="75"/>
        <v>Q1</v>
      </c>
      <c r="W620" s="10">
        <f t="shared" si="76"/>
        <v>1466.33</v>
      </c>
      <c r="X620" s="12">
        <f t="shared" si="77"/>
        <v>10</v>
      </c>
      <c r="Y620" s="9" t="str">
        <f t="shared" si="78"/>
        <v>Completed</v>
      </c>
      <c r="Z620" s="6" t="str">
        <f t="shared" si="79"/>
        <v>High</v>
      </c>
    </row>
    <row r="621" spans="1:26" x14ac:dyDescent="0.35">
      <c r="A621" s="8">
        <v>45552</v>
      </c>
      <c r="B621" s="6" t="s">
        <v>19</v>
      </c>
      <c r="C621" s="6" t="s">
        <v>23</v>
      </c>
      <c r="D621" s="12">
        <v>12</v>
      </c>
      <c r="E621" s="10">
        <v>596.26</v>
      </c>
      <c r="F621" s="6" t="s">
        <v>33</v>
      </c>
      <c r="G621" s="6" t="s">
        <v>34</v>
      </c>
      <c r="H621" s="7">
        <v>0.15</v>
      </c>
      <c r="I621" s="6" t="s">
        <v>36</v>
      </c>
      <c r="J621" s="10">
        <v>6081.8519999999999</v>
      </c>
      <c r="K621" s="6" t="s">
        <v>43</v>
      </c>
      <c r="L621" s="6" t="s">
        <v>49</v>
      </c>
      <c r="M621" s="12">
        <v>0</v>
      </c>
      <c r="N621" s="9" t="s">
        <v>667</v>
      </c>
      <c r="O621" s="6" t="s">
        <v>2143</v>
      </c>
      <c r="P621" s="11">
        <v>28.27</v>
      </c>
      <c r="Q621" s="16">
        <v>45560</v>
      </c>
      <c r="R621" s="6" t="s">
        <v>2922</v>
      </c>
      <c r="S621" s="9">
        <f t="shared" si="72"/>
        <v>2024</v>
      </c>
      <c r="T621" s="12">
        <f t="shared" si="73"/>
        <v>9</v>
      </c>
      <c r="U621" s="6" t="str">
        <f t="shared" si="74"/>
        <v>September</v>
      </c>
      <c r="V621" s="9" t="str">
        <f t="shared" si="75"/>
        <v>Q3</v>
      </c>
      <c r="W621" s="10">
        <f t="shared" si="76"/>
        <v>6053.5819999999994</v>
      </c>
      <c r="X621" s="12">
        <f t="shared" si="77"/>
        <v>8</v>
      </c>
      <c r="Y621" s="9" t="str">
        <f t="shared" si="78"/>
        <v>Completed</v>
      </c>
      <c r="Z621" s="6" t="str">
        <f t="shared" si="79"/>
        <v>High</v>
      </c>
    </row>
    <row r="622" spans="1:26" x14ac:dyDescent="0.35">
      <c r="A622" s="8">
        <v>45417</v>
      </c>
      <c r="B622" s="6" t="s">
        <v>21</v>
      </c>
      <c r="C622" s="6" t="s">
        <v>28</v>
      </c>
      <c r="D622" s="12">
        <v>19</v>
      </c>
      <c r="E622" s="10">
        <v>401.68</v>
      </c>
      <c r="F622" s="6" t="s">
        <v>32</v>
      </c>
      <c r="G622" s="6" t="s">
        <v>34</v>
      </c>
      <c r="H622" s="7">
        <v>0.05</v>
      </c>
      <c r="I622" s="6" t="s">
        <v>37</v>
      </c>
      <c r="J622" s="10">
        <v>7250.3239999999996</v>
      </c>
      <c r="K622" s="6" t="s">
        <v>45</v>
      </c>
      <c r="L622" s="6" t="s">
        <v>49</v>
      </c>
      <c r="M622" s="12">
        <v>1</v>
      </c>
      <c r="N622" s="9" t="s">
        <v>668</v>
      </c>
      <c r="O622" s="6" t="s">
        <v>2144</v>
      </c>
      <c r="P622" s="11">
        <v>37.770000000000003</v>
      </c>
      <c r="Q622" s="16">
        <v>45423</v>
      </c>
      <c r="R622" s="6" t="s">
        <v>2924</v>
      </c>
      <c r="S622" s="9">
        <f t="shared" si="72"/>
        <v>2024</v>
      </c>
      <c r="T622" s="12">
        <f t="shared" si="73"/>
        <v>5</v>
      </c>
      <c r="U622" s="6" t="str">
        <f t="shared" si="74"/>
        <v>Mei</v>
      </c>
      <c r="V622" s="9" t="str">
        <f t="shared" si="75"/>
        <v>Q2</v>
      </c>
      <c r="W622" s="10">
        <f t="shared" si="76"/>
        <v>7212.5539999999992</v>
      </c>
      <c r="X622" s="12">
        <f t="shared" si="77"/>
        <v>6</v>
      </c>
      <c r="Y622" s="9" t="str">
        <f t="shared" si="78"/>
        <v>Returned</v>
      </c>
      <c r="Z622" s="6" t="str">
        <f t="shared" si="79"/>
        <v>Low</v>
      </c>
    </row>
    <row r="623" spans="1:26" x14ac:dyDescent="0.35">
      <c r="A623" s="8">
        <v>45835</v>
      </c>
      <c r="B623" s="6" t="s">
        <v>22</v>
      </c>
      <c r="C623" s="6" t="s">
        <v>25</v>
      </c>
      <c r="D623" s="12">
        <v>13</v>
      </c>
      <c r="E623" s="10">
        <v>112.88</v>
      </c>
      <c r="F623" s="6" t="s">
        <v>33</v>
      </c>
      <c r="G623" s="6" t="s">
        <v>35</v>
      </c>
      <c r="H623" s="7">
        <v>0</v>
      </c>
      <c r="I623" s="6" t="s">
        <v>38</v>
      </c>
      <c r="J623" s="10">
        <v>1467.44</v>
      </c>
      <c r="K623" s="6" t="s">
        <v>45</v>
      </c>
      <c r="L623" s="6" t="s">
        <v>2928</v>
      </c>
      <c r="M623" s="12">
        <v>0</v>
      </c>
      <c r="N623" s="9" t="s">
        <v>669</v>
      </c>
      <c r="O623" s="6" t="s">
        <v>2145</v>
      </c>
      <c r="P623" s="11">
        <v>12.39</v>
      </c>
      <c r="Q623" s="16">
        <v>45837</v>
      </c>
      <c r="R623" s="6" t="s">
        <v>2925</v>
      </c>
      <c r="S623" s="9">
        <f t="shared" si="72"/>
        <v>2025</v>
      </c>
      <c r="T623" s="12">
        <f t="shared" si="73"/>
        <v>6</v>
      </c>
      <c r="U623" s="6" t="str">
        <f t="shared" si="74"/>
        <v>Juni</v>
      </c>
      <c r="V623" s="9" t="str">
        <f t="shared" si="75"/>
        <v>Q2</v>
      </c>
      <c r="W623" s="10">
        <f t="shared" si="76"/>
        <v>1455.05</v>
      </c>
      <c r="X623" s="12">
        <f t="shared" si="77"/>
        <v>2</v>
      </c>
      <c r="Y623" s="9" t="str">
        <f t="shared" si="78"/>
        <v>Completed</v>
      </c>
      <c r="Z623" s="6" t="str">
        <f t="shared" si="79"/>
        <v>No Discount</v>
      </c>
    </row>
    <row r="624" spans="1:26" x14ac:dyDescent="0.35">
      <c r="A624" s="8">
        <v>45426</v>
      </c>
      <c r="B624" s="6" t="s">
        <v>22</v>
      </c>
      <c r="C624" s="6" t="s">
        <v>24</v>
      </c>
      <c r="D624" s="12">
        <v>6</v>
      </c>
      <c r="E624" s="10">
        <v>370.08</v>
      </c>
      <c r="F624" s="6" t="s">
        <v>33</v>
      </c>
      <c r="G624" s="6" t="s">
        <v>35</v>
      </c>
      <c r="H624" s="7">
        <v>0.15</v>
      </c>
      <c r="I624" s="6" t="s">
        <v>37</v>
      </c>
      <c r="J624" s="10">
        <v>1887.4079999999999</v>
      </c>
      <c r="K624" s="6" t="s">
        <v>42</v>
      </c>
      <c r="L624" s="6" t="s">
        <v>48</v>
      </c>
      <c r="M624" s="12">
        <v>0</v>
      </c>
      <c r="N624" s="9" t="s">
        <v>670</v>
      </c>
      <c r="O624" s="6" t="s">
        <v>2146</v>
      </c>
      <c r="P624" s="11">
        <v>7.39</v>
      </c>
      <c r="Q624" s="16">
        <v>45434</v>
      </c>
      <c r="R624" s="6" t="s">
        <v>2925</v>
      </c>
      <c r="S624" s="9">
        <f t="shared" si="72"/>
        <v>2024</v>
      </c>
      <c r="T624" s="12">
        <f t="shared" si="73"/>
        <v>5</v>
      </c>
      <c r="U624" s="6" t="str">
        <f t="shared" si="74"/>
        <v>Mei</v>
      </c>
      <c r="V624" s="9" t="str">
        <f t="shared" si="75"/>
        <v>Q2</v>
      </c>
      <c r="W624" s="10">
        <f t="shared" si="76"/>
        <v>1880.0179999999998</v>
      </c>
      <c r="X624" s="12">
        <f t="shared" si="77"/>
        <v>8</v>
      </c>
      <c r="Y624" s="9" t="str">
        <f t="shared" si="78"/>
        <v>Completed</v>
      </c>
      <c r="Z624" s="6" t="str">
        <f t="shared" si="79"/>
        <v>High</v>
      </c>
    </row>
    <row r="625" spans="1:26" x14ac:dyDescent="0.35">
      <c r="A625" s="8">
        <v>45351</v>
      </c>
      <c r="B625" s="6" t="s">
        <v>20</v>
      </c>
      <c r="C625" s="6" t="s">
        <v>26</v>
      </c>
      <c r="D625" s="12">
        <v>15</v>
      </c>
      <c r="E625" s="10">
        <v>119.86</v>
      </c>
      <c r="F625" s="6" t="s">
        <v>31</v>
      </c>
      <c r="G625" s="6" t="s">
        <v>34</v>
      </c>
      <c r="H625" s="7">
        <v>0.15</v>
      </c>
      <c r="I625" s="6" t="s">
        <v>41</v>
      </c>
      <c r="J625" s="10">
        <v>1528.2149999999999</v>
      </c>
      <c r="K625" s="6" t="s">
        <v>45</v>
      </c>
      <c r="L625" s="6" t="s">
        <v>2928</v>
      </c>
      <c r="M625" s="12">
        <v>1</v>
      </c>
      <c r="N625" s="9" t="s">
        <v>671</v>
      </c>
      <c r="O625" s="6" t="s">
        <v>2147</v>
      </c>
      <c r="P625" s="11">
        <v>30.78</v>
      </c>
      <c r="Q625" s="16">
        <v>45356</v>
      </c>
      <c r="R625" s="6" t="s">
        <v>2923</v>
      </c>
      <c r="S625" s="9">
        <f t="shared" si="72"/>
        <v>2024</v>
      </c>
      <c r="T625" s="12">
        <f t="shared" si="73"/>
        <v>2</v>
      </c>
      <c r="U625" s="6" t="str">
        <f t="shared" si="74"/>
        <v>Februari</v>
      </c>
      <c r="V625" s="9" t="str">
        <f t="shared" si="75"/>
        <v>Q1</v>
      </c>
      <c r="W625" s="10">
        <f t="shared" si="76"/>
        <v>1497.4349999999999</v>
      </c>
      <c r="X625" s="12">
        <f t="shared" si="77"/>
        <v>5</v>
      </c>
      <c r="Y625" s="9" t="str">
        <f t="shared" si="78"/>
        <v>Returned</v>
      </c>
      <c r="Z625" s="6" t="str">
        <f t="shared" si="79"/>
        <v>High</v>
      </c>
    </row>
    <row r="626" spans="1:26" x14ac:dyDescent="0.35">
      <c r="A626" s="8">
        <v>45796</v>
      </c>
      <c r="B626" s="6" t="s">
        <v>18</v>
      </c>
      <c r="C626" s="6" t="s">
        <v>24</v>
      </c>
      <c r="D626" s="12">
        <v>5</v>
      </c>
      <c r="E626" s="10">
        <v>271.44</v>
      </c>
      <c r="F626" s="6" t="s">
        <v>31</v>
      </c>
      <c r="G626" s="6" t="s">
        <v>34</v>
      </c>
      <c r="H626" s="7">
        <v>0.15</v>
      </c>
      <c r="I626" s="6" t="s">
        <v>40</v>
      </c>
      <c r="J626" s="10">
        <v>1153.6199999999999</v>
      </c>
      <c r="K626" s="6" t="s">
        <v>45</v>
      </c>
      <c r="L626" s="6" t="s">
        <v>47</v>
      </c>
      <c r="M626" s="12">
        <v>0</v>
      </c>
      <c r="N626" s="9" t="s">
        <v>672</v>
      </c>
      <c r="O626" s="6" t="s">
        <v>2148</v>
      </c>
      <c r="P626" s="11">
        <v>5.98</v>
      </c>
      <c r="Q626" s="16">
        <v>45804</v>
      </c>
      <c r="R626" s="6" t="s">
        <v>2921</v>
      </c>
      <c r="S626" s="9">
        <f t="shared" si="72"/>
        <v>2025</v>
      </c>
      <c r="T626" s="12">
        <f t="shared" si="73"/>
        <v>5</v>
      </c>
      <c r="U626" s="6" t="str">
        <f t="shared" si="74"/>
        <v>Mei</v>
      </c>
      <c r="V626" s="9" t="str">
        <f t="shared" si="75"/>
        <v>Q2</v>
      </c>
      <c r="W626" s="10">
        <f t="shared" si="76"/>
        <v>1147.6399999999999</v>
      </c>
      <c r="X626" s="12">
        <f t="shared" si="77"/>
        <v>8</v>
      </c>
      <c r="Y626" s="9" t="str">
        <f t="shared" si="78"/>
        <v>Completed</v>
      </c>
      <c r="Z626" s="6" t="str">
        <f t="shared" si="79"/>
        <v>High</v>
      </c>
    </row>
    <row r="627" spans="1:26" x14ac:dyDescent="0.35">
      <c r="A627" s="8">
        <v>45628</v>
      </c>
      <c r="B627" s="6" t="s">
        <v>18</v>
      </c>
      <c r="C627" s="6" t="s">
        <v>25</v>
      </c>
      <c r="D627" s="12">
        <v>9</v>
      </c>
      <c r="E627" s="10">
        <v>363.39</v>
      </c>
      <c r="F627" s="6" t="s">
        <v>30</v>
      </c>
      <c r="G627" s="6" t="s">
        <v>34</v>
      </c>
      <c r="H627" s="7">
        <v>0.05</v>
      </c>
      <c r="I627" s="6" t="s">
        <v>40</v>
      </c>
      <c r="J627" s="10">
        <v>3106.9845</v>
      </c>
      <c r="K627" s="6" t="s">
        <v>43</v>
      </c>
      <c r="L627" s="6" t="s">
        <v>2928</v>
      </c>
      <c r="M627" s="12">
        <v>0</v>
      </c>
      <c r="N627" s="9" t="s">
        <v>673</v>
      </c>
      <c r="O627" s="6" t="s">
        <v>1651</v>
      </c>
      <c r="P627" s="11">
        <v>41.64</v>
      </c>
      <c r="Q627" s="16">
        <v>45630</v>
      </c>
      <c r="R627" s="6" t="s">
        <v>2921</v>
      </c>
      <c r="S627" s="9">
        <f t="shared" si="72"/>
        <v>2024</v>
      </c>
      <c r="T627" s="12">
        <f t="shared" si="73"/>
        <v>12</v>
      </c>
      <c r="U627" s="6" t="str">
        <f t="shared" si="74"/>
        <v>Desember</v>
      </c>
      <c r="V627" s="9" t="str">
        <f t="shared" si="75"/>
        <v>Q4</v>
      </c>
      <c r="W627" s="10">
        <f t="shared" si="76"/>
        <v>3065.3445000000002</v>
      </c>
      <c r="X627" s="12">
        <f t="shared" si="77"/>
        <v>2</v>
      </c>
      <c r="Y627" s="9" t="str">
        <f t="shared" si="78"/>
        <v>Completed</v>
      </c>
      <c r="Z627" s="6" t="str">
        <f t="shared" si="79"/>
        <v>Low</v>
      </c>
    </row>
    <row r="628" spans="1:26" x14ac:dyDescent="0.35">
      <c r="A628" s="8">
        <v>45503</v>
      </c>
      <c r="B628" s="6" t="s">
        <v>22</v>
      </c>
      <c r="C628" s="6" t="s">
        <v>29</v>
      </c>
      <c r="D628" s="12">
        <v>12</v>
      </c>
      <c r="E628" s="10">
        <v>533.77</v>
      </c>
      <c r="F628" s="6" t="s">
        <v>33</v>
      </c>
      <c r="G628" s="6" t="s">
        <v>34</v>
      </c>
      <c r="H628" s="7">
        <v>0.15</v>
      </c>
      <c r="I628" s="6" t="s">
        <v>37</v>
      </c>
      <c r="J628" s="10">
        <v>5444.4539999999997</v>
      </c>
      <c r="K628" s="6" t="s">
        <v>46</v>
      </c>
      <c r="L628" s="6" t="s">
        <v>48</v>
      </c>
      <c r="M628" s="12">
        <v>0</v>
      </c>
      <c r="N628" s="9" t="s">
        <v>674</v>
      </c>
      <c r="O628" s="6" t="s">
        <v>2149</v>
      </c>
      <c r="P628" s="11">
        <v>48.71</v>
      </c>
      <c r="Q628" s="16">
        <v>45508</v>
      </c>
      <c r="R628" s="6" t="s">
        <v>2925</v>
      </c>
      <c r="S628" s="9">
        <f t="shared" si="72"/>
        <v>2024</v>
      </c>
      <c r="T628" s="12">
        <f t="shared" si="73"/>
        <v>7</v>
      </c>
      <c r="U628" s="6" t="str">
        <f t="shared" si="74"/>
        <v>Juli</v>
      </c>
      <c r="V628" s="9" t="str">
        <f t="shared" si="75"/>
        <v>Q3</v>
      </c>
      <c r="W628" s="10">
        <f t="shared" si="76"/>
        <v>5395.7439999999997</v>
      </c>
      <c r="X628" s="12">
        <f t="shared" si="77"/>
        <v>5</v>
      </c>
      <c r="Y628" s="9" t="str">
        <f t="shared" si="78"/>
        <v>Completed</v>
      </c>
      <c r="Z628" s="6" t="str">
        <f t="shared" si="79"/>
        <v>High</v>
      </c>
    </row>
    <row r="629" spans="1:26" x14ac:dyDescent="0.35">
      <c r="A629" s="8">
        <v>45102</v>
      </c>
      <c r="B629" s="6" t="s">
        <v>19</v>
      </c>
      <c r="C629" s="6" t="s">
        <v>25</v>
      </c>
      <c r="D629" s="12">
        <v>12</v>
      </c>
      <c r="E629" s="10">
        <v>192.03</v>
      </c>
      <c r="F629" s="6" t="s">
        <v>30</v>
      </c>
      <c r="G629" s="6" t="s">
        <v>34</v>
      </c>
      <c r="H629" s="7">
        <v>0.1</v>
      </c>
      <c r="I629" s="6" t="s">
        <v>39</v>
      </c>
      <c r="J629" s="10">
        <v>2073.924</v>
      </c>
      <c r="K629" s="6" t="s">
        <v>44</v>
      </c>
      <c r="L629" s="6" t="s">
        <v>2928</v>
      </c>
      <c r="M629" s="12">
        <v>0</v>
      </c>
      <c r="N629" s="9" t="s">
        <v>675</v>
      </c>
      <c r="O629" s="6" t="s">
        <v>2150</v>
      </c>
      <c r="P629" s="11">
        <v>41.08</v>
      </c>
      <c r="Q629" s="16">
        <v>45110</v>
      </c>
      <c r="R629" s="6" t="s">
        <v>2922</v>
      </c>
      <c r="S629" s="9">
        <f t="shared" si="72"/>
        <v>2023</v>
      </c>
      <c r="T629" s="12">
        <f t="shared" si="73"/>
        <v>6</v>
      </c>
      <c r="U629" s="6" t="str">
        <f t="shared" si="74"/>
        <v>Juni</v>
      </c>
      <c r="V629" s="9" t="str">
        <f t="shared" si="75"/>
        <v>Q2</v>
      </c>
      <c r="W629" s="10">
        <f t="shared" si="76"/>
        <v>2032.8440000000001</v>
      </c>
      <c r="X629" s="12">
        <f t="shared" si="77"/>
        <v>8</v>
      </c>
      <c r="Y629" s="9" t="str">
        <f t="shared" si="78"/>
        <v>Completed</v>
      </c>
      <c r="Z629" s="6" t="str">
        <f t="shared" si="79"/>
        <v>Medium</v>
      </c>
    </row>
    <row r="630" spans="1:26" x14ac:dyDescent="0.35">
      <c r="A630" s="8">
        <v>45483</v>
      </c>
      <c r="B630" s="6" t="s">
        <v>19</v>
      </c>
      <c r="C630" s="6" t="s">
        <v>26</v>
      </c>
      <c r="D630" s="12">
        <v>20</v>
      </c>
      <c r="E630" s="10">
        <v>504.22</v>
      </c>
      <c r="F630" s="6" t="s">
        <v>33</v>
      </c>
      <c r="G630" s="6" t="s">
        <v>34</v>
      </c>
      <c r="H630" s="7">
        <v>0</v>
      </c>
      <c r="I630" s="6" t="s">
        <v>38</v>
      </c>
      <c r="J630" s="10">
        <v>10084.4</v>
      </c>
      <c r="K630" s="6" t="s">
        <v>42</v>
      </c>
      <c r="L630" s="6" t="s">
        <v>49</v>
      </c>
      <c r="M630" s="12">
        <v>0</v>
      </c>
      <c r="N630" s="9" t="s">
        <v>676</v>
      </c>
      <c r="O630" s="6" t="s">
        <v>2151</v>
      </c>
      <c r="P630" s="11">
        <v>14.61</v>
      </c>
      <c r="Q630" s="16">
        <v>45492</v>
      </c>
      <c r="R630" s="6" t="s">
        <v>2922</v>
      </c>
      <c r="S630" s="9">
        <f t="shared" si="72"/>
        <v>2024</v>
      </c>
      <c r="T630" s="12">
        <f t="shared" si="73"/>
        <v>7</v>
      </c>
      <c r="U630" s="6" t="str">
        <f t="shared" si="74"/>
        <v>Juli</v>
      </c>
      <c r="V630" s="9" t="str">
        <f t="shared" si="75"/>
        <v>Q3</v>
      </c>
      <c r="W630" s="10">
        <f t="shared" si="76"/>
        <v>10069.789999999999</v>
      </c>
      <c r="X630" s="12">
        <f t="shared" si="77"/>
        <v>9</v>
      </c>
      <c r="Y630" s="9" t="str">
        <f t="shared" si="78"/>
        <v>Completed</v>
      </c>
      <c r="Z630" s="6" t="str">
        <f t="shared" si="79"/>
        <v>No Discount</v>
      </c>
    </row>
    <row r="631" spans="1:26" x14ac:dyDescent="0.35">
      <c r="A631" s="8">
        <v>44932</v>
      </c>
      <c r="B631" s="6" t="s">
        <v>18</v>
      </c>
      <c r="C631" s="6" t="s">
        <v>23</v>
      </c>
      <c r="D631" s="12">
        <v>7</v>
      </c>
      <c r="E631" s="10">
        <v>193.66</v>
      </c>
      <c r="F631" s="6" t="s">
        <v>31</v>
      </c>
      <c r="G631" s="6" t="s">
        <v>34</v>
      </c>
      <c r="H631" s="7">
        <v>0.1</v>
      </c>
      <c r="I631" s="6" t="s">
        <v>40</v>
      </c>
      <c r="J631" s="10">
        <v>1220.058</v>
      </c>
      <c r="K631" s="6" t="s">
        <v>44</v>
      </c>
      <c r="L631" s="6" t="s">
        <v>47</v>
      </c>
      <c r="M631" s="12">
        <v>0</v>
      </c>
      <c r="N631" s="9" t="s">
        <v>677</v>
      </c>
      <c r="O631" s="6" t="s">
        <v>2152</v>
      </c>
      <c r="P631" s="11">
        <v>39.01</v>
      </c>
      <c r="Q631" s="16">
        <v>44941</v>
      </c>
      <c r="R631" s="6" t="s">
        <v>2921</v>
      </c>
      <c r="S631" s="9">
        <f t="shared" si="72"/>
        <v>2023</v>
      </c>
      <c r="T631" s="12">
        <f t="shared" si="73"/>
        <v>1</v>
      </c>
      <c r="U631" s="6" t="str">
        <f t="shared" si="74"/>
        <v>Januari</v>
      </c>
      <c r="V631" s="9" t="str">
        <f t="shared" si="75"/>
        <v>Q1</v>
      </c>
      <c r="W631" s="10">
        <f t="shared" si="76"/>
        <v>1181.048</v>
      </c>
      <c r="X631" s="12">
        <f t="shared" si="77"/>
        <v>9</v>
      </c>
      <c r="Y631" s="9" t="str">
        <f t="shared" si="78"/>
        <v>Completed</v>
      </c>
      <c r="Z631" s="6" t="str">
        <f t="shared" si="79"/>
        <v>Medium</v>
      </c>
    </row>
    <row r="632" spans="1:26" x14ac:dyDescent="0.35">
      <c r="A632" s="8">
        <v>45346</v>
      </c>
      <c r="B632" s="6" t="s">
        <v>19</v>
      </c>
      <c r="C632" s="6" t="s">
        <v>26</v>
      </c>
      <c r="D632" s="12">
        <v>3</v>
      </c>
      <c r="E632" s="10">
        <v>270.83</v>
      </c>
      <c r="F632" s="6" t="s">
        <v>30</v>
      </c>
      <c r="G632" s="6" t="s">
        <v>34</v>
      </c>
      <c r="H632" s="7">
        <v>0.1</v>
      </c>
      <c r="I632" s="6" t="s">
        <v>39</v>
      </c>
      <c r="J632" s="10">
        <v>731.24099999999999</v>
      </c>
      <c r="K632" s="6" t="s">
        <v>42</v>
      </c>
      <c r="L632" s="6" t="s">
        <v>48</v>
      </c>
      <c r="M632" s="12">
        <v>1</v>
      </c>
      <c r="N632" s="9" t="s">
        <v>678</v>
      </c>
      <c r="O632" s="6" t="s">
        <v>2153</v>
      </c>
      <c r="P632" s="11">
        <v>17.2</v>
      </c>
      <c r="Q632" s="16">
        <v>45351</v>
      </c>
      <c r="R632" s="6" t="s">
        <v>2922</v>
      </c>
      <c r="S632" s="9">
        <f t="shared" si="72"/>
        <v>2024</v>
      </c>
      <c r="T632" s="12">
        <f t="shared" si="73"/>
        <v>2</v>
      </c>
      <c r="U632" s="6" t="str">
        <f t="shared" si="74"/>
        <v>Februari</v>
      </c>
      <c r="V632" s="9" t="str">
        <f t="shared" si="75"/>
        <v>Q1</v>
      </c>
      <c r="W632" s="10">
        <f t="shared" si="76"/>
        <v>714.04099999999994</v>
      </c>
      <c r="X632" s="12">
        <f t="shared" si="77"/>
        <v>5</v>
      </c>
      <c r="Y632" s="9" t="str">
        <f t="shared" si="78"/>
        <v>Returned</v>
      </c>
      <c r="Z632" s="6" t="str">
        <f t="shared" si="79"/>
        <v>Medium</v>
      </c>
    </row>
    <row r="633" spans="1:26" x14ac:dyDescent="0.35">
      <c r="A633" s="8">
        <v>45271</v>
      </c>
      <c r="B633" s="6" t="s">
        <v>21</v>
      </c>
      <c r="C633" s="6" t="s">
        <v>28</v>
      </c>
      <c r="D633" s="12">
        <v>18</v>
      </c>
      <c r="E633" s="10">
        <v>62.08</v>
      </c>
      <c r="F633" s="6" t="s">
        <v>30</v>
      </c>
      <c r="G633" s="6" t="s">
        <v>35</v>
      </c>
      <c r="H633" s="7">
        <v>0</v>
      </c>
      <c r="I633" s="6" t="s">
        <v>40</v>
      </c>
      <c r="J633" s="10">
        <v>1117.44</v>
      </c>
      <c r="K633" s="6" t="s">
        <v>44</v>
      </c>
      <c r="L633" s="6" t="s">
        <v>48</v>
      </c>
      <c r="M633" s="12">
        <v>1</v>
      </c>
      <c r="N633" s="9" t="s">
        <v>679</v>
      </c>
      <c r="O633" s="6" t="s">
        <v>2154</v>
      </c>
      <c r="P633" s="11">
        <v>8.67</v>
      </c>
      <c r="Q633" s="16">
        <v>45280</v>
      </c>
      <c r="R633" s="6" t="s">
        <v>2924</v>
      </c>
      <c r="S633" s="9">
        <f t="shared" si="72"/>
        <v>2023</v>
      </c>
      <c r="T633" s="12">
        <f t="shared" si="73"/>
        <v>12</v>
      </c>
      <c r="U633" s="6" t="str">
        <f t="shared" si="74"/>
        <v>Desember</v>
      </c>
      <c r="V633" s="9" t="str">
        <f t="shared" si="75"/>
        <v>Q4</v>
      </c>
      <c r="W633" s="10">
        <f t="shared" si="76"/>
        <v>1108.77</v>
      </c>
      <c r="X633" s="12">
        <f t="shared" si="77"/>
        <v>9</v>
      </c>
      <c r="Y633" s="9" t="str">
        <f t="shared" si="78"/>
        <v>Returned</v>
      </c>
      <c r="Z633" s="6" t="str">
        <f t="shared" si="79"/>
        <v>No Discount</v>
      </c>
    </row>
    <row r="634" spans="1:26" x14ac:dyDescent="0.35">
      <c r="A634" s="8">
        <v>45707</v>
      </c>
      <c r="B634" s="6" t="s">
        <v>19</v>
      </c>
      <c r="C634" s="6" t="s">
        <v>29</v>
      </c>
      <c r="D634" s="12">
        <v>11</v>
      </c>
      <c r="E634" s="10">
        <v>505.96</v>
      </c>
      <c r="F634" s="6" t="s">
        <v>32</v>
      </c>
      <c r="G634" s="6" t="s">
        <v>34</v>
      </c>
      <c r="H634" s="7">
        <v>0.15</v>
      </c>
      <c r="I634" s="6" t="s">
        <v>36</v>
      </c>
      <c r="J634" s="10">
        <v>4730.7259999999997</v>
      </c>
      <c r="K634" s="6" t="s">
        <v>45</v>
      </c>
      <c r="L634" s="6" t="s">
        <v>47</v>
      </c>
      <c r="M634" s="12">
        <v>1</v>
      </c>
      <c r="N634" s="9" t="s">
        <v>680</v>
      </c>
      <c r="O634" s="6" t="s">
        <v>2155</v>
      </c>
      <c r="P634" s="11">
        <v>22.84</v>
      </c>
      <c r="Q634" s="16">
        <v>45711</v>
      </c>
      <c r="R634" s="6" t="s">
        <v>2922</v>
      </c>
      <c r="S634" s="9">
        <f t="shared" si="72"/>
        <v>2025</v>
      </c>
      <c r="T634" s="12">
        <f t="shared" si="73"/>
        <v>2</v>
      </c>
      <c r="U634" s="6" t="str">
        <f t="shared" si="74"/>
        <v>Februari</v>
      </c>
      <c r="V634" s="9" t="str">
        <f t="shared" si="75"/>
        <v>Q1</v>
      </c>
      <c r="W634" s="10">
        <f t="shared" si="76"/>
        <v>4707.8859999999995</v>
      </c>
      <c r="X634" s="12">
        <f t="shared" si="77"/>
        <v>4</v>
      </c>
      <c r="Y634" s="9" t="str">
        <f t="shared" si="78"/>
        <v>Returned</v>
      </c>
      <c r="Z634" s="6" t="str">
        <f t="shared" si="79"/>
        <v>High</v>
      </c>
    </row>
    <row r="635" spans="1:26" x14ac:dyDescent="0.35">
      <c r="A635" s="8">
        <v>45734</v>
      </c>
      <c r="B635" s="6" t="s">
        <v>22</v>
      </c>
      <c r="C635" s="6" t="s">
        <v>28</v>
      </c>
      <c r="D635" s="12">
        <v>4</v>
      </c>
      <c r="E635" s="10">
        <v>62.46</v>
      </c>
      <c r="F635" s="6" t="s">
        <v>33</v>
      </c>
      <c r="G635" s="6" t="s">
        <v>34</v>
      </c>
      <c r="H635" s="7">
        <v>0.15</v>
      </c>
      <c r="I635" s="6" t="s">
        <v>37</v>
      </c>
      <c r="J635" s="10">
        <v>212.364</v>
      </c>
      <c r="K635" s="6" t="s">
        <v>45</v>
      </c>
      <c r="L635" s="6" t="s">
        <v>49</v>
      </c>
      <c r="M635" s="12">
        <v>0</v>
      </c>
      <c r="N635" s="9" t="s">
        <v>681</v>
      </c>
      <c r="O635" s="6" t="s">
        <v>2156</v>
      </c>
      <c r="P635" s="11">
        <v>31.91</v>
      </c>
      <c r="Q635" s="16">
        <v>45742</v>
      </c>
      <c r="R635" s="6" t="s">
        <v>2925</v>
      </c>
      <c r="S635" s="9">
        <f t="shared" si="72"/>
        <v>2025</v>
      </c>
      <c r="T635" s="12">
        <f t="shared" si="73"/>
        <v>3</v>
      </c>
      <c r="U635" s="6" t="str">
        <f t="shared" si="74"/>
        <v>Maret</v>
      </c>
      <c r="V635" s="9" t="str">
        <f t="shared" si="75"/>
        <v>Q1</v>
      </c>
      <c r="W635" s="10">
        <f t="shared" si="76"/>
        <v>180.45400000000001</v>
      </c>
      <c r="X635" s="12">
        <f t="shared" si="77"/>
        <v>8</v>
      </c>
      <c r="Y635" s="9" t="str">
        <f t="shared" si="78"/>
        <v>Completed</v>
      </c>
      <c r="Z635" s="6" t="str">
        <f t="shared" si="79"/>
        <v>High</v>
      </c>
    </row>
    <row r="636" spans="1:26" x14ac:dyDescent="0.35">
      <c r="A636" s="8">
        <v>45191</v>
      </c>
      <c r="B636" s="6" t="s">
        <v>19</v>
      </c>
      <c r="C636" s="6" t="s">
        <v>24</v>
      </c>
      <c r="D636" s="12">
        <v>7</v>
      </c>
      <c r="E636" s="10">
        <v>480.08</v>
      </c>
      <c r="F636" s="6" t="s">
        <v>30</v>
      </c>
      <c r="G636" s="6" t="s">
        <v>34</v>
      </c>
      <c r="H636" s="7">
        <v>0.1</v>
      </c>
      <c r="I636" s="6" t="s">
        <v>40</v>
      </c>
      <c r="J636" s="10">
        <v>3024.5039999999999</v>
      </c>
      <c r="K636" s="6" t="s">
        <v>42</v>
      </c>
      <c r="L636" s="6" t="s">
        <v>2928</v>
      </c>
      <c r="M636" s="12">
        <v>1</v>
      </c>
      <c r="N636" s="9" t="s">
        <v>682</v>
      </c>
      <c r="O636" s="6" t="s">
        <v>2157</v>
      </c>
      <c r="P636" s="11">
        <v>44.37</v>
      </c>
      <c r="Q636" s="16">
        <v>45196</v>
      </c>
      <c r="R636" s="6" t="s">
        <v>2922</v>
      </c>
      <c r="S636" s="9">
        <f t="shared" si="72"/>
        <v>2023</v>
      </c>
      <c r="T636" s="12">
        <f t="shared" si="73"/>
        <v>9</v>
      </c>
      <c r="U636" s="6" t="str">
        <f t="shared" si="74"/>
        <v>September</v>
      </c>
      <c r="V636" s="9" t="str">
        <f t="shared" si="75"/>
        <v>Q3</v>
      </c>
      <c r="W636" s="10">
        <f t="shared" si="76"/>
        <v>2980.134</v>
      </c>
      <c r="X636" s="12">
        <f t="shared" si="77"/>
        <v>5</v>
      </c>
      <c r="Y636" s="9" t="str">
        <f t="shared" si="78"/>
        <v>Returned</v>
      </c>
      <c r="Z636" s="6" t="str">
        <f t="shared" si="79"/>
        <v>Medium</v>
      </c>
    </row>
    <row r="637" spans="1:26" x14ac:dyDescent="0.35">
      <c r="A637" s="8">
        <v>45283</v>
      </c>
      <c r="B637" s="6" t="s">
        <v>22</v>
      </c>
      <c r="C637" s="6" t="s">
        <v>28</v>
      </c>
      <c r="D637" s="12">
        <v>18</v>
      </c>
      <c r="E637" s="10">
        <v>60.66</v>
      </c>
      <c r="F637" s="6" t="s">
        <v>31</v>
      </c>
      <c r="G637" s="6" t="s">
        <v>35</v>
      </c>
      <c r="H637" s="7">
        <v>0</v>
      </c>
      <c r="I637" s="6" t="s">
        <v>41</v>
      </c>
      <c r="J637" s="10">
        <v>1091.8800000000001</v>
      </c>
      <c r="K637" s="6" t="s">
        <v>42</v>
      </c>
      <c r="L637" s="6" t="s">
        <v>47</v>
      </c>
      <c r="M637" s="12">
        <v>1</v>
      </c>
      <c r="N637" s="9" t="s">
        <v>683</v>
      </c>
      <c r="O637" s="6" t="s">
        <v>2158</v>
      </c>
      <c r="P637" s="11">
        <v>10.08</v>
      </c>
      <c r="Q637" s="16">
        <v>45288</v>
      </c>
      <c r="R637" s="6" t="s">
        <v>2925</v>
      </c>
      <c r="S637" s="9">
        <f t="shared" si="72"/>
        <v>2023</v>
      </c>
      <c r="T637" s="12">
        <f t="shared" si="73"/>
        <v>12</v>
      </c>
      <c r="U637" s="6" t="str">
        <f t="shared" si="74"/>
        <v>Desember</v>
      </c>
      <c r="V637" s="9" t="str">
        <f t="shared" si="75"/>
        <v>Q4</v>
      </c>
      <c r="W637" s="10">
        <f t="shared" si="76"/>
        <v>1081.8000000000002</v>
      </c>
      <c r="X637" s="12">
        <f t="shared" si="77"/>
        <v>5</v>
      </c>
      <c r="Y637" s="9" t="str">
        <f t="shared" si="78"/>
        <v>Returned</v>
      </c>
      <c r="Z637" s="6" t="str">
        <f t="shared" si="79"/>
        <v>No Discount</v>
      </c>
    </row>
    <row r="638" spans="1:26" x14ac:dyDescent="0.35">
      <c r="A638" s="8">
        <v>45781</v>
      </c>
      <c r="B638" s="6" t="s">
        <v>20</v>
      </c>
      <c r="C638" s="6" t="s">
        <v>25</v>
      </c>
      <c r="D638" s="12">
        <v>6</v>
      </c>
      <c r="E638" s="10">
        <v>249.09</v>
      </c>
      <c r="F638" s="6" t="s">
        <v>30</v>
      </c>
      <c r="G638" s="6" t="s">
        <v>35</v>
      </c>
      <c r="H638" s="7">
        <v>0.05</v>
      </c>
      <c r="I638" s="6" t="s">
        <v>38</v>
      </c>
      <c r="J638" s="10">
        <v>1419.8130000000001</v>
      </c>
      <c r="K638" s="6" t="s">
        <v>46</v>
      </c>
      <c r="L638" s="6" t="s">
        <v>2928</v>
      </c>
      <c r="M638" s="12">
        <v>0</v>
      </c>
      <c r="N638" s="9" t="s">
        <v>684</v>
      </c>
      <c r="O638" s="6" t="s">
        <v>2159</v>
      </c>
      <c r="P638" s="11">
        <v>20.38</v>
      </c>
      <c r="Q638" s="16">
        <v>45787</v>
      </c>
      <c r="R638" s="6" t="s">
        <v>2923</v>
      </c>
      <c r="S638" s="9">
        <f t="shared" si="72"/>
        <v>2025</v>
      </c>
      <c r="T638" s="12">
        <f t="shared" si="73"/>
        <v>5</v>
      </c>
      <c r="U638" s="6" t="str">
        <f t="shared" si="74"/>
        <v>Mei</v>
      </c>
      <c r="V638" s="9" t="str">
        <f t="shared" si="75"/>
        <v>Q2</v>
      </c>
      <c r="W638" s="10">
        <f t="shared" si="76"/>
        <v>1399.433</v>
      </c>
      <c r="X638" s="12">
        <f t="shared" si="77"/>
        <v>6</v>
      </c>
      <c r="Y638" s="9" t="str">
        <f t="shared" si="78"/>
        <v>Completed</v>
      </c>
      <c r="Z638" s="6" t="str">
        <f t="shared" si="79"/>
        <v>Low</v>
      </c>
    </row>
    <row r="639" spans="1:26" x14ac:dyDescent="0.35">
      <c r="A639" s="8">
        <v>45668</v>
      </c>
      <c r="B639" s="6" t="s">
        <v>18</v>
      </c>
      <c r="C639" s="6" t="s">
        <v>24</v>
      </c>
      <c r="D639" s="12">
        <v>20</v>
      </c>
      <c r="E639" s="10">
        <v>400.05</v>
      </c>
      <c r="F639" s="6" t="s">
        <v>33</v>
      </c>
      <c r="G639" s="6" t="s">
        <v>34</v>
      </c>
      <c r="H639" s="7">
        <v>0.1</v>
      </c>
      <c r="I639" s="6" t="s">
        <v>40</v>
      </c>
      <c r="J639" s="10">
        <v>7200.9000000000005</v>
      </c>
      <c r="K639" s="6" t="s">
        <v>45</v>
      </c>
      <c r="L639" s="6" t="s">
        <v>49</v>
      </c>
      <c r="M639" s="12">
        <v>0</v>
      </c>
      <c r="N639" s="9" t="s">
        <v>685</v>
      </c>
      <c r="O639" s="6" t="s">
        <v>2160</v>
      </c>
      <c r="P639" s="11">
        <v>24.41</v>
      </c>
      <c r="Q639" s="16">
        <v>45670</v>
      </c>
      <c r="R639" s="6" t="s">
        <v>2921</v>
      </c>
      <c r="S639" s="9">
        <f t="shared" si="72"/>
        <v>2025</v>
      </c>
      <c r="T639" s="12">
        <f t="shared" si="73"/>
        <v>1</v>
      </c>
      <c r="U639" s="6" t="str">
        <f t="shared" si="74"/>
        <v>Januari</v>
      </c>
      <c r="V639" s="9" t="str">
        <f t="shared" si="75"/>
        <v>Q1</v>
      </c>
      <c r="W639" s="10">
        <f t="shared" si="76"/>
        <v>7176.4900000000007</v>
      </c>
      <c r="X639" s="12">
        <f t="shared" si="77"/>
        <v>2</v>
      </c>
      <c r="Y639" s="9" t="str">
        <f t="shared" si="78"/>
        <v>Completed</v>
      </c>
      <c r="Z639" s="6" t="str">
        <f t="shared" si="79"/>
        <v>Medium</v>
      </c>
    </row>
    <row r="640" spans="1:26" x14ac:dyDescent="0.35">
      <c r="A640" s="8">
        <v>45768</v>
      </c>
      <c r="B640" s="6" t="s">
        <v>19</v>
      </c>
      <c r="C640" s="6" t="s">
        <v>29</v>
      </c>
      <c r="D640" s="12">
        <v>1</v>
      </c>
      <c r="E640" s="10">
        <v>130.87</v>
      </c>
      <c r="F640" s="6" t="s">
        <v>30</v>
      </c>
      <c r="G640" s="6" t="s">
        <v>35</v>
      </c>
      <c r="H640" s="7">
        <v>0.05</v>
      </c>
      <c r="I640" s="6" t="s">
        <v>40</v>
      </c>
      <c r="J640" s="10">
        <v>124.3265</v>
      </c>
      <c r="K640" s="6" t="s">
        <v>42</v>
      </c>
      <c r="L640" s="6" t="s">
        <v>49</v>
      </c>
      <c r="M640" s="12">
        <v>0</v>
      </c>
      <c r="N640" s="9" t="s">
        <v>686</v>
      </c>
      <c r="O640" s="6" t="s">
        <v>2161</v>
      </c>
      <c r="P640" s="11">
        <v>43.21</v>
      </c>
      <c r="Q640" s="16">
        <v>45771</v>
      </c>
      <c r="R640" s="6" t="s">
        <v>2922</v>
      </c>
      <c r="S640" s="9">
        <f t="shared" si="72"/>
        <v>2025</v>
      </c>
      <c r="T640" s="12">
        <f t="shared" si="73"/>
        <v>4</v>
      </c>
      <c r="U640" s="6" t="str">
        <f t="shared" si="74"/>
        <v>April</v>
      </c>
      <c r="V640" s="9" t="str">
        <f t="shared" si="75"/>
        <v>Q2</v>
      </c>
      <c r="W640" s="10">
        <f t="shared" si="76"/>
        <v>81.116500000000002</v>
      </c>
      <c r="X640" s="12">
        <f t="shared" si="77"/>
        <v>3</v>
      </c>
      <c r="Y640" s="9" t="str">
        <f t="shared" si="78"/>
        <v>Completed</v>
      </c>
      <c r="Z640" s="6" t="str">
        <f t="shared" si="79"/>
        <v>Low</v>
      </c>
    </row>
    <row r="641" spans="1:26" x14ac:dyDescent="0.35">
      <c r="A641" s="8">
        <v>45273</v>
      </c>
      <c r="B641" s="6" t="s">
        <v>21</v>
      </c>
      <c r="C641" s="6" t="s">
        <v>28</v>
      </c>
      <c r="D641" s="12">
        <v>11</v>
      </c>
      <c r="E641" s="10">
        <v>133.08000000000001</v>
      </c>
      <c r="F641" s="6" t="s">
        <v>31</v>
      </c>
      <c r="G641" s="6" t="s">
        <v>34</v>
      </c>
      <c r="H641" s="7">
        <v>0.15</v>
      </c>
      <c r="I641" s="6" t="s">
        <v>38</v>
      </c>
      <c r="J641" s="10">
        <v>1244.298</v>
      </c>
      <c r="K641" s="6" t="s">
        <v>44</v>
      </c>
      <c r="L641" s="6" t="s">
        <v>49</v>
      </c>
      <c r="M641" s="12">
        <v>0</v>
      </c>
      <c r="N641" s="9" t="s">
        <v>687</v>
      </c>
      <c r="O641" s="6" t="s">
        <v>2162</v>
      </c>
      <c r="P641" s="11">
        <v>44.61</v>
      </c>
      <c r="Q641" s="16">
        <v>45282</v>
      </c>
      <c r="R641" s="6" t="s">
        <v>2924</v>
      </c>
      <c r="S641" s="9">
        <f t="shared" si="72"/>
        <v>2023</v>
      </c>
      <c r="T641" s="12">
        <f t="shared" si="73"/>
        <v>12</v>
      </c>
      <c r="U641" s="6" t="str">
        <f t="shared" si="74"/>
        <v>Desember</v>
      </c>
      <c r="V641" s="9" t="str">
        <f t="shared" si="75"/>
        <v>Q4</v>
      </c>
      <c r="W641" s="10">
        <f t="shared" si="76"/>
        <v>1199.6880000000001</v>
      </c>
      <c r="X641" s="12">
        <f t="shared" si="77"/>
        <v>9</v>
      </c>
      <c r="Y641" s="9" t="str">
        <f t="shared" si="78"/>
        <v>Completed</v>
      </c>
      <c r="Z641" s="6" t="str">
        <f t="shared" si="79"/>
        <v>High</v>
      </c>
    </row>
    <row r="642" spans="1:26" x14ac:dyDescent="0.35">
      <c r="A642" s="8">
        <v>45329</v>
      </c>
      <c r="B642" s="6" t="s">
        <v>18</v>
      </c>
      <c r="C642" s="6" t="s">
        <v>26</v>
      </c>
      <c r="D642" s="12">
        <v>13</v>
      </c>
      <c r="E642" s="10">
        <v>448.68</v>
      </c>
      <c r="F642" s="6" t="s">
        <v>30</v>
      </c>
      <c r="G642" s="6" t="s">
        <v>34</v>
      </c>
      <c r="H642" s="7">
        <v>0.1</v>
      </c>
      <c r="I642" s="6" t="s">
        <v>40</v>
      </c>
      <c r="J642" s="10">
        <v>5249.5559999999996</v>
      </c>
      <c r="K642" s="6" t="s">
        <v>44</v>
      </c>
      <c r="L642" s="6" t="s">
        <v>47</v>
      </c>
      <c r="M642" s="12">
        <v>1</v>
      </c>
      <c r="N642" s="9" t="s">
        <v>688</v>
      </c>
      <c r="O642" s="6" t="s">
        <v>2163</v>
      </c>
      <c r="P642" s="11">
        <v>16.82</v>
      </c>
      <c r="Q642" s="16">
        <v>45333</v>
      </c>
      <c r="R642" s="6" t="s">
        <v>2921</v>
      </c>
      <c r="S642" s="9">
        <f t="shared" si="72"/>
        <v>2024</v>
      </c>
      <c r="T642" s="12">
        <f t="shared" si="73"/>
        <v>2</v>
      </c>
      <c r="U642" s="6" t="str">
        <f t="shared" si="74"/>
        <v>Februari</v>
      </c>
      <c r="V642" s="9" t="str">
        <f t="shared" si="75"/>
        <v>Q1</v>
      </c>
      <c r="W642" s="10">
        <f t="shared" si="76"/>
        <v>5232.7359999999999</v>
      </c>
      <c r="X642" s="12">
        <f t="shared" si="77"/>
        <v>4</v>
      </c>
      <c r="Y642" s="9" t="str">
        <f t="shared" si="78"/>
        <v>Returned</v>
      </c>
      <c r="Z642" s="6" t="str">
        <f t="shared" si="79"/>
        <v>Medium</v>
      </c>
    </row>
    <row r="643" spans="1:26" x14ac:dyDescent="0.35">
      <c r="A643" s="8">
        <v>45406</v>
      </c>
      <c r="B643" s="6" t="s">
        <v>20</v>
      </c>
      <c r="C643" s="6" t="s">
        <v>28</v>
      </c>
      <c r="D643" s="12">
        <v>19</v>
      </c>
      <c r="E643" s="10">
        <v>36.229999999999997</v>
      </c>
      <c r="F643" s="6" t="s">
        <v>30</v>
      </c>
      <c r="G643" s="6" t="s">
        <v>34</v>
      </c>
      <c r="H643" s="7">
        <v>0</v>
      </c>
      <c r="I643" s="6" t="s">
        <v>40</v>
      </c>
      <c r="J643" s="10">
        <v>688.36999999999989</v>
      </c>
      <c r="K643" s="6" t="s">
        <v>45</v>
      </c>
      <c r="L643" s="6" t="s">
        <v>49</v>
      </c>
      <c r="M643" s="12">
        <v>0</v>
      </c>
      <c r="N643" s="9" t="s">
        <v>689</v>
      </c>
      <c r="O643" s="6" t="s">
        <v>2164</v>
      </c>
      <c r="P643" s="11">
        <v>33.94</v>
      </c>
      <c r="Q643" s="16">
        <v>45409</v>
      </c>
      <c r="R643" s="6" t="s">
        <v>2923</v>
      </c>
      <c r="S643" s="9">
        <f t="shared" si="72"/>
        <v>2024</v>
      </c>
      <c r="T643" s="12">
        <f t="shared" si="73"/>
        <v>4</v>
      </c>
      <c r="U643" s="6" t="str">
        <f t="shared" si="74"/>
        <v>April</v>
      </c>
      <c r="V643" s="9" t="str">
        <f t="shared" si="75"/>
        <v>Q2</v>
      </c>
      <c r="W643" s="10">
        <f t="shared" si="76"/>
        <v>654.42999999999984</v>
      </c>
      <c r="X643" s="12">
        <f t="shared" si="77"/>
        <v>3</v>
      </c>
      <c r="Y643" s="9" t="str">
        <f t="shared" si="78"/>
        <v>Completed</v>
      </c>
      <c r="Z643" s="6" t="str">
        <f t="shared" si="79"/>
        <v>No Discount</v>
      </c>
    </row>
    <row r="644" spans="1:26" x14ac:dyDescent="0.35">
      <c r="A644" s="8">
        <v>45180</v>
      </c>
      <c r="B644" s="6" t="s">
        <v>22</v>
      </c>
      <c r="C644" s="6" t="s">
        <v>26</v>
      </c>
      <c r="D644" s="12">
        <v>14</v>
      </c>
      <c r="E644" s="10">
        <v>113.77</v>
      </c>
      <c r="F644" s="6" t="s">
        <v>32</v>
      </c>
      <c r="G644" s="6" t="s">
        <v>35</v>
      </c>
      <c r="H644" s="7">
        <v>0</v>
      </c>
      <c r="I644" s="6" t="s">
        <v>36</v>
      </c>
      <c r="J644" s="10">
        <v>1592.78</v>
      </c>
      <c r="K644" s="6" t="s">
        <v>46</v>
      </c>
      <c r="L644" s="6" t="s">
        <v>47</v>
      </c>
      <c r="M644" s="12">
        <v>0</v>
      </c>
      <c r="N644" s="9" t="s">
        <v>690</v>
      </c>
      <c r="O644" s="6" t="s">
        <v>1881</v>
      </c>
      <c r="P644" s="11">
        <v>25.35</v>
      </c>
      <c r="Q644" s="16">
        <v>45185</v>
      </c>
      <c r="R644" s="6" t="s">
        <v>2925</v>
      </c>
      <c r="S644" s="9">
        <f t="shared" ref="S644:S707" si="80">YEAR(A644)</f>
        <v>2023</v>
      </c>
      <c r="T644" s="12">
        <f t="shared" ref="T644:T707" si="81">MONTH(A644)</f>
        <v>9</v>
      </c>
      <c r="U644" s="6" t="str">
        <f t="shared" ref="U644:U707" si="82">TEXT(A644,"MMMM")</f>
        <v>September</v>
      </c>
      <c r="V644" s="9" t="str">
        <f t="shared" ref="V644:V707" si="83">CHOOSE(ROUNDUP(MONTH(A644)/3,0),"Q1","Q2","Q3","Q4")</f>
        <v>Q3</v>
      </c>
      <c r="W644" s="10">
        <f t="shared" ref="W644:W707" si="84">J644-P644</f>
        <v>1567.43</v>
      </c>
      <c r="X644" s="12">
        <f t="shared" ref="X644:X707" si="85">Q644-A644</f>
        <v>5</v>
      </c>
      <c r="Y644" s="9" t="str">
        <f t="shared" ref="Y644:Y707" si="86">IF(M644=1,"Returned","Completed")</f>
        <v>Completed</v>
      </c>
      <c r="Z644" s="6" t="str">
        <f t="shared" ref="Z644:Z707" si="87">_xlfn.IFS(H644=0,"No Discount",H644=0.05,"Low",H644=0.1,"Medium",H644=0.15,"High")</f>
        <v>No Discount</v>
      </c>
    </row>
    <row r="645" spans="1:26" x14ac:dyDescent="0.35">
      <c r="A645" s="8">
        <v>45817</v>
      </c>
      <c r="B645" s="6" t="s">
        <v>21</v>
      </c>
      <c r="C645" s="6" t="s">
        <v>29</v>
      </c>
      <c r="D645" s="12">
        <v>2</v>
      </c>
      <c r="E645" s="10">
        <v>89.6</v>
      </c>
      <c r="F645" s="6" t="s">
        <v>31</v>
      </c>
      <c r="G645" s="6" t="s">
        <v>35</v>
      </c>
      <c r="H645" s="7">
        <v>0</v>
      </c>
      <c r="I645" s="6" t="s">
        <v>40</v>
      </c>
      <c r="J645" s="10">
        <v>179.2</v>
      </c>
      <c r="K645" s="6" t="s">
        <v>43</v>
      </c>
      <c r="L645" s="6" t="s">
        <v>47</v>
      </c>
      <c r="M645" s="12">
        <v>0</v>
      </c>
      <c r="N645" s="9" t="s">
        <v>691</v>
      </c>
      <c r="O645" s="6" t="s">
        <v>2165</v>
      </c>
      <c r="P645" s="11">
        <v>23.69</v>
      </c>
      <c r="Q645" s="16">
        <v>45820</v>
      </c>
      <c r="R645" s="6" t="s">
        <v>2924</v>
      </c>
      <c r="S645" s="9">
        <f t="shared" si="80"/>
        <v>2025</v>
      </c>
      <c r="T645" s="12">
        <f t="shared" si="81"/>
        <v>6</v>
      </c>
      <c r="U645" s="6" t="str">
        <f t="shared" si="82"/>
        <v>Juni</v>
      </c>
      <c r="V645" s="9" t="str">
        <f t="shared" si="83"/>
        <v>Q2</v>
      </c>
      <c r="W645" s="10">
        <f t="shared" si="84"/>
        <v>155.51</v>
      </c>
      <c r="X645" s="12">
        <f t="shared" si="85"/>
        <v>3</v>
      </c>
      <c r="Y645" s="9" t="str">
        <f t="shared" si="86"/>
        <v>Completed</v>
      </c>
      <c r="Z645" s="6" t="str">
        <f t="shared" si="87"/>
        <v>No Discount</v>
      </c>
    </row>
    <row r="646" spans="1:26" x14ac:dyDescent="0.35">
      <c r="A646" s="8">
        <v>45814</v>
      </c>
      <c r="B646" s="6" t="s">
        <v>18</v>
      </c>
      <c r="C646" s="6" t="s">
        <v>25</v>
      </c>
      <c r="D646" s="12">
        <v>3</v>
      </c>
      <c r="E646" s="10">
        <v>391.92</v>
      </c>
      <c r="F646" s="6" t="s">
        <v>31</v>
      </c>
      <c r="G646" s="6" t="s">
        <v>34</v>
      </c>
      <c r="H646" s="7">
        <v>0.15</v>
      </c>
      <c r="I646" s="6" t="s">
        <v>37</v>
      </c>
      <c r="J646" s="10">
        <v>999.39599999999996</v>
      </c>
      <c r="K646" s="6" t="s">
        <v>45</v>
      </c>
      <c r="L646" s="6" t="s">
        <v>48</v>
      </c>
      <c r="M646" s="12">
        <v>0</v>
      </c>
      <c r="N646" s="9" t="s">
        <v>692</v>
      </c>
      <c r="O646" s="6" t="s">
        <v>2166</v>
      </c>
      <c r="P646" s="11">
        <v>9.86</v>
      </c>
      <c r="Q646" s="16">
        <v>45824</v>
      </c>
      <c r="R646" s="6" t="s">
        <v>2921</v>
      </c>
      <c r="S646" s="9">
        <f t="shared" si="80"/>
        <v>2025</v>
      </c>
      <c r="T646" s="12">
        <f t="shared" si="81"/>
        <v>6</v>
      </c>
      <c r="U646" s="6" t="str">
        <f t="shared" si="82"/>
        <v>Juni</v>
      </c>
      <c r="V646" s="9" t="str">
        <f t="shared" si="83"/>
        <v>Q2</v>
      </c>
      <c r="W646" s="10">
        <f t="shared" si="84"/>
        <v>989.53599999999994</v>
      </c>
      <c r="X646" s="12">
        <f t="shared" si="85"/>
        <v>10</v>
      </c>
      <c r="Y646" s="9" t="str">
        <f t="shared" si="86"/>
        <v>Completed</v>
      </c>
      <c r="Z646" s="6" t="str">
        <f t="shared" si="87"/>
        <v>High</v>
      </c>
    </row>
    <row r="647" spans="1:26" x14ac:dyDescent="0.35">
      <c r="A647" s="8">
        <v>45649</v>
      </c>
      <c r="B647" s="6" t="s">
        <v>19</v>
      </c>
      <c r="C647" s="6" t="s">
        <v>26</v>
      </c>
      <c r="D647" s="12">
        <v>10</v>
      </c>
      <c r="E647" s="10">
        <v>418.93</v>
      </c>
      <c r="F647" s="6" t="s">
        <v>32</v>
      </c>
      <c r="G647" s="6" t="s">
        <v>34</v>
      </c>
      <c r="H647" s="7">
        <v>0.1</v>
      </c>
      <c r="I647" s="6" t="s">
        <v>41</v>
      </c>
      <c r="J647" s="10">
        <v>3770.37</v>
      </c>
      <c r="K647" s="6" t="s">
        <v>44</v>
      </c>
      <c r="L647" s="6" t="s">
        <v>47</v>
      </c>
      <c r="M647" s="12">
        <v>0</v>
      </c>
      <c r="N647" s="9" t="s">
        <v>693</v>
      </c>
      <c r="O647" s="6" t="s">
        <v>2167</v>
      </c>
      <c r="P647" s="11">
        <v>45.63</v>
      </c>
      <c r="Q647" s="16">
        <v>45654</v>
      </c>
      <c r="R647" s="6" t="s">
        <v>2922</v>
      </c>
      <c r="S647" s="9">
        <f t="shared" si="80"/>
        <v>2024</v>
      </c>
      <c r="T647" s="12">
        <f t="shared" si="81"/>
        <v>12</v>
      </c>
      <c r="U647" s="6" t="str">
        <f t="shared" si="82"/>
        <v>Desember</v>
      </c>
      <c r="V647" s="9" t="str">
        <f t="shared" si="83"/>
        <v>Q4</v>
      </c>
      <c r="W647" s="10">
        <f t="shared" si="84"/>
        <v>3724.74</v>
      </c>
      <c r="X647" s="12">
        <f t="shared" si="85"/>
        <v>5</v>
      </c>
      <c r="Y647" s="9" t="str">
        <f t="shared" si="86"/>
        <v>Completed</v>
      </c>
      <c r="Z647" s="6" t="str">
        <f t="shared" si="87"/>
        <v>Medium</v>
      </c>
    </row>
    <row r="648" spans="1:26" x14ac:dyDescent="0.35">
      <c r="A648" s="8">
        <v>45165</v>
      </c>
      <c r="B648" s="6" t="s">
        <v>18</v>
      </c>
      <c r="C648" s="6" t="s">
        <v>27</v>
      </c>
      <c r="D648" s="12">
        <v>12</v>
      </c>
      <c r="E648" s="10">
        <v>303.08999999999997</v>
      </c>
      <c r="F648" s="6" t="s">
        <v>30</v>
      </c>
      <c r="G648" s="6" t="s">
        <v>34</v>
      </c>
      <c r="H648" s="7">
        <v>0</v>
      </c>
      <c r="I648" s="6" t="s">
        <v>37</v>
      </c>
      <c r="J648" s="10">
        <v>3637.08</v>
      </c>
      <c r="K648" s="6" t="s">
        <v>43</v>
      </c>
      <c r="L648" s="6" t="s">
        <v>49</v>
      </c>
      <c r="M648" s="12">
        <v>1</v>
      </c>
      <c r="N648" s="9" t="s">
        <v>694</v>
      </c>
      <c r="O648" s="6" t="s">
        <v>2168</v>
      </c>
      <c r="P648" s="11">
        <v>5.48</v>
      </c>
      <c r="Q648" s="16">
        <v>45172</v>
      </c>
      <c r="R648" s="6" t="s">
        <v>2921</v>
      </c>
      <c r="S648" s="9">
        <f t="shared" si="80"/>
        <v>2023</v>
      </c>
      <c r="T648" s="12">
        <f t="shared" si="81"/>
        <v>8</v>
      </c>
      <c r="U648" s="6" t="str">
        <f t="shared" si="82"/>
        <v>Agustus</v>
      </c>
      <c r="V648" s="9" t="str">
        <f t="shared" si="83"/>
        <v>Q3</v>
      </c>
      <c r="W648" s="10">
        <f t="shared" si="84"/>
        <v>3631.6</v>
      </c>
      <c r="X648" s="12">
        <f t="shared" si="85"/>
        <v>7</v>
      </c>
      <c r="Y648" s="9" t="str">
        <f t="shared" si="86"/>
        <v>Returned</v>
      </c>
      <c r="Z648" s="6" t="str">
        <f t="shared" si="87"/>
        <v>No Discount</v>
      </c>
    </row>
    <row r="649" spans="1:26" x14ac:dyDescent="0.35">
      <c r="A649" s="8">
        <v>44935</v>
      </c>
      <c r="B649" s="6" t="s">
        <v>18</v>
      </c>
      <c r="C649" s="6" t="s">
        <v>27</v>
      </c>
      <c r="D649" s="12">
        <v>10</v>
      </c>
      <c r="E649" s="10">
        <v>209.95</v>
      </c>
      <c r="F649" s="6" t="s">
        <v>31</v>
      </c>
      <c r="G649" s="6" t="s">
        <v>34</v>
      </c>
      <c r="H649" s="7">
        <v>0.1</v>
      </c>
      <c r="I649" s="6" t="s">
        <v>36</v>
      </c>
      <c r="J649" s="10">
        <v>1889.55</v>
      </c>
      <c r="K649" s="6" t="s">
        <v>46</v>
      </c>
      <c r="L649" s="6" t="s">
        <v>49</v>
      </c>
      <c r="M649" s="12">
        <v>0</v>
      </c>
      <c r="N649" s="9" t="s">
        <v>695</v>
      </c>
      <c r="O649" s="6" t="s">
        <v>2169</v>
      </c>
      <c r="P649" s="11">
        <v>10.99</v>
      </c>
      <c r="Q649" s="16">
        <v>44939</v>
      </c>
      <c r="R649" s="6" t="s">
        <v>2921</v>
      </c>
      <c r="S649" s="9">
        <f t="shared" si="80"/>
        <v>2023</v>
      </c>
      <c r="T649" s="12">
        <f t="shared" si="81"/>
        <v>1</v>
      </c>
      <c r="U649" s="6" t="str">
        <f t="shared" si="82"/>
        <v>Januari</v>
      </c>
      <c r="V649" s="9" t="str">
        <f t="shared" si="83"/>
        <v>Q1</v>
      </c>
      <c r="W649" s="10">
        <f t="shared" si="84"/>
        <v>1878.56</v>
      </c>
      <c r="X649" s="12">
        <f t="shared" si="85"/>
        <v>4</v>
      </c>
      <c r="Y649" s="9" t="str">
        <f t="shared" si="86"/>
        <v>Completed</v>
      </c>
      <c r="Z649" s="6" t="str">
        <f t="shared" si="87"/>
        <v>Medium</v>
      </c>
    </row>
    <row r="650" spans="1:26" x14ac:dyDescent="0.35">
      <c r="A650" s="8">
        <v>45769</v>
      </c>
      <c r="B650" s="6" t="s">
        <v>18</v>
      </c>
      <c r="C650" s="6" t="s">
        <v>23</v>
      </c>
      <c r="D650" s="12">
        <v>8</v>
      </c>
      <c r="E650" s="10">
        <v>283.63</v>
      </c>
      <c r="F650" s="6" t="s">
        <v>32</v>
      </c>
      <c r="G650" s="6" t="s">
        <v>34</v>
      </c>
      <c r="H650" s="7">
        <v>0.1</v>
      </c>
      <c r="I650" s="6" t="s">
        <v>37</v>
      </c>
      <c r="J650" s="10">
        <v>2042.136</v>
      </c>
      <c r="K650" s="6" t="s">
        <v>46</v>
      </c>
      <c r="L650" s="6" t="s">
        <v>48</v>
      </c>
      <c r="M650" s="12">
        <v>0</v>
      </c>
      <c r="N650" s="9" t="s">
        <v>696</v>
      </c>
      <c r="O650" s="6" t="s">
        <v>2170</v>
      </c>
      <c r="P650" s="11">
        <v>49.91</v>
      </c>
      <c r="Q650" s="16">
        <v>45772</v>
      </c>
      <c r="R650" s="6" t="s">
        <v>2921</v>
      </c>
      <c r="S650" s="9">
        <f t="shared" si="80"/>
        <v>2025</v>
      </c>
      <c r="T650" s="12">
        <f t="shared" si="81"/>
        <v>4</v>
      </c>
      <c r="U650" s="6" t="str">
        <f t="shared" si="82"/>
        <v>April</v>
      </c>
      <c r="V650" s="9" t="str">
        <f t="shared" si="83"/>
        <v>Q2</v>
      </c>
      <c r="W650" s="10">
        <f t="shared" si="84"/>
        <v>1992.2259999999999</v>
      </c>
      <c r="X650" s="12">
        <f t="shared" si="85"/>
        <v>3</v>
      </c>
      <c r="Y650" s="9" t="str">
        <f t="shared" si="86"/>
        <v>Completed</v>
      </c>
      <c r="Z650" s="6" t="str">
        <f t="shared" si="87"/>
        <v>Medium</v>
      </c>
    </row>
    <row r="651" spans="1:26" x14ac:dyDescent="0.35">
      <c r="A651" s="8">
        <v>45175</v>
      </c>
      <c r="B651" s="6" t="s">
        <v>19</v>
      </c>
      <c r="C651" s="6" t="s">
        <v>24</v>
      </c>
      <c r="D651" s="12">
        <v>7</v>
      </c>
      <c r="E651" s="10">
        <v>18.36</v>
      </c>
      <c r="F651" s="6" t="s">
        <v>33</v>
      </c>
      <c r="G651" s="6" t="s">
        <v>35</v>
      </c>
      <c r="H651" s="7">
        <v>0.1</v>
      </c>
      <c r="I651" s="6" t="s">
        <v>37</v>
      </c>
      <c r="J651" s="10">
        <v>115.66800000000001</v>
      </c>
      <c r="K651" s="6" t="s">
        <v>42</v>
      </c>
      <c r="L651" s="6" t="s">
        <v>2928</v>
      </c>
      <c r="M651" s="12">
        <v>0</v>
      </c>
      <c r="N651" s="9" t="s">
        <v>697</v>
      </c>
      <c r="O651" s="6" t="s">
        <v>2171</v>
      </c>
      <c r="P651" s="11">
        <v>48.92</v>
      </c>
      <c r="Q651" s="16">
        <v>45180</v>
      </c>
      <c r="R651" s="6" t="s">
        <v>2922</v>
      </c>
      <c r="S651" s="9">
        <f t="shared" si="80"/>
        <v>2023</v>
      </c>
      <c r="T651" s="12">
        <f t="shared" si="81"/>
        <v>9</v>
      </c>
      <c r="U651" s="6" t="str">
        <f t="shared" si="82"/>
        <v>September</v>
      </c>
      <c r="V651" s="9" t="str">
        <f t="shared" si="83"/>
        <v>Q3</v>
      </c>
      <c r="W651" s="10">
        <f t="shared" si="84"/>
        <v>66.748000000000005</v>
      </c>
      <c r="X651" s="12">
        <f t="shared" si="85"/>
        <v>5</v>
      </c>
      <c r="Y651" s="9" t="str">
        <f t="shared" si="86"/>
        <v>Completed</v>
      </c>
      <c r="Z651" s="6" t="str">
        <f t="shared" si="87"/>
        <v>Medium</v>
      </c>
    </row>
    <row r="652" spans="1:26" x14ac:dyDescent="0.35">
      <c r="A652" s="8">
        <v>44947</v>
      </c>
      <c r="B652" s="6" t="s">
        <v>18</v>
      </c>
      <c r="C652" s="6" t="s">
        <v>27</v>
      </c>
      <c r="D652" s="12">
        <v>9</v>
      </c>
      <c r="E652" s="10">
        <v>475.38</v>
      </c>
      <c r="F652" s="6" t="s">
        <v>31</v>
      </c>
      <c r="G652" s="6" t="s">
        <v>34</v>
      </c>
      <c r="H652" s="7">
        <v>0.1</v>
      </c>
      <c r="I652" s="6" t="s">
        <v>39</v>
      </c>
      <c r="J652" s="10">
        <v>3850.578</v>
      </c>
      <c r="K652" s="6" t="s">
        <v>45</v>
      </c>
      <c r="L652" s="6" t="s">
        <v>48</v>
      </c>
      <c r="M652" s="12">
        <v>0</v>
      </c>
      <c r="N652" s="9" t="s">
        <v>698</v>
      </c>
      <c r="O652" s="6" t="s">
        <v>2172</v>
      </c>
      <c r="P652" s="11">
        <v>39.979999999999997</v>
      </c>
      <c r="Q652" s="16">
        <v>44953</v>
      </c>
      <c r="R652" s="6" t="s">
        <v>2921</v>
      </c>
      <c r="S652" s="9">
        <f t="shared" si="80"/>
        <v>2023</v>
      </c>
      <c r="T652" s="12">
        <f t="shared" si="81"/>
        <v>1</v>
      </c>
      <c r="U652" s="6" t="str">
        <f t="shared" si="82"/>
        <v>Januari</v>
      </c>
      <c r="V652" s="9" t="str">
        <f t="shared" si="83"/>
        <v>Q1</v>
      </c>
      <c r="W652" s="10">
        <f t="shared" si="84"/>
        <v>3810.598</v>
      </c>
      <c r="X652" s="12">
        <f t="shared" si="85"/>
        <v>6</v>
      </c>
      <c r="Y652" s="9" t="str">
        <f t="shared" si="86"/>
        <v>Completed</v>
      </c>
      <c r="Z652" s="6" t="str">
        <f t="shared" si="87"/>
        <v>Medium</v>
      </c>
    </row>
    <row r="653" spans="1:26" x14ac:dyDescent="0.35">
      <c r="A653" s="8">
        <v>45408</v>
      </c>
      <c r="B653" s="6" t="s">
        <v>21</v>
      </c>
      <c r="C653" s="6" t="s">
        <v>26</v>
      </c>
      <c r="D653" s="12">
        <v>12</v>
      </c>
      <c r="E653" s="10">
        <v>591.91999999999996</v>
      </c>
      <c r="F653" s="6" t="s">
        <v>33</v>
      </c>
      <c r="G653" s="6" t="s">
        <v>35</v>
      </c>
      <c r="H653" s="7">
        <v>0</v>
      </c>
      <c r="I653" s="6" t="s">
        <v>36</v>
      </c>
      <c r="J653" s="10">
        <v>7103.0399999999991</v>
      </c>
      <c r="K653" s="6" t="s">
        <v>45</v>
      </c>
      <c r="L653" s="6" t="s">
        <v>48</v>
      </c>
      <c r="M653" s="12">
        <v>0</v>
      </c>
      <c r="N653" s="9" t="s">
        <v>699</v>
      </c>
      <c r="O653" s="6" t="s">
        <v>2173</v>
      </c>
      <c r="P653" s="11">
        <v>25.2</v>
      </c>
      <c r="Q653" s="16">
        <v>45418</v>
      </c>
      <c r="R653" s="6" t="s">
        <v>2924</v>
      </c>
      <c r="S653" s="9">
        <f t="shared" si="80"/>
        <v>2024</v>
      </c>
      <c r="T653" s="12">
        <f t="shared" si="81"/>
        <v>4</v>
      </c>
      <c r="U653" s="6" t="str">
        <f t="shared" si="82"/>
        <v>April</v>
      </c>
      <c r="V653" s="9" t="str">
        <f t="shared" si="83"/>
        <v>Q2</v>
      </c>
      <c r="W653" s="10">
        <f t="shared" si="84"/>
        <v>7077.8399999999992</v>
      </c>
      <c r="X653" s="12">
        <f t="shared" si="85"/>
        <v>10</v>
      </c>
      <c r="Y653" s="9" t="str">
        <f t="shared" si="86"/>
        <v>Completed</v>
      </c>
      <c r="Z653" s="6" t="str">
        <f t="shared" si="87"/>
        <v>No Discount</v>
      </c>
    </row>
    <row r="654" spans="1:26" x14ac:dyDescent="0.35">
      <c r="A654" s="8">
        <v>45104</v>
      </c>
      <c r="B654" s="6" t="s">
        <v>20</v>
      </c>
      <c r="C654" s="6" t="s">
        <v>24</v>
      </c>
      <c r="D654" s="12">
        <v>7</v>
      </c>
      <c r="E654" s="10">
        <v>93.23</v>
      </c>
      <c r="F654" s="6" t="s">
        <v>30</v>
      </c>
      <c r="G654" s="6" t="s">
        <v>35</v>
      </c>
      <c r="H654" s="7">
        <v>0.05</v>
      </c>
      <c r="I654" s="6" t="s">
        <v>37</v>
      </c>
      <c r="J654" s="10">
        <v>619.97950000000003</v>
      </c>
      <c r="K654" s="6" t="s">
        <v>44</v>
      </c>
      <c r="L654" s="6" t="s">
        <v>47</v>
      </c>
      <c r="M654" s="12">
        <v>1</v>
      </c>
      <c r="N654" s="9" t="s">
        <v>700</v>
      </c>
      <c r="O654" s="6" t="s">
        <v>2174</v>
      </c>
      <c r="P654" s="11">
        <v>6.47</v>
      </c>
      <c r="Q654" s="16">
        <v>45107</v>
      </c>
      <c r="R654" s="6" t="s">
        <v>2923</v>
      </c>
      <c r="S654" s="9">
        <f t="shared" si="80"/>
        <v>2023</v>
      </c>
      <c r="T654" s="12">
        <f t="shared" si="81"/>
        <v>6</v>
      </c>
      <c r="U654" s="6" t="str">
        <f t="shared" si="82"/>
        <v>Juni</v>
      </c>
      <c r="V654" s="9" t="str">
        <f t="shared" si="83"/>
        <v>Q2</v>
      </c>
      <c r="W654" s="10">
        <f t="shared" si="84"/>
        <v>613.5095</v>
      </c>
      <c r="X654" s="12">
        <f t="shared" si="85"/>
        <v>3</v>
      </c>
      <c r="Y654" s="9" t="str">
        <f t="shared" si="86"/>
        <v>Returned</v>
      </c>
      <c r="Z654" s="6" t="str">
        <f t="shared" si="87"/>
        <v>Low</v>
      </c>
    </row>
    <row r="655" spans="1:26" x14ac:dyDescent="0.35">
      <c r="A655" s="8">
        <v>44927</v>
      </c>
      <c r="B655" s="6" t="s">
        <v>18</v>
      </c>
      <c r="C655" s="6" t="s">
        <v>28</v>
      </c>
      <c r="D655" s="12">
        <v>15</v>
      </c>
      <c r="E655" s="10">
        <v>298.70999999999998</v>
      </c>
      <c r="F655" s="6" t="s">
        <v>32</v>
      </c>
      <c r="G655" s="6" t="s">
        <v>35</v>
      </c>
      <c r="H655" s="7">
        <v>0</v>
      </c>
      <c r="I655" s="6" t="s">
        <v>41</v>
      </c>
      <c r="J655" s="10">
        <v>4480.6499999999996</v>
      </c>
      <c r="K655" s="6" t="s">
        <v>45</v>
      </c>
      <c r="L655" s="6" t="s">
        <v>48</v>
      </c>
      <c r="M655" s="12">
        <v>0</v>
      </c>
      <c r="N655" s="9" t="s">
        <v>701</v>
      </c>
      <c r="O655" s="6" t="s">
        <v>2175</v>
      </c>
      <c r="P655" s="11">
        <v>11.38</v>
      </c>
      <c r="Q655" s="16">
        <v>44934</v>
      </c>
      <c r="R655" s="6" t="s">
        <v>2921</v>
      </c>
      <c r="S655" s="9">
        <f t="shared" si="80"/>
        <v>2023</v>
      </c>
      <c r="T655" s="12">
        <f t="shared" si="81"/>
        <v>1</v>
      </c>
      <c r="U655" s="6" t="str">
        <f t="shared" si="82"/>
        <v>Januari</v>
      </c>
      <c r="V655" s="9" t="str">
        <f t="shared" si="83"/>
        <v>Q1</v>
      </c>
      <c r="W655" s="10">
        <f t="shared" si="84"/>
        <v>4469.2699999999995</v>
      </c>
      <c r="X655" s="12">
        <f t="shared" si="85"/>
        <v>7</v>
      </c>
      <c r="Y655" s="9" t="str">
        <f t="shared" si="86"/>
        <v>Completed</v>
      </c>
      <c r="Z655" s="6" t="str">
        <f t="shared" si="87"/>
        <v>No Discount</v>
      </c>
    </row>
    <row r="656" spans="1:26" x14ac:dyDescent="0.35">
      <c r="A656" s="8">
        <v>45290</v>
      </c>
      <c r="B656" s="6" t="s">
        <v>22</v>
      </c>
      <c r="C656" s="6" t="s">
        <v>28</v>
      </c>
      <c r="D656" s="12">
        <v>15</v>
      </c>
      <c r="E656" s="10">
        <v>52.37</v>
      </c>
      <c r="F656" s="6" t="s">
        <v>31</v>
      </c>
      <c r="G656" s="6" t="s">
        <v>35</v>
      </c>
      <c r="H656" s="7">
        <v>0.15</v>
      </c>
      <c r="I656" s="6" t="s">
        <v>40</v>
      </c>
      <c r="J656" s="10">
        <v>667.71749999999997</v>
      </c>
      <c r="K656" s="6" t="s">
        <v>42</v>
      </c>
      <c r="L656" s="6" t="s">
        <v>48</v>
      </c>
      <c r="M656" s="12">
        <v>0</v>
      </c>
      <c r="N656" s="9" t="s">
        <v>702</v>
      </c>
      <c r="O656" s="6" t="s">
        <v>2176</v>
      </c>
      <c r="P656" s="11">
        <v>8.93</v>
      </c>
      <c r="Q656" s="16">
        <v>45293</v>
      </c>
      <c r="R656" s="6" t="s">
        <v>2925</v>
      </c>
      <c r="S656" s="9">
        <f t="shared" si="80"/>
        <v>2023</v>
      </c>
      <c r="T656" s="12">
        <f t="shared" si="81"/>
        <v>12</v>
      </c>
      <c r="U656" s="6" t="str">
        <f t="shared" si="82"/>
        <v>Desember</v>
      </c>
      <c r="V656" s="9" t="str">
        <f t="shared" si="83"/>
        <v>Q4</v>
      </c>
      <c r="W656" s="10">
        <f t="shared" si="84"/>
        <v>658.78750000000002</v>
      </c>
      <c r="X656" s="12">
        <f t="shared" si="85"/>
        <v>3</v>
      </c>
      <c r="Y656" s="9" t="str">
        <f t="shared" si="86"/>
        <v>Completed</v>
      </c>
      <c r="Z656" s="6" t="str">
        <f t="shared" si="87"/>
        <v>High</v>
      </c>
    </row>
    <row r="657" spans="1:26" x14ac:dyDescent="0.35">
      <c r="A657" s="8">
        <v>44948</v>
      </c>
      <c r="B657" s="6" t="s">
        <v>21</v>
      </c>
      <c r="C657" s="6" t="s">
        <v>24</v>
      </c>
      <c r="D657" s="12">
        <v>6</v>
      </c>
      <c r="E657" s="10">
        <v>104.19</v>
      </c>
      <c r="F657" s="6" t="s">
        <v>32</v>
      </c>
      <c r="G657" s="6" t="s">
        <v>35</v>
      </c>
      <c r="H657" s="7">
        <v>0.1</v>
      </c>
      <c r="I657" s="6" t="s">
        <v>40</v>
      </c>
      <c r="J657" s="10">
        <v>562.62599999999998</v>
      </c>
      <c r="K657" s="6" t="s">
        <v>42</v>
      </c>
      <c r="L657" s="6" t="s">
        <v>2928</v>
      </c>
      <c r="M657" s="12">
        <v>0</v>
      </c>
      <c r="N657" s="9" t="s">
        <v>703</v>
      </c>
      <c r="O657" s="6" t="s">
        <v>2177</v>
      </c>
      <c r="P657" s="11">
        <v>8.6199999999999992</v>
      </c>
      <c r="Q657" s="16">
        <v>44950</v>
      </c>
      <c r="R657" s="6" t="s">
        <v>2924</v>
      </c>
      <c r="S657" s="9">
        <f t="shared" si="80"/>
        <v>2023</v>
      </c>
      <c r="T657" s="12">
        <f t="shared" si="81"/>
        <v>1</v>
      </c>
      <c r="U657" s="6" t="str">
        <f t="shared" si="82"/>
        <v>Januari</v>
      </c>
      <c r="V657" s="9" t="str">
        <f t="shared" si="83"/>
        <v>Q1</v>
      </c>
      <c r="W657" s="10">
        <f t="shared" si="84"/>
        <v>554.00599999999997</v>
      </c>
      <c r="X657" s="12">
        <f t="shared" si="85"/>
        <v>2</v>
      </c>
      <c r="Y657" s="9" t="str">
        <f t="shared" si="86"/>
        <v>Completed</v>
      </c>
      <c r="Z657" s="6" t="str">
        <f t="shared" si="87"/>
        <v>Medium</v>
      </c>
    </row>
    <row r="658" spans="1:26" x14ac:dyDescent="0.35">
      <c r="A658" s="8">
        <v>45500</v>
      </c>
      <c r="B658" s="6" t="s">
        <v>19</v>
      </c>
      <c r="C658" s="6" t="s">
        <v>23</v>
      </c>
      <c r="D658" s="12">
        <v>8</v>
      </c>
      <c r="E658" s="10">
        <v>493.09</v>
      </c>
      <c r="F658" s="6" t="s">
        <v>31</v>
      </c>
      <c r="G658" s="6" t="s">
        <v>35</v>
      </c>
      <c r="H658" s="7">
        <v>0.05</v>
      </c>
      <c r="I658" s="6" t="s">
        <v>40</v>
      </c>
      <c r="J658" s="10">
        <v>3747.483999999999</v>
      </c>
      <c r="K658" s="6" t="s">
        <v>44</v>
      </c>
      <c r="L658" s="6" t="s">
        <v>47</v>
      </c>
      <c r="M658" s="12">
        <v>0</v>
      </c>
      <c r="N658" s="9" t="s">
        <v>704</v>
      </c>
      <c r="O658" s="6" t="s">
        <v>2178</v>
      </c>
      <c r="P658" s="11">
        <v>11.49</v>
      </c>
      <c r="Q658" s="16">
        <v>45509</v>
      </c>
      <c r="R658" s="6" t="s">
        <v>2922</v>
      </c>
      <c r="S658" s="9">
        <f t="shared" si="80"/>
        <v>2024</v>
      </c>
      <c r="T658" s="12">
        <f t="shared" si="81"/>
        <v>7</v>
      </c>
      <c r="U658" s="6" t="str">
        <f t="shared" si="82"/>
        <v>Juli</v>
      </c>
      <c r="V658" s="9" t="str">
        <f t="shared" si="83"/>
        <v>Q3</v>
      </c>
      <c r="W658" s="10">
        <f t="shared" si="84"/>
        <v>3735.9939999999992</v>
      </c>
      <c r="X658" s="12">
        <f t="shared" si="85"/>
        <v>9</v>
      </c>
      <c r="Y658" s="9" t="str">
        <f t="shared" si="86"/>
        <v>Completed</v>
      </c>
      <c r="Z658" s="6" t="str">
        <f t="shared" si="87"/>
        <v>Low</v>
      </c>
    </row>
    <row r="659" spans="1:26" x14ac:dyDescent="0.35">
      <c r="A659" s="8">
        <v>45306</v>
      </c>
      <c r="B659" s="6" t="s">
        <v>19</v>
      </c>
      <c r="C659" s="6" t="s">
        <v>26</v>
      </c>
      <c r="D659" s="12">
        <v>6</v>
      </c>
      <c r="E659" s="10">
        <v>291.58</v>
      </c>
      <c r="F659" s="6" t="s">
        <v>30</v>
      </c>
      <c r="G659" s="6" t="s">
        <v>34</v>
      </c>
      <c r="H659" s="7">
        <v>0</v>
      </c>
      <c r="I659" s="6" t="s">
        <v>38</v>
      </c>
      <c r="J659" s="10">
        <v>1749.48</v>
      </c>
      <c r="K659" s="6" t="s">
        <v>44</v>
      </c>
      <c r="L659" s="6" t="s">
        <v>47</v>
      </c>
      <c r="M659" s="12">
        <v>0</v>
      </c>
      <c r="N659" s="9" t="s">
        <v>705</v>
      </c>
      <c r="O659" s="6" t="s">
        <v>2179</v>
      </c>
      <c r="P659" s="11">
        <v>30.25</v>
      </c>
      <c r="Q659" s="16">
        <v>45308</v>
      </c>
      <c r="R659" s="6" t="s">
        <v>2922</v>
      </c>
      <c r="S659" s="9">
        <f t="shared" si="80"/>
        <v>2024</v>
      </c>
      <c r="T659" s="12">
        <f t="shared" si="81"/>
        <v>1</v>
      </c>
      <c r="U659" s="6" t="str">
        <f t="shared" si="82"/>
        <v>Januari</v>
      </c>
      <c r="V659" s="9" t="str">
        <f t="shared" si="83"/>
        <v>Q1</v>
      </c>
      <c r="W659" s="10">
        <f t="shared" si="84"/>
        <v>1719.23</v>
      </c>
      <c r="X659" s="12">
        <f t="shared" si="85"/>
        <v>2</v>
      </c>
      <c r="Y659" s="9" t="str">
        <f t="shared" si="86"/>
        <v>Completed</v>
      </c>
      <c r="Z659" s="6" t="str">
        <f t="shared" si="87"/>
        <v>No Discount</v>
      </c>
    </row>
    <row r="660" spans="1:26" x14ac:dyDescent="0.35">
      <c r="A660" s="8">
        <v>45295</v>
      </c>
      <c r="B660" s="6" t="s">
        <v>22</v>
      </c>
      <c r="C660" s="6" t="s">
        <v>28</v>
      </c>
      <c r="D660" s="12">
        <v>1</v>
      </c>
      <c r="E660" s="10">
        <v>103.13</v>
      </c>
      <c r="F660" s="6" t="s">
        <v>30</v>
      </c>
      <c r="G660" s="6" t="s">
        <v>34</v>
      </c>
      <c r="H660" s="7">
        <v>0</v>
      </c>
      <c r="I660" s="6" t="s">
        <v>41</v>
      </c>
      <c r="J660" s="10">
        <v>103.13</v>
      </c>
      <c r="K660" s="6" t="s">
        <v>42</v>
      </c>
      <c r="L660" s="6" t="s">
        <v>47</v>
      </c>
      <c r="M660" s="12">
        <v>0</v>
      </c>
      <c r="N660" s="9" t="s">
        <v>706</v>
      </c>
      <c r="O660" s="6" t="s">
        <v>2180</v>
      </c>
      <c r="P660" s="11">
        <v>42.38</v>
      </c>
      <c r="Q660" s="16">
        <v>45305</v>
      </c>
      <c r="R660" s="6" t="s">
        <v>2925</v>
      </c>
      <c r="S660" s="9">
        <f t="shared" si="80"/>
        <v>2024</v>
      </c>
      <c r="T660" s="12">
        <f t="shared" si="81"/>
        <v>1</v>
      </c>
      <c r="U660" s="6" t="str">
        <f t="shared" si="82"/>
        <v>Januari</v>
      </c>
      <c r="V660" s="9" t="str">
        <f t="shared" si="83"/>
        <v>Q1</v>
      </c>
      <c r="W660" s="10">
        <f t="shared" si="84"/>
        <v>60.749999999999993</v>
      </c>
      <c r="X660" s="12">
        <f t="shared" si="85"/>
        <v>10</v>
      </c>
      <c r="Y660" s="9" t="str">
        <f t="shared" si="86"/>
        <v>Completed</v>
      </c>
      <c r="Z660" s="6" t="str">
        <f t="shared" si="87"/>
        <v>No Discount</v>
      </c>
    </row>
    <row r="661" spans="1:26" x14ac:dyDescent="0.35">
      <c r="A661" s="8">
        <v>44966</v>
      </c>
      <c r="B661" s="6" t="s">
        <v>18</v>
      </c>
      <c r="C661" s="6" t="s">
        <v>27</v>
      </c>
      <c r="D661" s="12">
        <v>1</v>
      </c>
      <c r="E661" s="10">
        <v>541.9</v>
      </c>
      <c r="F661" s="6" t="s">
        <v>31</v>
      </c>
      <c r="G661" s="6" t="s">
        <v>35</v>
      </c>
      <c r="H661" s="7">
        <v>0.05</v>
      </c>
      <c r="I661" s="6" t="s">
        <v>36</v>
      </c>
      <c r="J661" s="10">
        <v>514.80499999999995</v>
      </c>
      <c r="K661" s="6" t="s">
        <v>46</v>
      </c>
      <c r="L661" s="6" t="s">
        <v>49</v>
      </c>
      <c r="M661" s="12">
        <v>0</v>
      </c>
      <c r="N661" s="9" t="s">
        <v>707</v>
      </c>
      <c r="O661" s="6" t="s">
        <v>1903</v>
      </c>
      <c r="P661" s="11">
        <v>40.35</v>
      </c>
      <c r="Q661" s="16">
        <v>44976</v>
      </c>
      <c r="R661" s="6" t="s">
        <v>2921</v>
      </c>
      <c r="S661" s="9">
        <f t="shared" si="80"/>
        <v>2023</v>
      </c>
      <c r="T661" s="12">
        <f t="shared" si="81"/>
        <v>2</v>
      </c>
      <c r="U661" s="6" t="str">
        <f t="shared" si="82"/>
        <v>Februari</v>
      </c>
      <c r="V661" s="9" t="str">
        <f t="shared" si="83"/>
        <v>Q1</v>
      </c>
      <c r="W661" s="10">
        <f t="shared" si="84"/>
        <v>474.45499999999993</v>
      </c>
      <c r="X661" s="12">
        <f t="shared" si="85"/>
        <v>10</v>
      </c>
      <c r="Y661" s="9" t="str">
        <f t="shared" si="86"/>
        <v>Completed</v>
      </c>
      <c r="Z661" s="6" t="str">
        <f t="shared" si="87"/>
        <v>Low</v>
      </c>
    </row>
    <row r="662" spans="1:26" x14ac:dyDescent="0.35">
      <c r="A662" s="8">
        <v>45463</v>
      </c>
      <c r="B662" s="6" t="s">
        <v>20</v>
      </c>
      <c r="C662" s="6" t="s">
        <v>24</v>
      </c>
      <c r="D662" s="12">
        <v>11</v>
      </c>
      <c r="E662" s="10">
        <v>303.08999999999997</v>
      </c>
      <c r="F662" s="6" t="s">
        <v>33</v>
      </c>
      <c r="G662" s="6" t="s">
        <v>34</v>
      </c>
      <c r="H662" s="7">
        <v>0.1</v>
      </c>
      <c r="I662" s="6" t="s">
        <v>40</v>
      </c>
      <c r="J662" s="10">
        <v>3000.5909999999999</v>
      </c>
      <c r="K662" s="6" t="s">
        <v>42</v>
      </c>
      <c r="L662" s="6" t="s">
        <v>48</v>
      </c>
      <c r="M662" s="12">
        <v>0</v>
      </c>
      <c r="N662" s="9" t="s">
        <v>708</v>
      </c>
      <c r="O662" s="6" t="s">
        <v>2181</v>
      </c>
      <c r="P662" s="11">
        <v>21.88</v>
      </c>
      <c r="Q662" s="16">
        <v>45467</v>
      </c>
      <c r="R662" s="6" t="s">
        <v>2923</v>
      </c>
      <c r="S662" s="9">
        <f t="shared" si="80"/>
        <v>2024</v>
      </c>
      <c r="T662" s="12">
        <f t="shared" si="81"/>
        <v>6</v>
      </c>
      <c r="U662" s="6" t="str">
        <f t="shared" si="82"/>
        <v>Juni</v>
      </c>
      <c r="V662" s="9" t="str">
        <f t="shared" si="83"/>
        <v>Q2</v>
      </c>
      <c r="W662" s="10">
        <f t="shared" si="84"/>
        <v>2978.7109999999998</v>
      </c>
      <c r="X662" s="12">
        <f t="shared" si="85"/>
        <v>4</v>
      </c>
      <c r="Y662" s="9" t="str">
        <f t="shared" si="86"/>
        <v>Completed</v>
      </c>
      <c r="Z662" s="6" t="str">
        <f t="shared" si="87"/>
        <v>Medium</v>
      </c>
    </row>
    <row r="663" spans="1:26" x14ac:dyDescent="0.35">
      <c r="A663" s="8">
        <v>44978</v>
      </c>
      <c r="B663" s="6" t="s">
        <v>21</v>
      </c>
      <c r="C663" s="6" t="s">
        <v>25</v>
      </c>
      <c r="D663" s="12">
        <v>11</v>
      </c>
      <c r="E663" s="10">
        <v>61.81</v>
      </c>
      <c r="F663" s="6" t="s">
        <v>32</v>
      </c>
      <c r="G663" s="6" t="s">
        <v>35</v>
      </c>
      <c r="H663" s="7">
        <v>0.05</v>
      </c>
      <c r="I663" s="6" t="s">
        <v>41</v>
      </c>
      <c r="J663" s="10">
        <v>645.91450000000009</v>
      </c>
      <c r="K663" s="6" t="s">
        <v>43</v>
      </c>
      <c r="L663" s="6" t="s">
        <v>49</v>
      </c>
      <c r="M663" s="12">
        <v>0</v>
      </c>
      <c r="N663" s="9" t="s">
        <v>709</v>
      </c>
      <c r="O663" s="6" t="s">
        <v>2182</v>
      </c>
      <c r="P663" s="11">
        <v>47.95</v>
      </c>
      <c r="Q663" s="16">
        <v>44988</v>
      </c>
      <c r="R663" s="6" t="s">
        <v>2924</v>
      </c>
      <c r="S663" s="9">
        <f t="shared" si="80"/>
        <v>2023</v>
      </c>
      <c r="T663" s="12">
        <f t="shared" si="81"/>
        <v>2</v>
      </c>
      <c r="U663" s="6" t="str">
        <f t="shared" si="82"/>
        <v>Februari</v>
      </c>
      <c r="V663" s="9" t="str">
        <f t="shared" si="83"/>
        <v>Q1</v>
      </c>
      <c r="W663" s="10">
        <f t="shared" si="84"/>
        <v>597.96450000000004</v>
      </c>
      <c r="X663" s="12">
        <f t="shared" si="85"/>
        <v>10</v>
      </c>
      <c r="Y663" s="9" t="str">
        <f t="shared" si="86"/>
        <v>Completed</v>
      </c>
      <c r="Z663" s="6" t="str">
        <f t="shared" si="87"/>
        <v>Low</v>
      </c>
    </row>
    <row r="664" spans="1:26" x14ac:dyDescent="0.35">
      <c r="A664" s="8">
        <v>45154</v>
      </c>
      <c r="B664" s="6" t="s">
        <v>21</v>
      </c>
      <c r="C664" s="6" t="s">
        <v>25</v>
      </c>
      <c r="D664" s="12">
        <v>8</v>
      </c>
      <c r="E664" s="10">
        <v>355.15</v>
      </c>
      <c r="F664" s="6" t="s">
        <v>30</v>
      </c>
      <c r="G664" s="6" t="s">
        <v>35</v>
      </c>
      <c r="H664" s="7">
        <v>0.1</v>
      </c>
      <c r="I664" s="6" t="s">
        <v>39</v>
      </c>
      <c r="J664" s="10">
        <v>2557.08</v>
      </c>
      <c r="K664" s="6" t="s">
        <v>42</v>
      </c>
      <c r="L664" s="6" t="s">
        <v>2928</v>
      </c>
      <c r="M664" s="12">
        <v>1</v>
      </c>
      <c r="N664" s="9" t="s">
        <v>710</v>
      </c>
      <c r="O664" s="6" t="s">
        <v>2183</v>
      </c>
      <c r="P664" s="11">
        <v>38.590000000000003</v>
      </c>
      <c r="Q664" s="16">
        <v>45162</v>
      </c>
      <c r="R664" s="6" t="s">
        <v>2924</v>
      </c>
      <c r="S664" s="9">
        <f t="shared" si="80"/>
        <v>2023</v>
      </c>
      <c r="T664" s="12">
        <f t="shared" si="81"/>
        <v>8</v>
      </c>
      <c r="U664" s="6" t="str">
        <f t="shared" si="82"/>
        <v>Agustus</v>
      </c>
      <c r="V664" s="9" t="str">
        <f t="shared" si="83"/>
        <v>Q3</v>
      </c>
      <c r="W664" s="10">
        <f t="shared" si="84"/>
        <v>2518.4899999999998</v>
      </c>
      <c r="X664" s="12">
        <f t="shared" si="85"/>
        <v>8</v>
      </c>
      <c r="Y664" s="9" t="str">
        <f t="shared" si="86"/>
        <v>Returned</v>
      </c>
      <c r="Z664" s="6" t="str">
        <f t="shared" si="87"/>
        <v>Medium</v>
      </c>
    </row>
    <row r="665" spans="1:26" x14ac:dyDescent="0.35">
      <c r="A665" s="8">
        <v>45233</v>
      </c>
      <c r="B665" s="6" t="s">
        <v>22</v>
      </c>
      <c r="C665" s="6" t="s">
        <v>27</v>
      </c>
      <c r="D665" s="12">
        <v>11</v>
      </c>
      <c r="E665" s="10">
        <v>119.84</v>
      </c>
      <c r="F665" s="6" t="s">
        <v>33</v>
      </c>
      <c r="G665" s="6" t="s">
        <v>34</v>
      </c>
      <c r="H665" s="7">
        <v>0.1</v>
      </c>
      <c r="I665" s="6" t="s">
        <v>36</v>
      </c>
      <c r="J665" s="10">
        <v>1186.4159999999999</v>
      </c>
      <c r="K665" s="6" t="s">
        <v>42</v>
      </c>
      <c r="L665" s="6" t="s">
        <v>48</v>
      </c>
      <c r="M665" s="12">
        <v>0</v>
      </c>
      <c r="N665" s="9" t="s">
        <v>711</v>
      </c>
      <c r="O665" s="6" t="s">
        <v>2184</v>
      </c>
      <c r="P665" s="11">
        <v>16.64</v>
      </c>
      <c r="Q665" s="16">
        <v>45241</v>
      </c>
      <c r="R665" s="6" t="s">
        <v>2925</v>
      </c>
      <c r="S665" s="9">
        <f t="shared" si="80"/>
        <v>2023</v>
      </c>
      <c r="T665" s="12">
        <f t="shared" si="81"/>
        <v>11</v>
      </c>
      <c r="U665" s="6" t="str">
        <f t="shared" si="82"/>
        <v>November</v>
      </c>
      <c r="V665" s="9" t="str">
        <f t="shared" si="83"/>
        <v>Q4</v>
      </c>
      <c r="W665" s="10">
        <f t="shared" si="84"/>
        <v>1169.7759999999998</v>
      </c>
      <c r="X665" s="12">
        <f t="shared" si="85"/>
        <v>8</v>
      </c>
      <c r="Y665" s="9" t="str">
        <f t="shared" si="86"/>
        <v>Completed</v>
      </c>
      <c r="Z665" s="6" t="str">
        <f t="shared" si="87"/>
        <v>Medium</v>
      </c>
    </row>
    <row r="666" spans="1:26" x14ac:dyDescent="0.35">
      <c r="A666" s="8">
        <v>45408</v>
      </c>
      <c r="B666" s="6" t="s">
        <v>19</v>
      </c>
      <c r="C666" s="6" t="s">
        <v>23</v>
      </c>
      <c r="D666" s="12">
        <v>16</v>
      </c>
      <c r="E666" s="10">
        <v>318.32</v>
      </c>
      <c r="F666" s="6" t="s">
        <v>32</v>
      </c>
      <c r="G666" s="6" t="s">
        <v>34</v>
      </c>
      <c r="H666" s="7">
        <v>0.05</v>
      </c>
      <c r="I666" s="6" t="s">
        <v>40</v>
      </c>
      <c r="J666" s="10">
        <v>4838.4639999999999</v>
      </c>
      <c r="K666" s="6" t="s">
        <v>44</v>
      </c>
      <c r="L666" s="6" t="s">
        <v>47</v>
      </c>
      <c r="M666" s="12">
        <v>0</v>
      </c>
      <c r="N666" s="9" t="s">
        <v>712</v>
      </c>
      <c r="O666" s="6" t="s">
        <v>2185</v>
      </c>
      <c r="P666" s="11">
        <v>40.78</v>
      </c>
      <c r="Q666" s="16">
        <v>45413</v>
      </c>
      <c r="R666" s="6" t="s">
        <v>2922</v>
      </c>
      <c r="S666" s="9">
        <f t="shared" si="80"/>
        <v>2024</v>
      </c>
      <c r="T666" s="12">
        <f t="shared" si="81"/>
        <v>4</v>
      </c>
      <c r="U666" s="6" t="str">
        <f t="shared" si="82"/>
        <v>April</v>
      </c>
      <c r="V666" s="9" t="str">
        <f t="shared" si="83"/>
        <v>Q2</v>
      </c>
      <c r="W666" s="10">
        <f t="shared" si="84"/>
        <v>4797.6840000000002</v>
      </c>
      <c r="X666" s="12">
        <f t="shared" si="85"/>
        <v>5</v>
      </c>
      <c r="Y666" s="9" t="str">
        <f t="shared" si="86"/>
        <v>Completed</v>
      </c>
      <c r="Z666" s="6" t="str">
        <f t="shared" si="87"/>
        <v>Low</v>
      </c>
    </row>
    <row r="667" spans="1:26" x14ac:dyDescent="0.35">
      <c r="A667" s="8">
        <v>45573</v>
      </c>
      <c r="B667" s="6" t="s">
        <v>19</v>
      </c>
      <c r="C667" s="6" t="s">
        <v>25</v>
      </c>
      <c r="D667" s="12">
        <v>9</v>
      </c>
      <c r="E667" s="10">
        <v>446.49</v>
      </c>
      <c r="F667" s="6" t="s">
        <v>33</v>
      </c>
      <c r="G667" s="6" t="s">
        <v>34</v>
      </c>
      <c r="H667" s="7">
        <v>0.15</v>
      </c>
      <c r="I667" s="6" t="s">
        <v>39</v>
      </c>
      <c r="J667" s="10">
        <v>3415.6484999999998</v>
      </c>
      <c r="K667" s="6" t="s">
        <v>46</v>
      </c>
      <c r="L667" s="6" t="s">
        <v>47</v>
      </c>
      <c r="M667" s="12">
        <v>0</v>
      </c>
      <c r="N667" s="9" t="s">
        <v>713</v>
      </c>
      <c r="O667" s="6" t="s">
        <v>2186</v>
      </c>
      <c r="P667" s="11">
        <v>5.77</v>
      </c>
      <c r="Q667" s="16">
        <v>45582</v>
      </c>
      <c r="R667" s="6" t="s">
        <v>2922</v>
      </c>
      <c r="S667" s="9">
        <f t="shared" si="80"/>
        <v>2024</v>
      </c>
      <c r="T667" s="12">
        <f t="shared" si="81"/>
        <v>10</v>
      </c>
      <c r="U667" s="6" t="str">
        <f t="shared" si="82"/>
        <v>Oktober</v>
      </c>
      <c r="V667" s="9" t="str">
        <f t="shared" si="83"/>
        <v>Q4</v>
      </c>
      <c r="W667" s="10">
        <f t="shared" si="84"/>
        <v>3409.8784999999998</v>
      </c>
      <c r="X667" s="12">
        <f t="shared" si="85"/>
        <v>9</v>
      </c>
      <c r="Y667" s="9" t="str">
        <f t="shared" si="86"/>
        <v>Completed</v>
      </c>
      <c r="Z667" s="6" t="str">
        <f t="shared" si="87"/>
        <v>High</v>
      </c>
    </row>
    <row r="668" spans="1:26" x14ac:dyDescent="0.35">
      <c r="A668" s="8">
        <v>44935</v>
      </c>
      <c r="B668" s="6" t="s">
        <v>19</v>
      </c>
      <c r="C668" s="6" t="s">
        <v>25</v>
      </c>
      <c r="D668" s="12">
        <v>16</v>
      </c>
      <c r="E668" s="10">
        <v>258.82</v>
      </c>
      <c r="F668" s="6" t="s">
        <v>33</v>
      </c>
      <c r="G668" s="6" t="s">
        <v>35</v>
      </c>
      <c r="H668" s="7">
        <v>0.1</v>
      </c>
      <c r="I668" s="6" t="s">
        <v>40</v>
      </c>
      <c r="J668" s="10">
        <v>3727.0079999999998</v>
      </c>
      <c r="K668" s="6" t="s">
        <v>42</v>
      </c>
      <c r="L668" s="6" t="s">
        <v>48</v>
      </c>
      <c r="M668" s="12">
        <v>0</v>
      </c>
      <c r="N668" s="9" t="s">
        <v>714</v>
      </c>
      <c r="O668" s="6" t="s">
        <v>2187</v>
      </c>
      <c r="P668" s="11">
        <v>46.93</v>
      </c>
      <c r="Q668" s="16">
        <v>44943</v>
      </c>
      <c r="R668" s="6" t="s">
        <v>2922</v>
      </c>
      <c r="S668" s="9">
        <f t="shared" si="80"/>
        <v>2023</v>
      </c>
      <c r="T668" s="12">
        <f t="shared" si="81"/>
        <v>1</v>
      </c>
      <c r="U668" s="6" t="str">
        <f t="shared" si="82"/>
        <v>Januari</v>
      </c>
      <c r="V668" s="9" t="str">
        <f t="shared" si="83"/>
        <v>Q1</v>
      </c>
      <c r="W668" s="10">
        <f t="shared" si="84"/>
        <v>3680.078</v>
      </c>
      <c r="X668" s="12">
        <f t="shared" si="85"/>
        <v>8</v>
      </c>
      <c r="Y668" s="9" t="str">
        <f t="shared" si="86"/>
        <v>Completed</v>
      </c>
      <c r="Z668" s="6" t="str">
        <f t="shared" si="87"/>
        <v>Medium</v>
      </c>
    </row>
    <row r="669" spans="1:26" x14ac:dyDescent="0.35">
      <c r="A669" s="8">
        <v>45285</v>
      </c>
      <c r="B669" s="6" t="s">
        <v>20</v>
      </c>
      <c r="C669" s="6" t="s">
        <v>29</v>
      </c>
      <c r="D669" s="12">
        <v>9</v>
      </c>
      <c r="E669" s="10">
        <v>272.68</v>
      </c>
      <c r="F669" s="6" t="s">
        <v>33</v>
      </c>
      <c r="G669" s="6" t="s">
        <v>34</v>
      </c>
      <c r="H669" s="7">
        <v>0.05</v>
      </c>
      <c r="I669" s="6" t="s">
        <v>36</v>
      </c>
      <c r="J669" s="10">
        <v>2331.4140000000002</v>
      </c>
      <c r="K669" s="6" t="s">
        <v>42</v>
      </c>
      <c r="L669" s="6" t="s">
        <v>48</v>
      </c>
      <c r="M669" s="12">
        <v>0</v>
      </c>
      <c r="N669" s="9" t="s">
        <v>715</v>
      </c>
      <c r="O669" s="6" t="s">
        <v>2188</v>
      </c>
      <c r="P669" s="11">
        <v>16.43</v>
      </c>
      <c r="Q669" s="16">
        <v>45293</v>
      </c>
      <c r="R669" s="6" t="s">
        <v>2923</v>
      </c>
      <c r="S669" s="9">
        <f t="shared" si="80"/>
        <v>2023</v>
      </c>
      <c r="T669" s="12">
        <f t="shared" si="81"/>
        <v>12</v>
      </c>
      <c r="U669" s="6" t="str">
        <f t="shared" si="82"/>
        <v>Desember</v>
      </c>
      <c r="V669" s="9" t="str">
        <f t="shared" si="83"/>
        <v>Q4</v>
      </c>
      <c r="W669" s="10">
        <f t="shared" si="84"/>
        <v>2314.9840000000004</v>
      </c>
      <c r="X669" s="12">
        <f t="shared" si="85"/>
        <v>8</v>
      </c>
      <c r="Y669" s="9" t="str">
        <f t="shared" si="86"/>
        <v>Completed</v>
      </c>
      <c r="Z669" s="6" t="str">
        <f t="shared" si="87"/>
        <v>Low</v>
      </c>
    </row>
    <row r="670" spans="1:26" x14ac:dyDescent="0.35">
      <c r="A670" s="8">
        <v>45423</v>
      </c>
      <c r="B670" s="6" t="s">
        <v>21</v>
      </c>
      <c r="C670" s="6" t="s">
        <v>27</v>
      </c>
      <c r="D670" s="12">
        <v>12</v>
      </c>
      <c r="E670" s="10">
        <v>438.77</v>
      </c>
      <c r="F670" s="6" t="s">
        <v>32</v>
      </c>
      <c r="G670" s="6" t="s">
        <v>35</v>
      </c>
      <c r="H670" s="7">
        <v>0</v>
      </c>
      <c r="I670" s="6" t="s">
        <v>36</v>
      </c>
      <c r="J670" s="10">
        <v>5265.24</v>
      </c>
      <c r="K670" s="6" t="s">
        <v>45</v>
      </c>
      <c r="L670" s="6" t="s">
        <v>48</v>
      </c>
      <c r="M670" s="12">
        <v>0</v>
      </c>
      <c r="N670" s="9" t="s">
        <v>716</v>
      </c>
      <c r="O670" s="6" t="s">
        <v>2189</v>
      </c>
      <c r="P670" s="11">
        <v>9.31</v>
      </c>
      <c r="Q670" s="16">
        <v>45432</v>
      </c>
      <c r="R670" s="6" t="s">
        <v>2924</v>
      </c>
      <c r="S670" s="9">
        <f t="shared" si="80"/>
        <v>2024</v>
      </c>
      <c r="T670" s="12">
        <f t="shared" si="81"/>
        <v>5</v>
      </c>
      <c r="U670" s="6" t="str">
        <f t="shared" si="82"/>
        <v>Mei</v>
      </c>
      <c r="V670" s="9" t="str">
        <f t="shared" si="83"/>
        <v>Q2</v>
      </c>
      <c r="W670" s="10">
        <f t="shared" si="84"/>
        <v>5255.9299999999994</v>
      </c>
      <c r="X670" s="12">
        <f t="shared" si="85"/>
        <v>9</v>
      </c>
      <c r="Y670" s="9" t="str">
        <f t="shared" si="86"/>
        <v>Completed</v>
      </c>
      <c r="Z670" s="6" t="str">
        <f t="shared" si="87"/>
        <v>No Discount</v>
      </c>
    </row>
    <row r="671" spans="1:26" x14ac:dyDescent="0.35">
      <c r="A671" s="8">
        <v>45253</v>
      </c>
      <c r="B671" s="6" t="s">
        <v>22</v>
      </c>
      <c r="C671" s="6" t="s">
        <v>28</v>
      </c>
      <c r="D671" s="12">
        <v>18</v>
      </c>
      <c r="E671" s="10">
        <v>267.63</v>
      </c>
      <c r="F671" s="6" t="s">
        <v>30</v>
      </c>
      <c r="G671" s="6" t="s">
        <v>35</v>
      </c>
      <c r="H671" s="7">
        <v>0</v>
      </c>
      <c r="I671" s="6" t="s">
        <v>39</v>
      </c>
      <c r="J671" s="10">
        <v>4817.34</v>
      </c>
      <c r="K671" s="6" t="s">
        <v>43</v>
      </c>
      <c r="L671" s="6" t="s">
        <v>48</v>
      </c>
      <c r="M671" s="12">
        <v>0</v>
      </c>
      <c r="N671" s="9" t="s">
        <v>717</v>
      </c>
      <c r="O671" s="6" t="s">
        <v>2190</v>
      </c>
      <c r="P671" s="11">
        <v>44.48</v>
      </c>
      <c r="Q671" s="16">
        <v>45256</v>
      </c>
      <c r="R671" s="6" t="s">
        <v>2925</v>
      </c>
      <c r="S671" s="9">
        <f t="shared" si="80"/>
        <v>2023</v>
      </c>
      <c r="T671" s="12">
        <f t="shared" si="81"/>
        <v>11</v>
      </c>
      <c r="U671" s="6" t="str">
        <f t="shared" si="82"/>
        <v>November</v>
      </c>
      <c r="V671" s="9" t="str">
        <f t="shared" si="83"/>
        <v>Q4</v>
      </c>
      <c r="W671" s="10">
        <f t="shared" si="84"/>
        <v>4772.8600000000006</v>
      </c>
      <c r="X671" s="12">
        <f t="shared" si="85"/>
        <v>3</v>
      </c>
      <c r="Y671" s="9" t="str">
        <f t="shared" si="86"/>
        <v>Completed</v>
      </c>
      <c r="Z671" s="6" t="str">
        <f t="shared" si="87"/>
        <v>No Discount</v>
      </c>
    </row>
    <row r="672" spans="1:26" x14ac:dyDescent="0.35">
      <c r="A672" s="8">
        <v>45270</v>
      </c>
      <c r="B672" s="6" t="s">
        <v>21</v>
      </c>
      <c r="C672" s="6" t="s">
        <v>29</v>
      </c>
      <c r="D672" s="12">
        <v>6</v>
      </c>
      <c r="E672" s="10">
        <v>115.94</v>
      </c>
      <c r="F672" s="6" t="s">
        <v>31</v>
      </c>
      <c r="G672" s="6" t="s">
        <v>34</v>
      </c>
      <c r="H672" s="7">
        <v>0.05</v>
      </c>
      <c r="I672" s="6" t="s">
        <v>39</v>
      </c>
      <c r="J672" s="10">
        <v>660.85799999999995</v>
      </c>
      <c r="K672" s="6" t="s">
        <v>44</v>
      </c>
      <c r="L672" s="6" t="s">
        <v>48</v>
      </c>
      <c r="M672" s="12">
        <v>0</v>
      </c>
      <c r="N672" s="9" t="s">
        <v>718</v>
      </c>
      <c r="O672" s="6" t="s">
        <v>2191</v>
      </c>
      <c r="P672" s="11">
        <v>23.91</v>
      </c>
      <c r="Q672" s="16">
        <v>45272</v>
      </c>
      <c r="R672" s="6" t="s">
        <v>2924</v>
      </c>
      <c r="S672" s="9">
        <f t="shared" si="80"/>
        <v>2023</v>
      </c>
      <c r="T672" s="12">
        <f t="shared" si="81"/>
        <v>12</v>
      </c>
      <c r="U672" s="6" t="str">
        <f t="shared" si="82"/>
        <v>Desember</v>
      </c>
      <c r="V672" s="9" t="str">
        <f t="shared" si="83"/>
        <v>Q4</v>
      </c>
      <c r="W672" s="10">
        <f t="shared" si="84"/>
        <v>636.94799999999998</v>
      </c>
      <c r="X672" s="12">
        <f t="shared" si="85"/>
        <v>2</v>
      </c>
      <c r="Y672" s="9" t="str">
        <f t="shared" si="86"/>
        <v>Completed</v>
      </c>
      <c r="Z672" s="6" t="str">
        <f t="shared" si="87"/>
        <v>Low</v>
      </c>
    </row>
    <row r="673" spans="1:26" x14ac:dyDescent="0.35">
      <c r="A673" s="8">
        <v>45325</v>
      </c>
      <c r="B673" s="6" t="s">
        <v>20</v>
      </c>
      <c r="C673" s="6" t="s">
        <v>29</v>
      </c>
      <c r="D673" s="12">
        <v>19</v>
      </c>
      <c r="E673" s="10">
        <v>275.77999999999997</v>
      </c>
      <c r="F673" s="6" t="s">
        <v>32</v>
      </c>
      <c r="G673" s="6" t="s">
        <v>35</v>
      </c>
      <c r="H673" s="7">
        <v>0</v>
      </c>
      <c r="I673" s="6" t="s">
        <v>38</v>
      </c>
      <c r="J673" s="10">
        <v>5239.82</v>
      </c>
      <c r="K673" s="6" t="s">
        <v>46</v>
      </c>
      <c r="L673" s="6" t="s">
        <v>48</v>
      </c>
      <c r="M673" s="12">
        <v>0</v>
      </c>
      <c r="N673" s="9" t="s">
        <v>719</v>
      </c>
      <c r="O673" s="6" t="s">
        <v>2192</v>
      </c>
      <c r="P673" s="11">
        <v>47</v>
      </c>
      <c r="Q673" s="16">
        <v>45327</v>
      </c>
      <c r="R673" s="6" t="s">
        <v>2923</v>
      </c>
      <c r="S673" s="9">
        <f t="shared" si="80"/>
        <v>2024</v>
      </c>
      <c r="T673" s="12">
        <f t="shared" si="81"/>
        <v>2</v>
      </c>
      <c r="U673" s="6" t="str">
        <f t="shared" si="82"/>
        <v>Februari</v>
      </c>
      <c r="V673" s="9" t="str">
        <f t="shared" si="83"/>
        <v>Q1</v>
      </c>
      <c r="W673" s="10">
        <f t="shared" si="84"/>
        <v>5192.82</v>
      </c>
      <c r="X673" s="12">
        <f t="shared" si="85"/>
        <v>2</v>
      </c>
      <c r="Y673" s="9" t="str">
        <f t="shared" si="86"/>
        <v>Completed</v>
      </c>
      <c r="Z673" s="6" t="str">
        <f t="shared" si="87"/>
        <v>No Discount</v>
      </c>
    </row>
    <row r="674" spans="1:26" x14ac:dyDescent="0.35">
      <c r="A674" s="8">
        <v>45620</v>
      </c>
      <c r="B674" s="6" t="s">
        <v>21</v>
      </c>
      <c r="C674" s="6" t="s">
        <v>26</v>
      </c>
      <c r="D674" s="12">
        <v>12</v>
      </c>
      <c r="E674" s="10">
        <v>255.93</v>
      </c>
      <c r="F674" s="6" t="s">
        <v>30</v>
      </c>
      <c r="G674" s="6" t="s">
        <v>35</v>
      </c>
      <c r="H674" s="7">
        <v>0</v>
      </c>
      <c r="I674" s="6" t="s">
        <v>36</v>
      </c>
      <c r="J674" s="10">
        <v>3071.16</v>
      </c>
      <c r="K674" s="6" t="s">
        <v>46</v>
      </c>
      <c r="L674" s="6" t="s">
        <v>49</v>
      </c>
      <c r="M674" s="12">
        <v>0</v>
      </c>
      <c r="N674" s="9" t="s">
        <v>720</v>
      </c>
      <c r="O674" s="6" t="s">
        <v>2193</v>
      </c>
      <c r="P674" s="11">
        <v>23.74</v>
      </c>
      <c r="Q674" s="16">
        <v>45630</v>
      </c>
      <c r="R674" s="6" t="s">
        <v>2924</v>
      </c>
      <c r="S674" s="9">
        <f t="shared" si="80"/>
        <v>2024</v>
      </c>
      <c r="T674" s="12">
        <f t="shared" si="81"/>
        <v>11</v>
      </c>
      <c r="U674" s="6" t="str">
        <f t="shared" si="82"/>
        <v>November</v>
      </c>
      <c r="V674" s="9" t="str">
        <f t="shared" si="83"/>
        <v>Q4</v>
      </c>
      <c r="W674" s="10">
        <f t="shared" si="84"/>
        <v>3047.42</v>
      </c>
      <c r="X674" s="12">
        <f t="shared" si="85"/>
        <v>10</v>
      </c>
      <c r="Y674" s="9" t="str">
        <f t="shared" si="86"/>
        <v>Completed</v>
      </c>
      <c r="Z674" s="6" t="str">
        <f t="shared" si="87"/>
        <v>No Discount</v>
      </c>
    </row>
    <row r="675" spans="1:26" x14ac:dyDescent="0.35">
      <c r="A675" s="8">
        <v>45357</v>
      </c>
      <c r="B675" s="6" t="s">
        <v>22</v>
      </c>
      <c r="C675" s="6" t="s">
        <v>24</v>
      </c>
      <c r="D675" s="12">
        <v>1</v>
      </c>
      <c r="E675" s="10">
        <v>381.21</v>
      </c>
      <c r="F675" s="6" t="s">
        <v>33</v>
      </c>
      <c r="G675" s="6" t="s">
        <v>34</v>
      </c>
      <c r="H675" s="7">
        <v>0.15</v>
      </c>
      <c r="I675" s="6" t="s">
        <v>41</v>
      </c>
      <c r="J675" s="10">
        <v>324.02850000000001</v>
      </c>
      <c r="K675" s="6" t="s">
        <v>42</v>
      </c>
      <c r="L675" s="6" t="s">
        <v>2928</v>
      </c>
      <c r="M675" s="12">
        <v>0</v>
      </c>
      <c r="N675" s="9" t="s">
        <v>721</v>
      </c>
      <c r="O675" s="6" t="s">
        <v>2194</v>
      </c>
      <c r="P675" s="11">
        <v>9.9499999999999993</v>
      </c>
      <c r="Q675" s="16">
        <v>45362</v>
      </c>
      <c r="R675" s="6" t="s">
        <v>2925</v>
      </c>
      <c r="S675" s="9">
        <f t="shared" si="80"/>
        <v>2024</v>
      </c>
      <c r="T675" s="12">
        <f t="shared" si="81"/>
        <v>3</v>
      </c>
      <c r="U675" s="6" t="str">
        <f t="shared" si="82"/>
        <v>Maret</v>
      </c>
      <c r="V675" s="9" t="str">
        <f t="shared" si="83"/>
        <v>Q1</v>
      </c>
      <c r="W675" s="10">
        <f t="shared" si="84"/>
        <v>314.07850000000002</v>
      </c>
      <c r="X675" s="12">
        <f t="shared" si="85"/>
        <v>5</v>
      </c>
      <c r="Y675" s="9" t="str">
        <f t="shared" si="86"/>
        <v>Completed</v>
      </c>
      <c r="Z675" s="6" t="str">
        <f t="shared" si="87"/>
        <v>High</v>
      </c>
    </row>
    <row r="676" spans="1:26" x14ac:dyDescent="0.35">
      <c r="A676" s="8">
        <v>45689</v>
      </c>
      <c r="B676" s="6" t="s">
        <v>19</v>
      </c>
      <c r="C676" s="6" t="s">
        <v>25</v>
      </c>
      <c r="D676" s="12">
        <v>5</v>
      </c>
      <c r="E676" s="10">
        <v>38.229999999999997</v>
      </c>
      <c r="F676" s="6" t="s">
        <v>32</v>
      </c>
      <c r="G676" s="6" t="s">
        <v>34</v>
      </c>
      <c r="H676" s="7">
        <v>0.15</v>
      </c>
      <c r="I676" s="6" t="s">
        <v>41</v>
      </c>
      <c r="J676" s="10">
        <v>162.47749999999999</v>
      </c>
      <c r="K676" s="6" t="s">
        <v>45</v>
      </c>
      <c r="L676" s="6" t="s">
        <v>2928</v>
      </c>
      <c r="M676" s="12">
        <v>0</v>
      </c>
      <c r="N676" s="9" t="s">
        <v>722</v>
      </c>
      <c r="O676" s="6" t="s">
        <v>2195</v>
      </c>
      <c r="P676" s="11">
        <v>21.06</v>
      </c>
      <c r="Q676" s="16">
        <v>45699</v>
      </c>
      <c r="R676" s="6" t="s">
        <v>2922</v>
      </c>
      <c r="S676" s="9">
        <f t="shared" si="80"/>
        <v>2025</v>
      </c>
      <c r="T676" s="12">
        <f t="shared" si="81"/>
        <v>2</v>
      </c>
      <c r="U676" s="6" t="str">
        <f t="shared" si="82"/>
        <v>Februari</v>
      </c>
      <c r="V676" s="9" t="str">
        <f t="shared" si="83"/>
        <v>Q1</v>
      </c>
      <c r="W676" s="10">
        <f t="shared" si="84"/>
        <v>141.41749999999999</v>
      </c>
      <c r="X676" s="12">
        <f t="shared" si="85"/>
        <v>10</v>
      </c>
      <c r="Y676" s="9" t="str">
        <f t="shared" si="86"/>
        <v>Completed</v>
      </c>
      <c r="Z676" s="6" t="str">
        <f t="shared" si="87"/>
        <v>High</v>
      </c>
    </row>
    <row r="677" spans="1:26" x14ac:dyDescent="0.35">
      <c r="A677" s="8">
        <v>45447</v>
      </c>
      <c r="B677" s="6" t="s">
        <v>21</v>
      </c>
      <c r="C677" s="6" t="s">
        <v>23</v>
      </c>
      <c r="D677" s="12">
        <v>7</v>
      </c>
      <c r="E677" s="10">
        <v>225.86</v>
      </c>
      <c r="F677" s="6" t="s">
        <v>30</v>
      </c>
      <c r="G677" s="6" t="s">
        <v>34</v>
      </c>
      <c r="H677" s="7">
        <v>0</v>
      </c>
      <c r="I677" s="6" t="s">
        <v>39</v>
      </c>
      <c r="J677" s="10">
        <v>1581.02</v>
      </c>
      <c r="K677" s="6" t="s">
        <v>45</v>
      </c>
      <c r="L677" s="6" t="s">
        <v>2928</v>
      </c>
      <c r="M677" s="12">
        <v>0</v>
      </c>
      <c r="N677" s="9" t="s">
        <v>723</v>
      </c>
      <c r="O677" s="6" t="s">
        <v>2196</v>
      </c>
      <c r="P677" s="11">
        <v>24.48</v>
      </c>
      <c r="Q677" s="16">
        <v>45452</v>
      </c>
      <c r="R677" s="6" t="s">
        <v>2924</v>
      </c>
      <c r="S677" s="9">
        <f t="shared" si="80"/>
        <v>2024</v>
      </c>
      <c r="T677" s="12">
        <f t="shared" si="81"/>
        <v>6</v>
      </c>
      <c r="U677" s="6" t="str">
        <f t="shared" si="82"/>
        <v>Juni</v>
      </c>
      <c r="V677" s="9" t="str">
        <f t="shared" si="83"/>
        <v>Q2</v>
      </c>
      <c r="W677" s="10">
        <f t="shared" si="84"/>
        <v>1556.54</v>
      </c>
      <c r="X677" s="12">
        <f t="shared" si="85"/>
        <v>5</v>
      </c>
      <c r="Y677" s="9" t="str">
        <f t="shared" si="86"/>
        <v>Completed</v>
      </c>
      <c r="Z677" s="6" t="str">
        <f t="shared" si="87"/>
        <v>No Discount</v>
      </c>
    </row>
    <row r="678" spans="1:26" x14ac:dyDescent="0.35">
      <c r="A678" s="8">
        <v>45144</v>
      </c>
      <c r="B678" s="6" t="s">
        <v>21</v>
      </c>
      <c r="C678" s="6" t="s">
        <v>25</v>
      </c>
      <c r="D678" s="12">
        <v>8</v>
      </c>
      <c r="E678" s="10">
        <v>548.02</v>
      </c>
      <c r="F678" s="6" t="s">
        <v>33</v>
      </c>
      <c r="G678" s="6" t="s">
        <v>35</v>
      </c>
      <c r="H678" s="7">
        <v>0.05</v>
      </c>
      <c r="I678" s="6" t="s">
        <v>36</v>
      </c>
      <c r="J678" s="10">
        <v>4164.9519999999993</v>
      </c>
      <c r="K678" s="6" t="s">
        <v>42</v>
      </c>
      <c r="L678" s="6" t="s">
        <v>2928</v>
      </c>
      <c r="M678" s="12">
        <v>0</v>
      </c>
      <c r="N678" s="9" t="s">
        <v>724</v>
      </c>
      <c r="O678" s="6" t="s">
        <v>2197</v>
      </c>
      <c r="P678" s="11">
        <v>33.4</v>
      </c>
      <c r="Q678" s="16">
        <v>45151</v>
      </c>
      <c r="R678" s="6" t="s">
        <v>2924</v>
      </c>
      <c r="S678" s="9">
        <f t="shared" si="80"/>
        <v>2023</v>
      </c>
      <c r="T678" s="12">
        <f t="shared" si="81"/>
        <v>8</v>
      </c>
      <c r="U678" s="6" t="str">
        <f t="shared" si="82"/>
        <v>Agustus</v>
      </c>
      <c r="V678" s="9" t="str">
        <f t="shared" si="83"/>
        <v>Q3</v>
      </c>
      <c r="W678" s="10">
        <f t="shared" si="84"/>
        <v>4131.5519999999997</v>
      </c>
      <c r="X678" s="12">
        <f t="shared" si="85"/>
        <v>7</v>
      </c>
      <c r="Y678" s="9" t="str">
        <f t="shared" si="86"/>
        <v>Completed</v>
      </c>
      <c r="Z678" s="6" t="str">
        <f t="shared" si="87"/>
        <v>Low</v>
      </c>
    </row>
    <row r="679" spans="1:26" x14ac:dyDescent="0.35">
      <c r="A679" s="8">
        <v>45107</v>
      </c>
      <c r="B679" s="6" t="s">
        <v>22</v>
      </c>
      <c r="C679" s="6" t="s">
        <v>29</v>
      </c>
      <c r="D679" s="12">
        <v>18</v>
      </c>
      <c r="E679" s="10">
        <v>485.3</v>
      </c>
      <c r="F679" s="6" t="s">
        <v>33</v>
      </c>
      <c r="G679" s="6" t="s">
        <v>34</v>
      </c>
      <c r="H679" s="7">
        <v>0.05</v>
      </c>
      <c r="I679" s="6" t="s">
        <v>41</v>
      </c>
      <c r="J679" s="10">
        <v>8298.6299999999992</v>
      </c>
      <c r="K679" s="6" t="s">
        <v>45</v>
      </c>
      <c r="L679" s="6" t="s">
        <v>47</v>
      </c>
      <c r="M679" s="12">
        <v>1</v>
      </c>
      <c r="N679" s="9" t="s">
        <v>725</v>
      </c>
      <c r="O679" s="6" t="s">
        <v>2198</v>
      </c>
      <c r="P679" s="11">
        <v>47.77</v>
      </c>
      <c r="Q679" s="16">
        <v>45112</v>
      </c>
      <c r="R679" s="6" t="s">
        <v>2925</v>
      </c>
      <c r="S679" s="9">
        <f t="shared" si="80"/>
        <v>2023</v>
      </c>
      <c r="T679" s="12">
        <f t="shared" si="81"/>
        <v>6</v>
      </c>
      <c r="U679" s="6" t="str">
        <f t="shared" si="82"/>
        <v>Juni</v>
      </c>
      <c r="V679" s="9" t="str">
        <f t="shared" si="83"/>
        <v>Q2</v>
      </c>
      <c r="W679" s="10">
        <f t="shared" si="84"/>
        <v>8250.8599999999988</v>
      </c>
      <c r="X679" s="12">
        <f t="shared" si="85"/>
        <v>5</v>
      </c>
      <c r="Y679" s="9" t="str">
        <f t="shared" si="86"/>
        <v>Returned</v>
      </c>
      <c r="Z679" s="6" t="str">
        <f t="shared" si="87"/>
        <v>Low</v>
      </c>
    </row>
    <row r="680" spans="1:26" x14ac:dyDescent="0.35">
      <c r="A680" s="8">
        <v>44972</v>
      </c>
      <c r="B680" s="6" t="s">
        <v>22</v>
      </c>
      <c r="C680" s="6" t="s">
        <v>29</v>
      </c>
      <c r="D680" s="12">
        <v>19</v>
      </c>
      <c r="E680" s="10">
        <v>414.31</v>
      </c>
      <c r="F680" s="6" t="s">
        <v>31</v>
      </c>
      <c r="G680" s="6" t="s">
        <v>35</v>
      </c>
      <c r="H680" s="7">
        <v>0.1</v>
      </c>
      <c r="I680" s="6" t="s">
        <v>36</v>
      </c>
      <c r="J680" s="10">
        <v>7084.701</v>
      </c>
      <c r="K680" s="6" t="s">
        <v>44</v>
      </c>
      <c r="L680" s="6" t="s">
        <v>48</v>
      </c>
      <c r="M680" s="12">
        <v>0</v>
      </c>
      <c r="N680" s="9" t="s">
        <v>726</v>
      </c>
      <c r="O680" s="6" t="s">
        <v>2199</v>
      </c>
      <c r="P680" s="11">
        <v>17.43</v>
      </c>
      <c r="Q680" s="16">
        <v>44976</v>
      </c>
      <c r="R680" s="6" t="s">
        <v>2925</v>
      </c>
      <c r="S680" s="9">
        <f t="shared" si="80"/>
        <v>2023</v>
      </c>
      <c r="T680" s="12">
        <f t="shared" si="81"/>
        <v>2</v>
      </c>
      <c r="U680" s="6" t="str">
        <f t="shared" si="82"/>
        <v>Februari</v>
      </c>
      <c r="V680" s="9" t="str">
        <f t="shared" si="83"/>
        <v>Q1</v>
      </c>
      <c r="W680" s="10">
        <f t="shared" si="84"/>
        <v>7067.2709999999997</v>
      </c>
      <c r="X680" s="12">
        <f t="shared" si="85"/>
        <v>4</v>
      </c>
      <c r="Y680" s="9" t="str">
        <f t="shared" si="86"/>
        <v>Completed</v>
      </c>
      <c r="Z680" s="6" t="str">
        <f t="shared" si="87"/>
        <v>Medium</v>
      </c>
    </row>
    <row r="681" spans="1:26" x14ac:dyDescent="0.35">
      <c r="A681" s="8">
        <v>45314</v>
      </c>
      <c r="B681" s="6" t="s">
        <v>20</v>
      </c>
      <c r="C681" s="6" t="s">
        <v>29</v>
      </c>
      <c r="D681" s="12">
        <v>8</v>
      </c>
      <c r="E681" s="10">
        <v>50.72</v>
      </c>
      <c r="F681" s="6" t="s">
        <v>31</v>
      </c>
      <c r="G681" s="6" t="s">
        <v>34</v>
      </c>
      <c r="H681" s="7">
        <v>0.05</v>
      </c>
      <c r="I681" s="6" t="s">
        <v>39</v>
      </c>
      <c r="J681" s="10">
        <v>385.47199999999998</v>
      </c>
      <c r="K681" s="6" t="s">
        <v>45</v>
      </c>
      <c r="L681" s="6" t="s">
        <v>2928</v>
      </c>
      <c r="M681" s="12">
        <v>0</v>
      </c>
      <c r="N681" s="9" t="s">
        <v>727</v>
      </c>
      <c r="O681" s="6" t="s">
        <v>2200</v>
      </c>
      <c r="P681" s="11">
        <v>12.35</v>
      </c>
      <c r="Q681" s="16">
        <v>45321</v>
      </c>
      <c r="R681" s="6" t="s">
        <v>2923</v>
      </c>
      <c r="S681" s="9">
        <f t="shared" si="80"/>
        <v>2024</v>
      </c>
      <c r="T681" s="12">
        <f t="shared" si="81"/>
        <v>1</v>
      </c>
      <c r="U681" s="6" t="str">
        <f t="shared" si="82"/>
        <v>Januari</v>
      </c>
      <c r="V681" s="9" t="str">
        <f t="shared" si="83"/>
        <v>Q1</v>
      </c>
      <c r="W681" s="10">
        <f t="shared" si="84"/>
        <v>373.12199999999996</v>
      </c>
      <c r="X681" s="12">
        <f t="shared" si="85"/>
        <v>7</v>
      </c>
      <c r="Y681" s="9" t="str">
        <f t="shared" si="86"/>
        <v>Completed</v>
      </c>
      <c r="Z681" s="6" t="str">
        <f t="shared" si="87"/>
        <v>Low</v>
      </c>
    </row>
    <row r="682" spans="1:26" x14ac:dyDescent="0.35">
      <c r="A682" s="8">
        <v>45596</v>
      </c>
      <c r="B682" s="6" t="s">
        <v>20</v>
      </c>
      <c r="C682" s="6" t="s">
        <v>28</v>
      </c>
      <c r="D682" s="12">
        <v>17</v>
      </c>
      <c r="E682" s="10">
        <v>83.26</v>
      </c>
      <c r="F682" s="6" t="s">
        <v>31</v>
      </c>
      <c r="G682" s="6" t="s">
        <v>34</v>
      </c>
      <c r="H682" s="7">
        <v>0.15</v>
      </c>
      <c r="I682" s="6" t="s">
        <v>36</v>
      </c>
      <c r="J682" s="10">
        <v>1203.107</v>
      </c>
      <c r="K682" s="6" t="s">
        <v>46</v>
      </c>
      <c r="L682" s="6" t="s">
        <v>48</v>
      </c>
      <c r="M682" s="12">
        <v>0</v>
      </c>
      <c r="N682" s="9" t="s">
        <v>728</v>
      </c>
      <c r="O682" s="6" t="s">
        <v>2201</v>
      </c>
      <c r="P682" s="11">
        <v>42.68</v>
      </c>
      <c r="Q682" s="16">
        <v>45602</v>
      </c>
      <c r="R682" s="6" t="s">
        <v>2923</v>
      </c>
      <c r="S682" s="9">
        <f t="shared" si="80"/>
        <v>2024</v>
      </c>
      <c r="T682" s="12">
        <f t="shared" si="81"/>
        <v>10</v>
      </c>
      <c r="U682" s="6" t="str">
        <f t="shared" si="82"/>
        <v>Oktober</v>
      </c>
      <c r="V682" s="9" t="str">
        <f t="shared" si="83"/>
        <v>Q4</v>
      </c>
      <c r="W682" s="10">
        <f t="shared" si="84"/>
        <v>1160.4269999999999</v>
      </c>
      <c r="X682" s="12">
        <f t="shared" si="85"/>
        <v>6</v>
      </c>
      <c r="Y682" s="9" t="str">
        <f t="shared" si="86"/>
        <v>Completed</v>
      </c>
      <c r="Z682" s="6" t="str">
        <f t="shared" si="87"/>
        <v>High</v>
      </c>
    </row>
    <row r="683" spans="1:26" x14ac:dyDescent="0.35">
      <c r="A683" s="8">
        <v>45279</v>
      </c>
      <c r="B683" s="6" t="s">
        <v>21</v>
      </c>
      <c r="C683" s="6" t="s">
        <v>25</v>
      </c>
      <c r="D683" s="12">
        <v>20</v>
      </c>
      <c r="E683" s="10">
        <v>51.85</v>
      </c>
      <c r="F683" s="6" t="s">
        <v>32</v>
      </c>
      <c r="G683" s="6" t="s">
        <v>34</v>
      </c>
      <c r="H683" s="7">
        <v>0.15</v>
      </c>
      <c r="I683" s="6" t="s">
        <v>39</v>
      </c>
      <c r="J683" s="10">
        <v>881.44999999999993</v>
      </c>
      <c r="K683" s="6" t="s">
        <v>46</v>
      </c>
      <c r="L683" s="6" t="s">
        <v>2928</v>
      </c>
      <c r="M683" s="12">
        <v>0</v>
      </c>
      <c r="N683" s="9" t="s">
        <v>729</v>
      </c>
      <c r="O683" s="6" t="s">
        <v>2202</v>
      </c>
      <c r="P683" s="11">
        <v>33.159999999999997</v>
      </c>
      <c r="Q683" s="16">
        <v>45281</v>
      </c>
      <c r="R683" s="6" t="s">
        <v>2924</v>
      </c>
      <c r="S683" s="9">
        <f t="shared" si="80"/>
        <v>2023</v>
      </c>
      <c r="T683" s="12">
        <f t="shared" si="81"/>
        <v>12</v>
      </c>
      <c r="U683" s="6" t="str">
        <f t="shared" si="82"/>
        <v>Desember</v>
      </c>
      <c r="V683" s="9" t="str">
        <f t="shared" si="83"/>
        <v>Q4</v>
      </c>
      <c r="W683" s="10">
        <f t="shared" si="84"/>
        <v>848.29</v>
      </c>
      <c r="X683" s="12">
        <f t="shared" si="85"/>
        <v>2</v>
      </c>
      <c r="Y683" s="9" t="str">
        <f t="shared" si="86"/>
        <v>Completed</v>
      </c>
      <c r="Z683" s="6" t="str">
        <f t="shared" si="87"/>
        <v>High</v>
      </c>
    </row>
    <row r="684" spans="1:26" x14ac:dyDescent="0.35">
      <c r="A684" s="8">
        <v>45111</v>
      </c>
      <c r="B684" s="6" t="s">
        <v>19</v>
      </c>
      <c r="C684" s="6" t="s">
        <v>28</v>
      </c>
      <c r="D684" s="12">
        <v>12</v>
      </c>
      <c r="E684" s="10">
        <v>122.51</v>
      </c>
      <c r="F684" s="6" t="s">
        <v>30</v>
      </c>
      <c r="G684" s="6" t="s">
        <v>34</v>
      </c>
      <c r="H684" s="7">
        <v>0.05</v>
      </c>
      <c r="I684" s="6" t="s">
        <v>40</v>
      </c>
      <c r="J684" s="10">
        <v>1396.614</v>
      </c>
      <c r="K684" s="6" t="s">
        <v>43</v>
      </c>
      <c r="L684" s="6" t="s">
        <v>49</v>
      </c>
      <c r="M684" s="12">
        <v>0</v>
      </c>
      <c r="N684" s="9" t="s">
        <v>730</v>
      </c>
      <c r="O684" s="6" t="s">
        <v>1831</v>
      </c>
      <c r="P684" s="11">
        <v>43.47</v>
      </c>
      <c r="Q684" s="16">
        <v>45113</v>
      </c>
      <c r="R684" s="6" t="s">
        <v>2922</v>
      </c>
      <c r="S684" s="9">
        <f t="shared" si="80"/>
        <v>2023</v>
      </c>
      <c r="T684" s="12">
        <f t="shared" si="81"/>
        <v>7</v>
      </c>
      <c r="U684" s="6" t="str">
        <f t="shared" si="82"/>
        <v>Juli</v>
      </c>
      <c r="V684" s="9" t="str">
        <f t="shared" si="83"/>
        <v>Q3</v>
      </c>
      <c r="W684" s="10">
        <f t="shared" si="84"/>
        <v>1353.144</v>
      </c>
      <c r="X684" s="12">
        <f t="shared" si="85"/>
        <v>2</v>
      </c>
      <c r="Y684" s="9" t="str">
        <f t="shared" si="86"/>
        <v>Completed</v>
      </c>
      <c r="Z684" s="6" t="str">
        <f t="shared" si="87"/>
        <v>Low</v>
      </c>
    </row>
    <row r="685" spans="1:26" x14ac:dyDescent="0.35">
      <c r="A685" s="8">
        <v>45428</v>
      </c>
      <c r="B685" s="6" t="s">
        <v>18</v>
      </c>
      <c r="C685" s="6" t="s">
        <v>23</v>
      </c>
      <c r="D685" s="12">
        <v>11</v>
      </c>
      <c r="E685" s="10">
        <v>222.13</v>
      </c>
      <c r="F685" s="6" t="s">
        <v>33</v>
      </c>
      <c r="G685" s="6" t="s">
        <v>34</v>
      </c>
      <c r="H685" s="7">
        <v>0.15</v>
      </c>
      <c r="I685" s="6" t="s">
        <v>36</v>
      </c>
      <c r="J685" s="10">
        <v>2076.9155000000001</v>
      </c>
      <c r="K685" s="6" t="s">
        <v>46</v>
      </c>
      <c r="L685" s="6" t="s">
        <v>49</v>
      </c>
      <c r="M685" s="12">
        <v>1</v>
      </c>
      <c r="N685" s="9" t="s">
        <v>731</v>
      </c>
      <c r="O685" s="6" t="s">
        <v>2203</v>
      </c>
      <c r="P685" s="11">
        <v>9.8800000000000008</v>
      </c>
      <c r="Q685" s="16">
        <v>45430</v>
      </c>
      <c r="R685" s="6" t="s">
        <v>2921</v>
      </c>
      <c r="S685" s="9">
        <f t="shared" si="80"/>
        <v>2024</v>
      </c>
      <c r="T685" s="12">
        <f t="shared" si="81"/>
        <v>5</v>
      </c>
      <c r="U685" s="6" t="str">
        <f t="shared" si="82"/>
        <v>Mei</v>
      </c>
      <c r="V685" s="9" t="str">
        <f t="shared" si="83"/>
        <v>Q2</v>
      </c>
      <c r="W685" s="10">
        <f t="shared" si="84"/>
        <v>2067.0355</v>
      </c>
      <c r="X685" s="12">
        <f t="shared" si="85"/>
        <v>2</v>
      </c>
      <c r="Y685" s="9" t="str">
        <f t="shared" si="86"/>
        <v>Returned</v>
      </c>
      <c r="Z685" s="6" t="str">
        <f t="shared" si="87"/>
        <v>High</v>
      </c>
    </row>
    <row r="686" spans="1:26" x14ac:dyDescent="0.35">
      <c r="A686" s="8">
        <v>45185</v>
      </c>
      <c r="B686" s="6" t="s">
        <v>20</v>
      </c>
      <c r="C686" s="6" t="s">
        <v>27</v>
      </c>
      <c r="D686" s="12">
        <v>8</v>
      </c>
      <c r="E686" s="10">
        <v>204.84</v>
      </c>
      <c r="F686" s="6" t="s">
        <v>32</v>
      </c>
      <c r="G686" s="6" t="s">
        <v>35</v>
      </c>
      <c r="H686" s="7">
        <v>0</v>
      </c>
      <c r="I686" s="6" t="s">
        <v>41</v>
      </c>
      <c r="J686" s="10">
        <v>1638.72</v>
      </c>
      <c r="K686" s="6" t="s">
        <v>46</v>
      </c>
      <c r="L686" s="6" t="s">
        <v>2928</v>
      </c>
      <c r="M686" s="12">
        <v>0</v>
      </c>
      <c r="N686" s="9" t="s">
        <v>732</v>
      </c>
      <c r="O686" s="6" t="s">
        <v>2204</v>
      </c>
      <c r="P686" s="11">
        <v>43.4</v>
      </c>
      <c r="Q686" s="16">
        <v>45190</v>
      </c>
      <c r="R686" s="6" t="s">
        <v>2923</v>
      </c>
      <c r="S686" s="9">
        <f t="shared" si="80"/>
        <v>2023</v>
      </c>
      <c r="T686" s="12">
        <f t="shared" si="81"/>
        <v>9</v>
      </c>
      <c r="U686" s="6" t="str">
        <f t="shared" si="82"/>
        <v>September</v>
      </c>
      <c r="V686" s="9" t="str">
        <f t="shared" si="83"/>
        <v>Q3</v>
      </c>
      <c r="W686" s="10">
        <f t="shared" si="84"/>
        <v>1595.32</v>
      </c>
      <c r="X686" s="12">
        <f t="shared" si="85"/>
        <v>5</v>
      </c>
      <c r="Y686" s="9" t="str">
        <f t="shared" si="86"/>
        <v>Completed</v>
      </c>
      <c r="Z686" s="6" t="str">
        <f t="shared" si="87"/>
        <v>No Discount</v>
      </c>
    </row>
    <row r="687" spans="1:26" x14ac:dyDescent="0.35">
      <c r="A687" s="8">
        <v>45618</v>
      </c>
      <c r="B687" s="6" t="s">
        <v>18</v>
      </c>
      <c r="C687" s="6" t="s">
        <v>26</v>
      </c>
      <c r="D687" s="12">
        <v>3</v>
      </c>
      <c r="E687" s="10">
        <v>536.97</v>
      </c>
      <c r="F687" s="6" t="s">
        <v>32</v>
      </c>
      <c r="G687" s="6" t="s">
        <v>34</v>
      </c>
      <c r="H687" s="7">
        <v>0</v>
      </c>
      <c r="I687" s="6" t="s">
        <v>39</v>
      </c>
      <c r="J687" s="10">
        <v>1610.91</v>
      </c>
      <c r="K687" s="6" t="s">
        <v>45</v>
      </c>
      <c r="L687" s="6" t="s">
        <v>2928</v>
      </c>
      <c r="M687" s="12">
        <v>0</v>
      </c>
      <c r="N687" s="9" t="s">
        <v>733</v>
      </c>
      <c r="O687" s="6" t="s">
        <v>2205</v>
      </c>
      <c r="P687" s="11">
        <v>13.86</v>
      </c>
      <c r="Q687" s="16">
        <v>45627</v>
      </c>
      <c r="R687" s="6" t="s">
        <v>2921</v>
      </c>
      <c r="S687" s="9">
        <f t="shared" si="80"/>
        <v>2024</v>
      </c>
      <c r="T687" s="12">
        <f t="shared" si="81"/>
        <v>11</v>
      </c>
      <c r="U687" s="6" t="str">
        <f t="shared" si="82"/>
        <v>November</v>
      </c>
      <c r="V687" s="9" t="str">
        <f t="shared" si="83"/>
        <v>Q4</v>
      </c>
      <c r="W687" s="10">
        <f t="shared" si="84"/>
        <v>1597.0500000000002</v>
      </c>
      <c r="X687" s="12">
        <f t="shared" si="85"/>
        <v>9</v>
      </c>
      <c r="Y687" s="9" t="str">
        <f t="shared" si="86"/>
        <v>Completed</v>
      </c>
      <c r="Z687" s="6" t="str">
        <f t="shared" si="87"/>
        <v>No Discount</v>
      </c>
    </row>
    <row r="688" spans="1:26" x14ac:dyDescent="0.35">
      <c r="A688" s="8">
        <v>45395</v>
      </c>
      <c r="B688" s="6" t="s">
        <v>22</v>
      </c>
      <c r="C688" s="6" t="s">
        <v>26</v>
      </c>
      <c r="D688" s="12">
        <v>15</v>
      </c>
      <c r="E688" s="10">
        <v>553.01</v>
      </c>
      <c r="F688" s="6" t="s">
        <v>31</v>
      </c>
      <c r="G688" s="6" t="s">
        <v>35</v>
      </c>
      <c r="H688" s="7">
        <v>0.1</v>
      </c>
      <c r="I688" s="6" t="s">
        <v>39</v>
      </c>
      <c r="J688" s="10">
        <v>7465.6350000000002</v>
      </c>
      <c r="K688" s="6" t="s">
        <v>44</v>
      </c>
      <c r="L688" s="6" t="s">
        <v>48</v>
      </c>
      <c r="M688" s="12">
        <v>1</v>
      </c>
      <c r="N688" s="9" t="s">
        <v>734</v>
      </c>
      <c r="O688" s="6" t="s">
        <v>2206</v>
      </c>
      <c r="P688" s="11">
        <v>23.3</v>
      </c>
      <c r="Q688" s="16">
        <v>45403</v>
      </c>
      <c r="R688" s="6" t="s">
        <v>2925</v>
      </c>
      <c r="S688" s="9">
        <f t="shared" si="80"/>
        <v>2024</v>
      </c>
      <c r="T688" s="12">
        <f t="shared" si="81"/>
        <v>4</v>
      </c>
      <c r="U688" s="6" t="str">
        <f t="shared" si="82"/>
        <v>April</v>
      </c>
      <c r="V688" s="9" t="str">
        <f t="shared" si="83"/>
        <v>Q2</v>
      </c>
      <c r="W688" s="10">
        <f t="shared" si="84"/>
        <v>7442.335</v>
      </c>
      <c r="X688" s="12">
        <f t="shared" si="85"/>
        <v>8</v>
      </c>
      <c r="Y688" s="9" t="str">
        <f t="shared" si="86"/>
        <v>Returned</v>
      </c>
      <c r="Z688" s="6" t="str">
        <f t="shared" si="87"/>
        <v>Medium</v>
      </c>
    </row>
    <row r="689" spans="1:26" x14ac:dyDescent="0.35">
      <c r="A689" s="8">
        <v>45473</v>
      </c>
      <c r="B689" s="6" t="s">
        <v>19</v>
      </c>
      <c r="C689" s="6" t="s">
        <v>26</v>
      </c>
      <c r="D689" s="12">
        <v>20</v>
      </c>
      <c r="E689" s="10">
        <v>284.82</v>
      </c>
      <c r="F689" s="6" t="s">
        <v>33</v>
      </c>
      <c r="G689" s="6" t="s">
        <v>35</v>
      </c>
      <c r="H689" s="7">
        <v>0.1</v>
      </c>
      <c r="I689" s="6" t="s">
        <v>37</v>
      </c>
      <c r="J689" s="10">
        <v>5126.76</v>
      </c>
      <c r="K689" s="6" t="s">
        <v>44</v>
      </c>
      <c r="L689" s="6" t="s">
        <v>49</v>
      </c>
      <c r="M689" s="12">
        <v>1</v>
      </c>
      <c r="N689" s="9" t="s">
        <v>735</v>
      </c>
      <c r="O689" s="6" t="s">
        <v>2207</v>
      </c>
      <c r="P689" s="11">
        <v>27</v>
      </c>
      <c r="Q689" s="16">
        <v>45479</v>
      </c>
      <c r="R689" s="6" t="s">
        <v>2922</v>
      </c>
      <c r="S689" s="9">
        <f t="shared" si="80"/>
        <v>2024</v>
      </c>
      <c r="T689" s="12">
        <f t="shared" si="81"/>
        <v>6</v>
      </c>
      <c r="U689" s="6" t="str">
        <f t="shared" si="82"/>
        <v>Juni</v>
      </c>
      <c r="V689" s="9" t="str">
        <f t="shared" si="83"/>
        <v>Q2</v>
      </c>
      <c r="W689" s="10">
        <f t="shared" si="84"/>
        <v>5099.76</v>
      </c>
      <c r="X689" s="12">
        <f t="shared" si="85"/>
        <v>6</v>
      </c>
      <c r="Y689" s="9" t="str">
        <f t="shared" si="86"/>
        <v>Returned</v>
      </c>
      <c r="Z689" s="6" t="str">
        <f t="shared" si="87"/>
        <v>Medium</v>
      </c>
    </row>
    <row r="690" spans="1:26" x14ac:dyDescent="0.35">
      <c r="A690" s="8">
        <v>45533</v>
      </c>
      <c r="B690" s="6" t="s">
        <v>20</v>
      </c>
      <c r="C690" s="6" t="s">
        <v>25</v>
      </c>
      <c r="D690" s="12">
        <v>18</v>
      </c>
      <c r="E690" s="10">
        <v>523.87</v>
      </c>
      <c r="F690" s="6" t="s">
        <v>32</v>
      </c>
      <c r="G690" s="6" t="s">
        <v>35</v>
      </c>
      <c r="H690" s="7">
        <v>0.15</v>
      </c>
      <c r="I690" s="6" t="s">
        <v>40</v>
      </c>
      <c r="J690" s="10">
        <v>8015.2109999999993</v>
      </c>
      <c r="K690" s="6" t="s">
        <v>43</v>
      </c>
      <c r="L690" s="6" t="s">
        <v>49</v>
      </c>
      <c r="M690" s="12">
        <v>0</v>
      </c>
      <c r="N690" s="9" t="s">
        <v>736</v>
      </c>
      <c r="O690" s="6" t="s">
        <v>2208</v>
      </c>
      <c r="P690" s="11">
        <v>42.63</v>
      </c>
      <c r="Q690" s="16">
        <v>45537</v>
      </c>
      <c r="R690" s="6" t="s">
        <v>2923</v>
      </c>
      <c r="S690" s="9">
        <f t="shared" si="80"/>
        <v>2024</v>
      </c>
      <c r="T690" s="12">
        <f t="shared" si="81"/>
        <v>8</v>
      </c>
      <c r="U690" s="6" t="str">
        <f t="shared" si="82"/>
        <v>Agustus</v>
      </c>
      <c r="V690" s="9" t="str">
        <f t="shared" si="83"/>
        <v>Q3</v>
      </c>
      <c r="W690" s="10">
        <f t="shared" si="84"/>
        <v>7972.5809999999992</v>
      </c>
      <c r="X690" s="12">
        <f t="shared" si="85"/>
        <v>4</v>
      </c>
      <c r="Y690" s="9" t="str">
        <f t="shared" si="86"/>
        <v>Completed</v>
      </c>
      <c r="Z690" s="6" t="str">
        <f t="shared" si="87"/>
        <v>High</v>
      </c>
    </row>
    <row r="691" spans="1:26" x14ac:dyDescent="0.35">
      <c r="A691" s="8">
        <v>45286</v>
      </c>
      <c r="B691" s="6" t="s">
        <v>21</v>
      </c>
      <c r="C691" s="6" t="s">
        <v>25</v>
      </c>
      <c r="D691" s="12">
        <v>3</v>
      </c>
      <c r="E691" s="10">
        <v>232.13</v>
      </c>
      <c r="F691" s="6" t="s">
        <v>30</v>
      </c>
      <c r="G691" s="6" t="s">
        <v>35</v>
      </c>
      <c r="H691" s="7">
        <v>0.1</v>
      </c>
      <c r="I691" s="6" t="s">
        <v>40</v>
      </c>
      <c r="J691" s="10">
        <v>626.75099999999998</v>
      </c>
      <c r="K691" s="6" t="s">
        <v>46</v>
      </c>
      <c r="L691" s="6" t="s">
        <v>2928</v>
      </c>
      <c r="M691" s="12">
        <v>1</v>
      </c>
      <c r="N691" s="9" t="s">
        <v>737</v>
      </c>
      <c r="O691" s="6" t="s">
        <v>2209</v>
      </c>
      <c r="P691" s="11">
        <v>46.65</v>
      </c>
      <c r="Q691" s="16">
        <v>45291</v>
      </c>
      <c r="R691" s="6" t="s">
        <v>2924</v>
      </c>
      <c r="S691" s="9">
        <f t="shared" si="80"/>
        <v>2023</v>
      </c>
      <c r="T691" s="12">
        <f t="shared" si="81"/>
        <v>12</v>
      </c>
      <c r="U691" s="6" t="str">
        <f t="shared" si="82"/>
        <v>Desember</v>
      </c>
      <c r="V691" s="9" t="str">
        <f t="shared" si="83"/>
        <v>Q4</v>
      </c>
      <c r="W691" s="10">
        <f t="shared" si="84"/>
        <v>580.101</v>
      </c>
      <c r="X691" s="12">
        <f t="shared" si="85"/>
        <v>5</v>
      </c>
      <c r="Y691" s="9" t="str">
        <f t="shared" si="86"/>
        <v>Returned</v>
      </c>
      <c r="Z691" s="6" t="str">
        <f t="shared" si="87"/>
        <v>Medium</v>
      </c>
    </row>
    <row r="692" spans="1:26" x14ac:dyDescent="0.35">
      <c r="A692" s="8">
        <v>45687</v>
      </c>
      <c r="B692" s="6" t="s">
        <v>20</v>
      </c>
      <c r="C692" s="6" t="s">
        <v>24</v>
      </c>
      <c r="D692" s="12">
        <v>17</v>
      </c>
      <c r="E692" s="10">
        <v>179.32</v>
      </c>
      <c r="F692" s="6" t="s">
        <v>31</v>
      </c>
      <c r="G692" s="6" t="s">
        <v>35</v>
      </c>
      <c r="H692" s="7">
        <v>0.1</v>
      </c>
      <c r="I692" s="6" t="s">
        <v>41</v>
      </c>
      <c r="J692" s="10">
        <v>2743.596</v>
      </c>
      <c r="K692" s="6" t="s">
        <v>45</v>
      </c>
      <c r="L692" s="6" t="s">
        <v>48</v>
      </c>
      <c r="M692" s="12">
        <v>1</v>
      </c>
      <c r="N692" s="9" t="s">
        <v>738</v>
      </c>
      <c r="O692" s="6" t="s">
        <v>2210</v>
      </c>
      <c r="P692" s="11">
        <v>26.74</v>
      </c>
      <c r="Q692" s="16">
        <v>45694</v>
      </c>
      <c r="R692" s="6" t="s">
        <v>2923</v>
      </c>
      <c r="S692" s="9">
        <f t="shared" si="80"/>
        <v>2025</v>
      </c>
      <c r="T692" s="12">
        <f t="shared" si="81"/>
        <v>1</v>
      </c>
      <c r="U692" s="6" t="str">
        <f t="shared" si="82"/>
        <v>Januari</v>
      </c>
      <c r="V692" s="9" t="str">
        <f t="shared" si="83"/>
        <v>Q1</v>
      </c>
      <c r="W692" s="10">
        <f t="shared" si="84"/>
        <v>2716.8560000000002</v>
      </c>
      <c r="X692" s="12">
        <f t="shared" si="85"/>
        <v>7</v>
      </c>
      <c r="Y692" s="9" t="str">
        <f t="shared" si="86"/>
        <v>Returned</v>
      </c>
      <c r="Z692" s="6" t="str">
        <f t="shared" si="87"/>
        <v>Medium</v>
      </c>
    </row>
    <row r="693" spans="1:26" x14ac:dyDescent="0.35">
      <c r="A693" s="8">
        <v>45063</v>
      </c>
      <c r="B693" s="6" t="s">
        <v>19</v>
      </c>
      <c r="C693" s="6" t="s">
        <v>26</v>
      </c>
      <c r="D693" s="12">
        <v>1</v>
      </c>
      <c r="E693" s="10">
        <v>396.35</v>
      </c>
      <c r="F693" s="6" t="s">
        <v>30</v>
      </c>
      <c r="G693" s="6" t="s">
        <v>35</v>
      </c>
      <c r="H693" s="7">
        <v>0.15</v>
      </c>
      <c r="I693" s="6" t="s">
        <v>38</v>
      </c>
      <c r="J693" s="10">
        <v>336.89749999999998</v>
      </c>
      <c r="K693" s="6" t="s">
        <v>45</v>
      </c>
      <c r="L693" s="6" t="s">
        <v>48</v>
      </c>
      <c r="M693" s="12">
        <v>1</v>
      </c>
      <c r="N693" s="9" t="s">
        <v>739</v>
      </c>
      <c r="O693" s="6" t="s">
        <v>2211</v>
      </c>
      <c r="P693" s="11">
        <v>19.89</v>
      </c>
      <c r="Q693" s="16">
        <v>45071</v>
      </c>
      <c r="R693" s="6" t="s">
        <v>2922</v>
      </c>
      <c r="S693" s="9">
        <f t="shared" si="80"/>
        <v>2023</v>
      </c>
      <c r="T693" s="12">
        <f t="shared" si="81"/>
        <v>5</v>
      </c>
      <c r="U693" s="6" t="str">
        <f t="shared" si="82"/>
        <v>Mei</v>
      </c>
      <c r="V693" s="9" t="str">
        <f t="shared" si="83"/>
        <v>Q2</v>
      </c>
      <c r="W693" s="10">
        <f t="shared" si="84"/>
        <v>317.00749999999999</v>
      </c>
      <c r="X693" s="12">
        <f t="shared" si="85"/>
        <v>8</v>
      </c>
      <c r="Y693" s="9" t="str">
        <f t="shared" si="86"/>
        <v>Returned</v>
      </c>
      <c r="Z693" s="6" t="str">
        <f t="shared" si="87"/>
        <v>High</v>
      </c>
    </row>
    <row r="694" spans="1:26" x14ac:dyDescent="0.35">
      <c r="A694" s="8">
        <v>45318</v>
      </c>
      <c r="B694" s="6" t="s">
        <v>21</v>
      </c>
      <c r="C694" s="6" t="s">
        <v>25</v>
      </c>
      <c r="D694" s="12">
        <v>17</v>
      </c>
      <c r="E694" s="10">
        <v>108.48</v>
      </c>
      <c r="F694" s="6" t="s">
        <v>31</v>
      </c>
      <c r="G694" s="6" t="s">
        <v>34</v>
      </c>
      <c r="H694" s="7">
        <v>0.1</v>
      </c>
      <c r="I694" s="6" t="s">
        <v>39</v>
      </c>
      <c r="J694" s="10">
        <v>1659.7439999999999</v>
      </c>
      <c r="K694" s="6" t="s">
        <v>42</v>
      </c>
      <c r="L694" s="6" t="s">
        <v>2928</v>
      </c>
      <c r="M694" s="12">
        <v>1</v>
      </c>
      <c r="N694" s="9" t="s">
        <v>740</v>
      </c>
      <c r="O694" s="6" t="s">
        <v>2212</v>
      </c>
      <c r="P694" s="11">
        <v>48.9</v>
      </c>
      <c r="Q694" s="16">
        <v>45327</v>
      </c>
      <c r="R694" s="6" t="s">
        <v>2924</v>
      </c>
      <c r="S694" s="9">
        <f t="shared" si="80"/>
        <v>2024</v>
      </c>
      <c r="T694" s="12">
        <f t="shared" si="81"/>
        <v>1</v>
      </c>
      <c r="U694" s="6" t="str">
        <f t="shared" si="82"/>
        <v>Januari</v>
      </c>
      <c r="V694" s="9" t="str">
        <f t="shared" si="83"/>
        <v>Q1</v>
      </c>
      <c r="W694" s="10">
        <f t="shared" si="84"/>
        <v>1610.8439999999998</v>
      </c>
      <c r="X694" s="12">
        <f t="shared" si="85"/>
        <v>9</v>
      </c>
      <c r="Y694" s="9" t="str">
        <f t="shared" si="86"/>
        <v>Returned</v>
      </c>
      <c r="Z694" s="6" t="str">
        <f t="shared" si="87"/>
        <v>Medium</v>
      </c>
    </row>
    <row r="695" spans="1:26" x14ac:dyDescent="0.35">
      <c r="A695" s="8">
        <v>45803</v>
      </c>
      <c r="B695" s="6" t="s">
        <v>18</v>
      </c>
      <c r="C695" s="6" t="s">
        <v>29</v>
      </c>
      <c r="D695" s="12">
        <v>10</v>
      </c>
      <c r="E695" s="10">
        <v>149.66999999999999</v>
      </c>
      <c r="F695" s="6" t="s">
        <v>33</v>
      </c>
      <c r="G695" s="6" t="s">
        <v>35</v>
      </c>
      <c r="H695" s="7">
        <v>0.1</v>
      </c>
      <c r="I695" s="6" t="s">
        <v>39</v>
      </c>
      <c r="J695" s="10">
        <v>1347.03</v>
      </c>
      <c r="K695" s="6" t="s">
        <v>46</v>
      </c>
      <c r="L695" s="6" t="s">
        <v>47</v>
      </c>
      <c r="M695" s="12">
        <v>1</v>
      </c>
      <c r="N695" s="9" t="s">
        <v>741</v>
      </c>
      <c r="O695" s="6" t="s">
        <v>2213</v>
      </c>
      <c r="P695" s="11">
        <v>49.67</v>
      </c>
      <c r="Q695" s="16">
        <v>45810</v>
      </c>
      <c r="R695" s="6" t="s">
        <v>2921</v>
      </c>
      <c r="S695" s="9">
        <f t="shared" si="80"/>
        <v>2025</v>
      </c>
      <c r="T695" s="12">
        <f t="shared" si="81"/>
        <v>5</v>
      </c>
      <c r="U695" s="6" t="str">
        <f t="shared" si="82"/>
        <v>Mei</v>
      </c>
      <c r="V695" s="9" t="str">
        <f t="shared" si="83"/>
        <v>Q2</v>
      </c>
      <c r="W695" s="10">
        <f t="shared" si="84"/>
        <v>1297.3599999999999</v>
      </c>
      <c r="X695" s="12">
        <f t="shared" si="85"/>
        <v>7</v>
      </c>
      <c r="Y695" s="9" t="str">
        <f t="shared" si="86"/>
        <v>Returned</v>
      </c>
      <c r="Z695" s="6" t="str">
        <f t="shared" si="87"/>
        <v>Medium</v>
      </c>
    </row>
    <row r="696" spans="1:26" x14ac:dyDescent="0.35">
      <c r="A696" s="8">
        <v>45725</v>
      </c>
      <c r="B696" s="6" t="s">
        <v>20</v>
      </c>
      <c r="C696" s="6" t="s">
        <v>24</v>
      </c>
      <c r="D696" s="12">
        <v>1</v>
      </c>
      <c r="E696" s="10">
        <v>506.41</v>
      </c>
      <c r="F696" s="6" t="s">
        <v>33</v>
      </c>
      <c r="G696" s="6" t="s">
        <v>34</v>
      </c>
      <c r="H696" s="7">
        <v>0</v>
      </c>
      <c r="I696" s="6" t="s">
        <v>41</v>
      </c>
      <c r="J696" s="10">
        <v>506.41</v>
      </c>
      <c r="K696" s="6" t="s">
        <v>46</v>
      </c>
      <c r="L696" s="6" t="s">
        <v>2928</v>
      </c>
      <c r="M696" s="12">
        <v>0</v>
      </c>
      <c r="N696" s="9" t="s">
        <v>742</v>
      </c>
      <c r="O696" s="6" t="s">
        <v>2214</v>
      </c>
      <c r="P696" s="11">
        <v>17.899999999999999</v>
      </c>
      <c r="Q696" s="16">
        <v>45733</v>
      </c>
      <c r="R696" s="6" t="s">
        <v>2923</v>
      </c>
      <c r="S696" s="9">
        <f t="shared" si="80"/>
        <v>2025</v>
      </c>
      <c r="T696" s="12">
        <f t="shared" si="81"/>
        <v>3</v>
      </c>
      <c r="U696" s="6" t="str">
        <f t="shared" si="82"/>
        <v>Maret</v>
      </c>
      <c r="V696" s="9" t="str">
        <f t="shared" si="83"/>
        <v>Q1</v>
      </c>
      <c r="W696" s="10">
        <f t="shared" si="84"/>
        <v>488.51000000000005</v>
      </c>
      <c r="X696" s="12">
        <f t="shared" si="85"/>
        <v>8</v>
      </c>
      <c r="Y696" s="9" t="str">
        <f t="shared" si="86"/>
        <v>Completed</v>
      </c>
      <c r="Z696" s="6" t="str">
        <f t="shared" si="87"/>
        <v>No Discount</v>
      </c>
    </row>
    <row r="697" spans="1:26" x14ac:dyDescent="0.35">
      <c r="A697" s="8">
        <v>45344</v>
      </c>
      <c r="B697" s="6" t="s">
        <v>22</v>
      </c>
      <c r="C697" s="6" t="s">
        <v>28</v>
      </c>
      <c r="D697" s="12">
        <v>6</v>
      </c>
      <c r="E697" s="10">
        <v>345.9</v>
      </c>
      <c r="F697" s="6" t="s">
        <v>30</v>
      </c>
      <c r="G697" s="6" t="s">
        <v>35</v>
      </c>
      <c r="H697" s="7">
        <v>0.15</v>
      </c>
      <c r="I697" s="6" t="s">
        <v>38</v>
      </c>
      <c r="J697" s="10">
        <v>1764.09</v>
      </c>
      <c r="K697" s="6" t="s">
        <v>44</v>
      </c>
      <c r="L697" s="6" t="s">
        <v>49</v>
      </c>
      <c r="M697" s="12">
        <v>0</v>
      </c>
      <c r="N697" s="9" t="s">
        <v>743</v>
      </c>
      <c r="O697" s="6" t="s">
        <v>2215</v>
      </c>
      <c r="P697" s="11">
        <v>30.58</v>
      </c>
      <c r="Q697" s="16">
        <v>45354</v>
      </c>
      <c r="R697" s="6" t="s">
        <v>2925</v>
      </c>
      <c r="S697" s="9">
        <f t="shared" si="80"/>
        <v>2024</v>
      </c>
      <c r="T697" s="12">
        <f t="shared" si="81"/>
        <v>2</v>
      </c>
      <c r="U697" s="6" t="str">
        <f t="shared" si="82"/>
        <v>Februari</v>
      </c>
      <c r="V697" s="9" t="str">
        <f t="shared" si="83"/>
        <v>Q1</v>
      </c>
      <c r="W697" s="10">
        <f t="shared" si="84"/>
        <v>1733.51</v>
      </c>
      <c r="X697" s="12">
        <f t="shared" si="85"/>
        <v>10</v>
      </c>
      <c r="Y697" s="9" t="str">
        <f t="shared" si="86"/>
        <v>Completed</v>
      </c>
      <c r="Z697" s="6" t="str">
        <f t="shared" si="87"/>
        <v>High</v>
      </c>
    </row>
    <row r="698" spans="1:26" x14ac:dyDescent="0.35">
      <c r="A698" s="8">
        <v>45691</v>
      </c>
      <c r="B698" s="6" t="s">
        <v>18</v>
      </c>
      <c r="C698" s="6" t="s">
        <v>28</v>
      </c>
      <c r="D698" s="12">
        <v>15</v>
      </c>
      <c r="E698" s="10">
        <v>342.04</v>
      </c>
      <c r="F698" s="6" t="s">
        <v>32</v>
      </c>
      <c r="G698" s="6" t="s">
        <v>35</v>
      </c>
      <c r="H698" s="7">
        <v>0.15</v>
      </c>
      <c r="I698" s="6" t="s">
        <v>40</v>
      </c>
      <c r="J698" s="10">
        <v>4361.01</v>
      </c>
      <c r="K698" s="6" t="s">
        <v>43</v>
      </c>
      <c r="L698" s="6" t="s">
        <v>49</v>
      </c>
      <c r="M698" s="12">
        <v>0</v>
      </c>
      <c r="N698" s="9" t="s">
        <v>744</v>
      </c>
      <c r="O698" s="6" t="s">
        <v>2216</v>
      </c>
      <c r="P698" s="11">
        <v>44.91</v>
      </c>
      <c r="Q698" s="16">
        <v>45696</v>
      </c>
      <c r="R698" s="6" t="s">
        <v>2921</v>
      </c>
      <c r="S698" s="9">
        <f t="shared" si="80"/>
        <v>2025</v>
      </c>
      <c r="T698" s="12">
        <f t="shared" si="81"/>
        <v>2</v>
      </c>
      <c r="U698" s="6" t="str">
        <f t="shared" si="82"/>
        <v>Februari</v>
      </c>
      <c r="V698" s="9" t="str">
        <f t="shared" si="83"/>
        <v>Q1</v>
      </c>
      <c r="W698" s="10">
        <f t="shared" si="84"/>
        <v>4316.1000000000004</v>
      </c>
      <c r="X698" s="12">
        <f t="shared" si="85"/>
        <v>5</v>
      </c>
      <c r="Y698" s="9" t="str">
        <f t="shared" si="86"/>
        <v>Completed</v>
      </c>
      <c r="Z698" s="6" t="str">
        <f t="shared" si="87"/>
        <v>High</v>
      </c>
    </row>
    <row r="699" spans="1:26" x14ac:dyDescent="0.35">
      <c r="A699" s="8">
        <v>45300</v>
      </c>
      <c r="B699" s="6" t="s">
        <v>21</v>
      </c>
      <c r="C699" s="6" t="s">
        <v>29</v>
      </c>
      <c r="D699" s="12">
        <v>11</v>
      </c>
      <c r="E699" s="10">
        <v>404.88</v>
      </c>
      <c r="F699" s="6" t="s">
        <v>31</v>
      </c>
      <c r="G699" s="6" t="s">
        <v>34</v>
      </c>
      <c r="H699" s="7">
        <v>0.05</v>
      </c>
      <c r="I699" s="6" t="s">
        <v>37</v>
      </c>
      <c r="J699" s="10">
        <v>4230.9960000000001</v>
      </c>
      <c r="K699" s="6" t="s">
        <v>43</v>
      </c>
      <c r="L699" s="6" t="s">
        <v>48</v>
      </c>
      <c r="M699" s="12">
        <v>0</v>
      </c>
      <c r="N699" s="9" t="s">
        <v>745</v>
      </c>
      <c r="O699" s="6" t="s">
        <v>2217</v>
      </c>
      <c r="P699" s="11">
        <v>18.920000000000002</v>
      </c>
      <c r="Q699" s="16">
        <v>45307</v>
      </c>
      <c r="R699" s="6" t="s">
        <v>2924</v>
      </c>
      <c r="S699" s="9">
        <f t="shared" si="80"/>
        <v>2024</v>
      </c>
      <c r="T699" s="12">
        <f t="shared" si="81"/>
        <v>1</v>
      </c>
      <c r="U699" s="6" t="str">
        <f t="shared" si="82"/>
        <v>Januari</v>
      </c>
      <c r="V699" s="9" t="str">
        <f t="shared" si="83"/>
        <v>Q1</v>
      </c>
      <c r="W699" s="10">
        <f t="shared" si="84"/>
        <v>4212.076</v>
      </c>
      <c r="X699" s="12">
        <f t="shared" si="85"/>
        <v>7</v>
      </c>
      <c r="Y699" s="9" t="str">
        <f t="shared" si="86"/>
        <v>Completed</v>
      </c>
      <c r="Z699" s="6" t="str">
        <f t="shared" si="87"/>
        <v>Low</v>
      </c>
    </row>
    <row r="700" spans="1:26" x14ac:dyDescent="0.35">
      <c r="A700" s="8">
        <v>45782</v>
      </c>
      <c r="B700" s="6" t="s">
        <v>20</v>
      </c>
      <c r="C700" s="6" t="s">
        <v>25</v>
      </c>
      <c r="D700" s="12">
        <v>9</v>
      </c>
      <c r="E700" s="10">
        <v>292.45999999999998</v>
      </c>
      <c r="F700" s="6" t="s">
        <v>31</v>
      </c>
      <c r="G700" s="6" t="s">
        <v>34</v>
      </c>
      <c r="H700" s="7">
        <v>0.05</v>
      </c>
      <c r="I700" s="6" t="s">
        <v>39</v>
      </c>
      <c r="J700" s="10">
        <v>2500.5329999999999</v>
      </c>
      <c r="K700" s="6" t="s">
        <v>44</v>
      </c>
      <c r="L700" s="6" t="s">
        <v>2928</v>
      </c>
      <c r="M700" s="12">
        <v>0</v>
      </c>
      <c r="N700" s="9" t="s">
        <v>746</v>
      </c>
      <c r="O700" s="6" t="s">
        <v>2218</v>
      </c>
      <c r="P700" s="11">
        <v>34.26</v>
      </c>
      <c r="Q700" s="16">
        <v>45791</v>
      </c>
      <c r="R700" s="6" t="s">
        <v>2923</v>
      </c>
      <c r="S700" s="9">
        <f t="shared" si="80"/>
        <v>2025</v>
      </c>
      <c r="T700" s="12">
        <f t="shared" si="81"/>
        <v>5</v>
      </c>
      <c r="U700" s="6" t="str">
        <f t="shared" si="82"/>
        <v>Mei</v>
      </c>
      <c r="V700" s="9" t="str">
        <f t="shared" si="83"/>
        <v>Q2</v>
      </c>
      <c r="W700" s="10">
        <f t="shared" si="84"/>
        <v>2466.2729999999997</v>
      </c>
      <c r="X700" s="12">
        <f t="shared" si="85"/>
        <v>9</v>
      </c>
      <c r="Y700" s="9" t="str">
        <f t="shared" si="86"/>
        <v>Completed</v>
      </c>
      <c r="Z700" s="6" t="str">
        <f t="shared" si="87"/>
        <v>Low</v>
      </c>
    </row>
    <row r="701" spans="1:26" x14ac:dyDescent="0.35">
      <c r="A701" s="8">
        <v>45033</v>
      </c>
      <c r="B701" s="6" t="s">
        <v>21</v>
      </c>
      <c r="C701" s="6" t="s">
        <v>25</v>
      </c>
      <c r="D701" s="12">
        <v>5</v>
      </c>
      <c r="E701" s="10">
        <v>547.53</v>
      </c>
      <c r="F701" s="6" t="s">
        <v>31</v>
      </c>
      <c r="G701" s="6" t="s">
        <v>35</v>
      </c>
      <c r="H701" s="7">
        <v>0.1</v>
      </c>
      <c r="I701" s="6" t="s">
        <v>36</v>
      </c>
      <c r="J701" s="10">
        <v>2463.8850000000002</v>
      </c>
      <c r="K701" s="6" t="s">
        <v>45</v>
      </c>
      <c r="L701" s="6" t="s">
        <v>2928</v>
      </c>
      <c r="M701" s="12">
        <v>0</v>
      </c>
      <c r="N701" s="9" t="s">
        <v>747</v>
      </c>
      <c r="O701" s="6" t="s">
        <v>2219</v>
      </c>
      <c r="P701" s="11">
        <v>24.68</v>
      </c>
      <c r="Q701" s="16">
        <v>45037</v>
      </c>
      <c r="R701" s="6" t="s">
        <v>2924</v>
      </c>
      <c r="S701" s="9">
        <f t="shared" si="80"/>
        <v>2023</v>
      </c>
      <c r="T701" s="12">
        <f t="shared" si="81"/>
        <v>4</v>
      </c>
      <c r="U701" s="6" t="str">
        <f t="shared" si="82"/>
        <v>April</v>
      </c>
      <c r="V701" s="9" t="str">
        <f t="shared" si="83"/>
        <v>Q2</v>
      </c>
      <c r="W701" s="10">
        <f t="shared" si="84"/>
        <v>2439.2050000000004</v>
      </c>
      <c r="X701" s="12">
        <f t="shared" si="85"/>
        <v>4</v>
      </c>
      <c r="Y701" s="9" t="str">
        <f t="shared" si="86"/>
        <v>Completed</v>
      </c>
      <c r="Z701" s="6" t="str">
        <f t="shared" si="87"/>
        <v>Medium</v>
      </c>
    </row>
    <row r="702" spans="1:26" x14ac:dyDescent="0.35">
      <c r="A702" s="8">
        <v>45459</v>
      </c>
      <c r="B702" s="6" t="s">
        <v>19</v>
      </c>
      <c r="C702" s="6" t="s">
        <v>25</v>
      </c>
      <c r="D702" s="12">
        <v>12</v>
      </c>
      <c r="E702" s="10">
        <v>348.88</v>
      </c>
      <c r="F702" s="6" t="s">
        <v>32</v>
      </c>
      <c r="G702" s="6" t="s">
        <v>34</v>
      </c>
      <c r="H702" s="7">
        <v>0</v>
      </c>
      <c r="I702" s="6" t="s">
        <v>37</v>
      </c>
      <c r="J702" s="10">
        <v>4186.5599999999986</v>
      </c>
      <c r="K702" s="6" t="s">
        <v>44</v>
      </c>
      <c r="L702" s="6" t="s">
        <v>48</v>
      </c>
      <c r="M702" s="12">
        <v>0</v>
      </c>
      <c r="N702" s="9" t="s">
        <v>748</v>
      </c>
      <c r="O702" s="6" t="s">
        <v>2220</v>
      </c>
      <c r="P702" s="11">
        <v>31.28</v>
      </c>
      <c r="Q702" s="16">
        <v>45464</v>
      </c>
      <c r="R702" s="6" t="s">
        <v>2922</v>
      </c>
      <c r="S702" s="9">
        <f t="shared" si="80"/>
        <v>2024</v>
      </c>
      <c r="T702" s="12">
        <f t="shared" si="81"/>
        <v>6</v>
      </c>
      <c r="U702" s="6" t="str">
        <f t="shared" si="82"/>
        <v>Juni</v>
      </c>
      <c r="V702" s="9" t="str">
        <f t="shared" si="83"/>
        <v>Q2</v>
      </c>
      <c r="W702" s="10">
        <f t="shared" si="84"/>
        <v>4155.2799999999988</v>
      </c>
      <c r="X702" s="12">
        <f t="shared" si="85"/>
        <v>5</v>
      </c>
      <c r="Y702" s="9" t="str">
        <f t="shared" si="86"/>
        <v>Completed</v>
      </c>
      <c r="Z702" s="6" t="str">
        <f t="shared" si="87"/>
        <v>No Discount</v>
      </c>
    </row>
    <row r="703" spans="1:26" x14ac:dyDescent="0.35">
      <c r="A703" s="8">
        <v>45597</v>
      </c>
      <c r="B703" s="6" t="s">
        <v>19</v>
      </c>
      <c r="C703" s="6" t="s">
        <v>24</v>
      </c>
      <c r="D703" s="12">
        <v>15</v>
      </c>
      <c r="E703" s="10">
        <v>486.03</v>
      </c>
      <c r="F703" s="6" t="s">
        <v>32</v>
      </c>
      <c r="G703" s="6" t="s">
        <v>34</v>
      </c>
      <c r="H703" s="7">
        <v>0</v>
      </c>
      <c r="I703" s="6" t="s">
        <v>37</v>
      </c>
      <c r="J703" s="10">
        <v>7290.45</v>
      </c>
      <c r="K703" s="6" t="s">
        <v>45</v>
      </c>
      <c r="L703" s="6" t="s">
        <v>49</v>
      </c>
      <c r="M703" s="12">
        <v>0</v>
      </c>
      <c r="N703" s="9" t="s">
        <v>749</v>
      </c>
      <c r="O703" s="6" t="s">
        <v>2221</v>
      </c>
      <c r="P703" s="11">
        <v>14.9</v>
      </c>
      <c r="Q703" s="16">
        <v>45600</v>
      </c>
      <c r="R703" s="6" t="s">
        <v>2922</v>
      </c>
      <c r="S703" s="9">
        <f t="shared" si="80"/>
        <v>2024</v>
      </c>
      <c r="T703" s="12">
        <f t="shared" si="81"/>
        <v>11</v>
      </c>
      <c r="U703" s="6" t="str">
        <f t="shared" si="82"/>
        <v>November</v>
      </c>
      <c r="V703" s="9" t="str">
        <f t="shared" si="83"/>
        <v>Q4</v>
      </c>
      <c r="W703" s="10">
        <f t="shared" si="84"/>
        <v>7275.55</v>
      </c>
      <c r="X703" s="12">
        <f t="shared" si="85"/>
        <v>3</v>
      </c>
      <c r="Y703" s="9" t="str">
        <f t="shared" si="86"/>
        <v>Completed</v>
      </c>
      <c r="Z703" s="6" t="str">
        <f t="shared" si="87"/>
        <v>No Discount</v>
      </c>
    </row>
    <row r="704" spans="1:26" x14ac:dyDescent="0.35">
      <c r="A704" s="8">
        <v>45695</v>
      </c>
      <c r="B704" s="6" t="s">
        <v>18</v>
      </c>
      <c r="C704" s="6" t="s">
        <v>28</v>
      </c>
      <c r="D704" s="12">
        <v>14</v>
      </c>
      <c r="E704" s="10">
        <v>159.09</v>
      </c>
      <c r="F704" s="6" t="s">
        <v>32</v>
      </c>
      <c r="G704" s="6" t="s">
        <v>35</v>
      </c>
      <c r="H704" s="7">
        <v>0.15</v>
      </c>
      <c r="I704" s="6" t="s">
        <v>41</v>
      </c>
      <c r="J704" s="10">
        <v>1893.171</v>
      </c>
      <c r="K704" s="6" t="s">
        <v>45</v>
      </c>
      <c r="L704" s="6" t="s">
        <v>47</v>
      </c>
      <c r="M704" s="12">
        <v>0</v>
      </c>
      <c r="N704" s="9" t="s">
        <v>750</v>
      </c>
      <c r="O704" s="6" t="s">
        <v>2222</v>
      </c>
      <c r="P704" s="11">
        <v>27.05</v>
      </c>
      <c r="Q704" s="16">
        <v>45698</v>
      </c>
      <c r="R704" s="6" t="s">
        <v>2921</v>
      </c>
      <c r="S704" s="9">
        <f t="shared" si="80"/>
        <v>2025</v>
      </c>
      <c r="T704" s="12">
        <f t="shared" si="81"/>
        <v>2</v>
      </c>
      <c r="U704" s="6" t="str">
        <f t="shared" si="82"/>
        <v>Februari</v>
      </c>
      <c r="V704" s="9" t="str">
        <f t="shared" si="83"/>
        <v>Q1</v>
      </c>
      <c r="W704" s="10">
        <f t="shared" si="84"/>
        <v>1866.1210000000001</v>
      </c>
      <c r="X704" s="12">
        <f t="shared" si="85"/>
        <v>3</v>
      </c>
      <c r="Y704" s="9" t="str">
        <f t="shared" si="86"/>
        <v>Completed</v>
      </c>
      <c r="Z704" s="6" t="str">
        <f t="shared" si="87"/>
        <v>High</v>
      </c>
    </row>
    <row r="705" spans="1:26" x14ac:dyDescent="0.35">
      <c r="A705" s="8">
        <v>45620</v>
      </c>
      <c r="B705" s="6" t="s">
        <v>19</v>
      </c>
      <c r="C705" s="6" t="s">
        <v>27</v>
      </c>
      <c r="D705" s="12">
        <v>12</v>
      </c>
      <c r="E705" s="10">
        <v>173.79</v>
      </c>
      <c r="F705" s="6" t="s">
        <v>33</v>
      </c>
      <c r="G705" s="6" t="s">
        <v>35</v>
      </c>
      <c r="H705" s="7">
        <v>0.15</v>
      </c>
      <c r="I705" s="6" t="s">
        <v>36</v>
      </c>
      <c r="J705" s="10">
        <v>1772.6579999999999</v>
      </c>
      <c r="K705" s="6" t="s">
        <v>44</v>
      </c>
      <c r="L705" s="6" t="s">
        <v>2928</v>
      </c>
      <c r="M705" s="12">
        <v>0</v>
      </c>
      <c r="N705" s="9" t="s">
        <v>751</v>
      </c>
      <c r="O705" s="6" t="s">
        <v>2223</v>
      </c>
      <c r="P705" s="11">
        <v>21.23</v>
      </c>
      <c r="Q705" s="16">
        <v>45630</v>
      </c>
      <c r="R705" s="6" t="s">
        <v>2922</v>
      </c>
      <c r="S705" s="9">
        <f t="shared" si="80"/>
        <v>2024</v>
      </c>
      <c r="T705" s="12">
        <f t="shared" si="81"/>
        <v>11</v>
      </c>
      <c r="U705" s="6" t="str">
        <f t="shared" si="82"/>
        <v>November</v>
      </c>
      <c r="V705" s="9" t="str">
        <f t="shared" si="83"/>
        <v>Q4</v>
      </c>
      <c r="W705" s="10">
        <f t="shared" si="84"/>
        <v>1751.4279999999999</v>
      </c>
      <c r="X705" s="12">
        <f t="shared" si="85"/>
        <v>10</v>
      </c>
      <c r="Y705" s="9" t="str">
        <f t="shared" si="86"/>
        <v>Completed</v>
      </c>
      <c r="Z705" s="6" t="str">
        <f t="shared" si="87"/>
        <v>High</v>
      </c>
    </row>
    <row r="706" spans="1:26" x14ac:dyDescent="0.35">
      <c r="A706" s="8">
        <v>45405</v>
      </c>
      <c r="B706" s="6" t="s">
        <v>21</v>
      </c>
      <c r="C706" s="6" t="s">
        <v>27</v>
      </c>
      <c r="D706" s="12">
        <v>13</v>
      </c>
      <c r="E706" s="10">
        <v>439.75</v>
      </c>
      <c r="F706" s="6" t="s">
        <v>31</v>
      </c>
      <c r="G706" s="6" t="s">
        <v>34</v>
      </c>
      <c r="H706" s="7">
        <v>0</v>
      </c>
      <c r="I706" s="6" t="s">
        <v>38</v>
      </c>
      <c r="J706" s="10">
        <v>5716.75</v>
      </c>
      <c r="K706" s="6" t="s">
        <v>42</v>
      </c>
      <c r="L706" s="6" t="s">
        <v>2928</v>
      </c>
      <c r="M706" s="12">
        <v>1</v>
      </c>
      <c r="N706" s="9" t="s">
        <v>752</v>
      </c>
      <c r="O706" s="6" t="s">
        <v>1847</v>
      </c>
      <c r="P706" s="11">
        <v>12.23</v>
      </c>
      <c r="Q706" s="16">
        <v>45414</v>
      </c>
      <c r="R706" s="6" t="s">
        <v>2924</v>
      </c>
      <c r="S706" s="9">
        <f t="shared" si="80"/>
        <v>2024</v>
      </c>
      <c r="T706" s="12">
        <f t="shared" si="81"/>
        <v>4</v>
      </c>
      <c r="U706" s="6" t="str">
        <f t="shared" si="82"/>
        <v>April</v>
      </c>
      <c r="V706" s="9" t="str">
        <f t="shared" si="83"/>
        <v>Q2</v>
      </c>
      <c r="W706" s="10">
        <f t="shared" si="84"/>
        <v>5704.52</v>
      </c>
      <c r="X706" s="12">
        <f t="shared" si="85"/>
        <v>9</v>
      </c>
      <c r="Y706" s="9" t="str">
        <f t="shared" si="86"/>
        <v>Returned</v>
      </c>
      <c r="Z706" s="6" t="str">
        <f t="shared" si="87"/>
        <v>No Discount</v>
      </c>
    </row>
    <row r="707" spans="1:26" x14ac:dyDescent="0.35">
      <c r="A707" s="8">
        <v>45467</v>
      </c>
      <c r="B707" s="6" t="s">
        <v>18</v>
      </c>
      <c r="C707" s="6" t="s">
        <v>23</v>
      </c>
      <c r="D707" s="12">
        <v>9</v>
      </c>
      <c r="E707" s="10">
        <v>265.43</v>
      </c>
      <c r="F707" s="6" t="s">
        <v>33</v>
      </c>
      <c r="G707" s="6" t="s">
        <v>34</v>
      </c>
      <c r="H707" s="7">
        <v>0.05</v>
      </c>
      <c r="I707" s="6" t="s">
        <v>36</v>
      </c>
      <c r="J707" s="10">
        <v>2269.4265</v>
      </c>
      <c r="K707" s="6" t="s">
        <v>44</v>
      </c>
      <c r="L707" s="6" t="s">
        <v>47</v>
      </c>
      <c r="M707" s="12">
        <v>0</v>
      </c>
      <c r="N707" s="9" t="s">
        <v>753</v>
      </c>
      <c r="O707" s="6" t="s">
        <v>2224</v>
      </c>
      <c r="P707" s="11">
        <v>40.18</v>
      </c>
      <c r="Q707" s="16">
        <v>45470</v>
      </c>
      <c r="R707" s="6" t="s">
        <v>2921</v>
      </c>
      <c r="S707" s="9">
        <f t="shared" si="80"/>
        <v>2024</v>
      </c>
      <c r="T707" s="12">
        <f t="shared" si="81"/>
        <v>6</v>
      </c>
      <c r="U707" s="6" t="str">
        <f t="shared" si="82"/>
        <v>Juni</v>
      </c>
      <c r="V707" s="9" t="str">
        <f t="shared" si="83"/>
        <v>Q2</v>
      </c>
      <c r="W707" s="10">
        <f t="shared" si="84"/>
        <v>2229.2465000000002</v>
      </c>
      <c r="X707" s="12">
        <f t="shared" si="85"/>
        <v>3</v>
      </c>
      <c r="Y707" s="9" t="str">
        <f t="shared" si="86"/>
        <v>Completed</v>
      </c>
      <c r="Z707" s="6" t="str">
        <f t="shared" si="87"/>
        <v>Low</v>
      </c>
    </row>
    <row r="708" spans="1:26" x14ac:dyDescent="0.35">
      <c r="A708" s="8">
        <v>45809</v>
      </c>
      <c r="B708" s="6" t="s">
        <v>22</v>
      </c>
      <c r="C708" s="6" t="s">
        <v>27</v>
      </c>
      <c r="D708" s="12">
        <v>12</v>
      </c>
      <c r="E708" s="10">
        <v>290.27999999999997</v>
      </c>
      <c r="F708" s="6" t="s">
        <v>30</v>
      </c>
      <c r="G708" s="6" t="s">
        <v>35</v>
      </c>
      <c r="H708" s="7">
        <v>0.1</v>
      </c>
      <c r="I708" s="6" t="s">
        <v>39</v>
      </c>
      <c r="J708" s="10">
        <v>3135.0239999999999</v>
      </c>
      <c r="K708" s="6" t="s">
        <v>46</v>
      </c>
      <c r="L708" s="6" t="s">
        <v>47</v>
      </c>
      <c r="M708" s="12">
        <v>1</v>
      </c>
      <c r="N708" s="9" t="s">
        <v>754</v>
      </c>
      <c r="O708" s="6" t="s">
        <v>2225</v>
      </c>
      <c r="P708" s="11">
        <v>5.55</v>
      </c>
      <c r="Q708" s="16">
        <v>45815</v>
      </c>
      <c r="R708" s="6" t="s">
        <v>2925</v>
      </c>
      <c r="S708" s="9">
        <f t="shared" ref="S708:S771" si="88">YEAR(A708)</f>
        <v>2025</v>
      </c>
      <c r="T708" s="12">
        <f t="shared" ref="T708:T771" si="89">MONTH(A708)</f>
        <v>6</v>
      </c>
      <c r="U708" s="6" t="str">
        <f t="shared" ref="U708:U771" si="90">TEXT(A708,"MMMM")</f>
        <v>Juni</v>
      </c>
      <c r="V708" s="9" t="str">
        <f t="shared" ref="V708:V771" si="91">CHOOSE(ROUNDUP(MONTH(A708)/3,0),"Q1","Q2","Q3","Q4")</f>
        <v>Q2</v>
      </c>
      <c r="W708" s="10">
        <f t="shared" ref="W708:W771" si="92">J708-P708</f>
        <v>3129.4739999999997</v>
      </c>
      <c r="X708" s="12">
        <f t="shared" ref="X708:X771" si="93">Q708-A708</f>
        <v>6</v>
      </c>
      <c r="Y708" s="9" t="str">
        <f t="shared" ref="Y708:Y771" si="94">IF(M708=1,"Returned","Completed")</f>
        <v>Returned</v>
      </c>
      <c r="Z708" s="6" t="str">
        <f t="shared" ref="Z708:Z771" si="95">_xlfn.IFS(H708=0,"No Discount",H708=0.05,"Low",H708=0.1,"Medium",H708=0.15,"High")</f>
        <v>Medium</v>
      </c>
    </row>
    <row r="709" spans="1:26" x14ac:dyDescent="0.35">
      <c r="A709" s="8">
        <v>44997</v>
      </c>
      <c r="B709" s="6" t="s">
        <v>22</v>
      </c>
      <c r="C709" s="6" t="s">
        <v>28</v>
      </c>
      <c r="D709" s="12">
        <v>6</v>
      </c>
      <c r="E709" s="10">
        <v>88.7</v>
      </c>
      <c r="F709" s="6" t="s">
        <v>30</v>
      </c>
      <c r="G709" s="6" t="s">
        <v>34</v>
      </c>
      <c r="H709" s="7">
        <v>0</v>
      </c>
      <c r="I709" s="6" t="s">
        <v>39</v>
      </c>
      <c r="J709" s="10">
        <v>532.20000000000005</v>
      </c>
      <c r="K709" s="6" t="s">
        <v>43</v>
      </c>
      <c r="L709" s="6" t="s">
        <v>2928</v>
      </c>
      <c r="M709" s="12">
        <v>0</v>
      </c>
      <c r="N709" s="9" t="s">
        <v>755</v>
      </c>
      <c r="O709" s="6" t="s">
        <v>2226</v>
      </c>
      <c r="P709" s="11">
        <v>16.98</v>
      </c>
      <c r="Q709" s="16">
        <v>44999</v>
      </c>
      <c r="R709" s="6" t="s">
        <v>2925</v>
      </c>
      <c r="S709" s="9">
        <f t="shared" si="88"/>
        <v>2023</v>
      </c>
      <c r="T709" s="12">
        <f t="shared" si="89"/>
        <v>3</v>
      </c>
      <c r="U709" s="6" t="str">
        <f t="shared" si="90"/>
        <v>Maret</v>
      </c>
      <c r="V709" s="9" t="str">
        <f t="shared" si="91"/>
        <v>Q1</v>
      </c>
      <c r="W709" s="10">
        <f t="shared" si="92"/>
        <v>515.22</v>
      </c>
      <c r="X709" s="12">
        <f t="shared" si="93"/>
        <v>2</v>
      </c>
      <c r="Y709" s="9" t="str">
        <f t="shared" si="94"/>
        <v>Completed</v>
      </c>
      <c r="Z709" s="6" t="str">
        <f t="shared" si="95"/>
        <v>No Discount</v>
      </c>
    </row>
    <row r="710" spans="1:26" x14ac:dyDescent="0.35">
      <c r="A710" s="8">
        <v>45607</v>
      </c>
      <c r="B710" s="6" t="s">
        <v>21</v>
      </c>
      <c r="C710" s="6" t="s">
        <v>25</v>
      </c>
      <c r="D710" s="12">
        <v>2</v>
      </c>
      <c r="E710" s="10">
        <v>239.69</v>
      </c>
      <c r="F710" s="6" t="s">
        <v>32</v>
      </c>
      <c r="G710" s="6" t="s">
        <v>35</v>
      </c>
      <c r="H710" s="7">
        <v>0</v>
      </c>
      <c r="I710" s="6" t="s">
        <v>40</v>
      </c>
      <c r="J710" s="10">
        <v>479.38</v>
      </c>
      <c r="K710" s="6" t="s">
        <v>44</v>
      </c>
      <c r="L710" s="6" t="s">
        <v>49</v>
      </c>
      <c r="M710" s="12">
        <v>0</v>
      </c>
      <c r="N710" s="9" t="s">
        <v>756</v>
      </c>
      <c r="O710" s="6" t="s">
        <v>2227</v>
      </c>
      <c r="P710" s="11">
        <v>28.96</v>
      </c>
      <c r="Q710" s="16">
        <v>45615</v>
      </c>
      <c r="R710" s="6" t="s">
        <v>2924</v>
      </c>
      <c r="S710" s="9">
        <f t="shared" si="88"/>
        <v>2024</v>
      </c>
      <c r="T710" s="12">
        <f t="shared" si="89"/>
        <v>11</v>
      </c>
      <c r="U710" s="6" t="str">
        <f t="shared" si="90"/>
        <v>November</v>
      </c>
      <c r="V710" s="9" t="str">
        <f t="shared" si="91"/>
        <v>Q4</v>
      </c>
      <c r="W710" s="10">
        <f t="shared" si="92"/>
        <v>450.42</v>
      </c>
      <c r="X710" s="12">
        <f t="shared" si="93"/>
        <v>8</v>
      </c>
      <c r="Y710" s="9" t="str">
        <f t="shared" si="94"/>
        <v>Completed</v>
      </c>
      <c r="Z710" s="6" t="str">
        <f t="shared" si="95"/>
        <v>No Discount</v>
      </c>
    </row>
    <row r="711" spans="1:26" x14ac:dyDescent="0.35">
      <c r="A711" s="8">
        <v>45582</v>
      </c>
      <c r="B711" s="6" t="s">
        <v>21</v>
      </c>
      <c r="C711" s="6" t="s">
        <v>28</v>
      </c>
      <c r="D711" s="12">
        <v>8</v>
      </c>
      <c r="E711" s="10">
        <v>39.79</v>
      </c>
      <c r="F711" s="6" t="s">
        <v>32</v>
      </c>
      <c r="G711" s="6" t="s">
        <v>35</v>
      </c>
      <c r="H711" s="7">
        <v>0.1</v>
      </c>
      <c r="I711" s="6" t="s">
        <v>41</v>
      </c>
      <c r="J711" s="10">
        <v>286.488</v>
      </c>
      <c r="K711" s="6" t="s">
        <v>44</v>
      </c>
      <c r="L711" s="6" t="s">
        <v>48</v>
      </c>
      <c r="M711" s="12">
        <v>0</v>
      </c>
      <c r="N711" s="9" t="s">
        <v>757</v>
      </c>
      <c r="O711" s="6" t="s">
        <v>2228</v>
      </c>
      <c r="P711" s="11">
        <v>46.16</v>
      </c>
      <c r="Q711" s="16">
        <v>45591</v>
      </c>
      <c r="R711" s="6" t="s">
        <v>2924</v>
      </c>
      <c r="S711" s="9">
        <f t="shared" si="88"/>
        <v>2024</v>
      </c>
      <c r="T711" s="12">
        <f t="shared" si="89"/>
        <v>10</v>
      </c>
      <c r="U711" s="6" t="str">
        <f t="shared" si="90"/>
        <v>Oktober</v>
      </c>
      <c r="V711" s="9" t="str">
        <f t="shared" si="91"/>
        <v>Q4</v>
      </c>
      <c r="W711" s="10">
        <f t="shared" si="92"/>
        <v>240.328</v>
      </c>
      <c r="X711" s="12">
        <f t="shared" si="93"/>
        <v>9</v>
      </c>
      <c r="Y711" s="9" t="str">
        <f t="shared" si="94"/>
        <v>Completed</v>
      </c>
      <c r="Z711" s="6" t="str">
        <f t="shared" si="95"/>
        <v>Medium</v>
      </c>
    </row>
    <row r="712" spans="1:26" x14ac:dyDescent="0.35">
      <c r="A712" s="8">
        <v>45056</v>
      </c>
      <c r="B712" s="6" t="s">
        <v>18</v>
      </c>
      <c r="C712" s="6" t="s">
        <v>29</v>
      </c>
      <c r="D712" s="12">
        <v>18</v>
      </c>
      <c r="E712" s="10">
        <v>206.8</v>
      </c>
      <c r="F712" s="6" t="s">
        <v>31</v>
      </c>
      <c r="G712" s="6" t="s">
        <v>35</v>
      </c>
      <c r="H712" s="7">
        <v>0.05</v>
      </c>
      <c r="I712" s="6" t="s">
        <v>38</v>
      </c>
      <c r="J712" s="10">
        <v>3536.28</v>
      </c>
      <c r="K712" s="6" t="s">
        <v>45</v>
      </c>
      <c r="L712" s="6" t="s">
        <v>47</v>
      </c>
      <c r="M712" s="12">
        <v>1</v>
      </c>
      <c r="N712" s="9" t="s">
        <v>758</v>
      </c>
      <c r="O712" s="6" t="s">
        <v>2229</v>
      </c>
      <c r="P712" s="11">
        <v>39.25</v>
      </c>
      <c r="Q712" s="16">
        <v>45059</v>
      </c>
      <c r="R712" s="6" t="s">
        <v>2921</v>
      </c>
      <c r="S712" s="9">
        <f t="shared" si="88"/>
        <v>2023</v>
      </c>
      <c r="T712" s="12">
        <f t="shared" si="89"/>
        <v>5</v>
      </c>
      <c r="U712" s="6" t="str">
        <f t="shared" si="90"/>
        <v>Mei</v>
      </c>
      <c r="V712" s="9" t="str">
        <f t="shared" si="91"/>
        <v>Q2</v>
      </c>
      <c r="W712" s="10">
        <f t="shared" si="92"/>
        <v>3497.03</v>
      </c>
      <c r="X712" s="12">
        <f t="shared" si="93"/>
        <v>3</v>
      </c>
      <c r="Y712" s="9" t="str">
        <f t="shared" si="94"/>
        <v>Returned</v>
      </c>
      <c r="Z712" s="6" t="str">
        <f t="shared" si="95"/>
        <v>Low</v>
      </c>
    </row>
    <row r="713" spans="1:26" x14ac:dyDescent="0.35">
      <c r="A713" s="8">
        <v>45136</v>
      </c>
      <c r="B713" s="6" t="s">
        <v>18</v>
      </c>
      <c r="C713" s="6" t="s">
        <v>23</v>
      </c>
      <c r="D713" s="12">
        <v>18</v>
      </c>
      <c r="E713" s="10">
        <v>175.81</v>
      </c>
      <c r="F713" s="6" t="s">
        <v>32</v>
      </c>
      <c r="G713" s="6" t="s">
        <v>35</v>
      </c>
      <c r="H713" s="7">
        <v>0</v>
      </c>
      <c r="I713" s="6" t="s">
        <v>36</v>
      </c>
      <c r="J713" s="10">
        <v>3164.58</v>
      </c>
      <c r="K713" s="6" t="s">
        <v>43</v>
      </c>
      <c r="L713" s="6" t="s">
        <v>49</v>
      </c>
      <c r="M713" s="12">
        <v>1</v>
      </c>
      <c r="N713" s="9" t="s">
        <v>759</v>
      </c>
      <c r="O713" s="6" t="s">
        <v>2230</v>
      </c>
      <c r="P713" s="11">
        <v>26.97</v>
      </c>
      <c r="Q713" s="16">
        <v>45145</v>
      </c>
      <c r="R713" s="6" t="s">
        <v>2921</v>
      </c>
      <c r="S713" s="9">
        <f t="shared" si="88"/>
        <v>2023</v>
      </c>
      <c r="T713" s="12">
        <f t="shared" si="89"/>
        <v>7</v>
      </c>
      <c r="U713" s="6" t="str">
        <f t="shared" si="90"/>
        <v>Juli</v>
      </c>
      <c r="V713" s="9" t="str">
        <f t="shared" si="91"/>
        <v>Q3</v>
      </c>
      <c r="W713" s="10">
        <f t="shared" si="92"/>
        <v>3137.61</v>
      </c>
      <c r="X713" s="12">
        <f t="shared" si="93"/>
        <v>9</v>
      </c>
      <c r="Y713" s="9" t="str">
        <f t="shared" si="94"/>
        <v>Returned</v>
      </c>
      <c r="Z713" s="6" t="str">
        <f t="shared" si="95"/>
        <v>No Discount</v>
      </c>
    </row>
    <row r="714" spans="1:26" x14ac:dyDescent="0.35">
      <c r="A714" s="8">
        <v>45164</v>
      </c>
      <c r="B714" s="6" t="s">
        <v>21</v>
      </c>
      <c r="C714" s="6" t="s">
        <v>24</v>
      </c>
      <c r="D714" s="12">
        <v>14</v>
      </c>
      <c r="E714" s="10">
        <v>547.36</v>
      </c>
      <c r="F714" s="6" t="s">
        <v>32</v>
      </c>
      <c r="G714" s="6" t="s">
        <v>35</v>
      </c>
      <c r="H714" s="7">
        <v>0.15</v>
      </c>
      <c r="I714" s="6" t="s">
        <v>40</v>
      </c>
      <c r="J714" s="10">
        <v>6513.5839999999998</v>
      </c>
      <c r="K714" s="6" t="s">
        <v>42</v>
      </c>
      <c r="L714" s="6" t="s">
        <v>47</v>
      </c>
      <c r="M714" s="12">
        <v>0</v>
      </c>
      <c r="N714" s="9" t="s">
        <v>760</v>
      </c>
      <c r="O714" s="6" t="s">
        <v>2231</v>
      </c>
      <c r="P714" s="11">
        <v>25.24</v>
      </c>
      <c r="Q714" s="16">
        <v>45167</v>
      </c>
      <c r="R714" s="6" t="s">
        <v>2924</v>
      </c>
      <c r="S714" s="9">
        <f t="shared" si="88"/>
        <v>2023</v>
      </c>
      <c r="T714" s="12">
        <f t="shared" si="89"/>
        <v>8</v>
      </c>
      <c r="U714" s="6" t="str">
        <f t="shared" si="90"/>
        <v>Agustus</v>
      </c>
      <c r="V714" s="9" t="str">
        <f t="shared" si="91"/>
        <v>Q3</v>
      </c>
      <c r="W714" s="10">
        <f t="shared" si="92"/>
        <v>6488.3440000000001</v>
      </c>
      <c r="X714" s="12">
        <f t="shared" si="93"/>
        <v>3</v>
      </c>
      <c r="Y714" s="9" t="str">
        <f t="shared" si="94"/>
        <v>Completed</v>
      </c>
      <c r="Z714" s="6" t="str">
        <f t="shared" si="95"/>
        <v>High</v>
      </c>
    </row>
    <row r="715" spans="1:26" x14ac:dyDescent="0.35">
      <c r="A715" s="8">
        <v>45288</v>
      </c>
      <c r="B715" s="6" t="s">
        <v>18</v>
      </c>
      <c r="C715" s="6" t="s">
        <v>23</v>
      </c>
      <c r="D715" s="12">
        <v>19</v>
      </c>
      <c r="E715" s="10">
        <v>374.8</v>
      </c>
      <c r="F715" s="6" t="s">
        <v>31</v>
      </c>
      <c r="G715" s="6" t="s">
        <v>35</v>
      </c>
      <c r="H715" s="7">
        <v>0.05</v>
      </c>
      <c r="I715" s="6" t="s">
        <v>39</v>
      </c>
      <c r="J715" s="10">
        <v>6765.1399999999994</v>
      </c>
      <c r="K715" s="6" t="s">
        <v>42</v>
      </c>
      <c r="L715" s="6" t="s">
        <v>49</v>
      </c>
      <c r="M715" s="12">
        <v>0</v>
      </c>
      <c r="N715" s="9" t="s">
        <v>761</v>
      </c>
      <c r="O715" s="6" t="s">
        <v>2232</v>
      </c>
      <c r="P715" s="11">
        <v>41.67</v>
      </c>
      <c r="Q715" s="16">
        <v>45294</v>
      </c>
      <c r="R715" s="6" t="s">
        <v>2921</v>
      </c>
      <c r="S715" s="9">
        <f t="shared" si="88"/>
        <v>2023</v>
      </c>
      <c r="T715" s="12">
        <f t="shared" si="89"/>
        <v>12</v>
      </c>
      <c r="U715" s="6" t="str">
        <f t="shared" si="90"/>
        <v>Desember</v>
      </c>
      <c r="V715" s="9" t="str">
        <f t="shared" si="91"/>
        <v>Q4</v>
      </c>
      <c r="W715" s="10">
        <f t="shared" si="92"/>
        <v>6723.4699999999993</v>
      </c>
      <c r="X715" s="12">
        <f t="shared" si="93"/>
        <v>6</v>
      </c>
      <c r="Y715" s="9" t="str">
        <f t="shared" si="94"/>
        <v>Completed</v>
      </c>
      <c r="Z715" s="6" t="str">
        <f t="shared" si="95"/>
        <v>Low</v>
      </c>
    </row>
    <row r="716" spans="1:26" x14ac:dyDescent="0.35">
      <c r="A716" s="8">
        <v>45726</v>
      </c>
      <c r="B716" s="6" t="s">
        <v>20</v>
      </c>
      <c r="C716" s="6" t="s">
        <v>28</v>
      </c>
      <c r="D716" s="12">
        <v>9</v>
      </c>
      <c r="E716" s="10">
        <v>507.74</v>
      </c>
      <c r="F716" s="6" t="s">
        <v>33</v>
      </c>
      <c r="G716" s="6" t="s">
        <v>35</v>
      </c>
      <c r="H716" s="7">
        <v>0.15</v>
      </c>
      <c r="I716" s="6" t="s">
        <v>41</v>
      </c>
      <c r="J716" s="10">
        <v>3884.2109999999998</v>
      </c>
      <c r="K716" s="6" t="s">
        <v>46</v>
      </c>
      <c r="L716" s="6" t="s">
        <v>47</v>
      </c>
      <c r="M716" s="12">
        <v>1</v>
      </c>
      <c r="N716" s="9" t="s">
        <v>762</v>
      </c>
      <c r="O716" s="6" t="s">
        <v>2233</v>
      </c>
      <c r="P716" s="11">
        <v>22.08</v>
      </c>
      <c r="Q716" s="16">
        <v>45733</v>
      </c>
      <c r="R716" s="6" t="s">
        <v>2923</v>
      </c>
      <c r="S716" s="9">
        <f t="shared" si="88"/>
        <v>2025</v>
      </c>
      <c r="T716" s="12">
        <f t="shared" si="89"/>
        <v>3</v>
      </c>
      <c r="U716" s="6" t="str">
        <f t="shared" si="90"/>
        <v>Maret</v>
      </c>
      <c r="V716" s="9" t="str">
        <f t="shared" si="91"/>
        <v>Q1</v>
      </c>
      <c r="W716" s="10">
        <f t="shared" si="92"/>
        <v>3862.1309999999999</v>
      </c>
      <c r="X716" s="12">
        <f t="shared" si="93"/>
        <v>7</v>
      </c>
      <c r="Y716" s="9" t="str">
        <f t="shared" si="94"/>
        <v>Returned</v>
      </c>
      <c r="Z716" s="6" t="str">
        <f t="shared" si="95"/>
        <v>High</v>
      </c>
    </row>
    <row r="717" spans="1:26" x14ac:dyDescent="0.35">
      <c r="A717" s="8">
        <v>45178</v>
      </c>
      <c r="B717" s="6" t="s">
        <v>21</v>
      </c>
      <c r="C717" s="6" t="s">
        <v>25</v>
      </c>
      <c r="D717" s="12">
        <v>1</v>
      </c>
      <c r="E717" s="10">
        <v>223.56</v>
      </c>
      <c r="F717" s="6" t="s">
        <v>30</v>
      </c>
      <c r="G717" s="6" t="s">
        <v>34</v>
      </c>
      <c r="H717" s="7">
        <v>0.15</v>
      </c>
      <c r="I717" s="6" t="s">
        <v>41</v>
      </c>
      <c r="J717" s="10">
        <v>190.02600000000001</v>
      </c>
      <c r="K717" s="6" t="s">
        <v>44</v>
      </c>
      <c r="L717" s="6" t="s">
        <v>49</v>
      </c>
      <c r="M717" s="12">
        <v>0</v>
      </c>
      <c r="N717" s="9" t="s">
        <v>763</v>
      </c>
      <c r="O717" s="6" t="s">
        <v>2234</v>
      </c>
      <c r="P717" s="11">
        <v>37.840000000000003</v>
      </c>
      <c r="Q717" s="16">
        <v>45183</v>
      </c>
      <c r="R717" s="6" t="s">
        <v>2924</v>
      </c>
      <c r="S717" s="9">
        <f t="shared" si="88"/>
        <v>2023</v>
      </c>
      <c r="T717" s="12">
        <f t="shared" si="89"/>
        <v>9</v>
      </c>
      <c r="U717" s="6" t="str">
        <f t="shared" si="90"/>
        <v>September</v>
      </c>
      <c r="V717" s="9" t="str">
        <f t="shared" si="91"/>
        <v>Q3</v>
      </c>
      <c r="W717" s="10">
        <f t="shared" si="92"/>
        <v>152.18600000000001</v>
      </c>
      <c r="X717" s="12">
        <f t="shared" si="93"/>
        <v>5</v>
      </c>
      <c r="Y717" s="9" t="str">
        <f t="shared" si="94"/>
        <v>Completed</v>
      </c>
      <c r="Z717" s="6" t="str">
        <f t="shared" si="95"/>
        <v>High</v>
      </c>
    </row>
    <row r="718" spans="1:26" x14ac:dyDescent="0.35">
      <c r="A718" s="8">
        <v>45074</v>
      </c>
      <c r="B718" s="6" t="s">
        <v>20</v>
      </c>
      <c r="C718" s="6" t="s">
        <v>28</v>
      </c>
      <c r="D718" s="12">
        <v>2</v>
      </c>
      <c r="E718" s="10">
        <v>294.27</v>
      </c>
      <c r="F718" s="6" t="s">
        <v>32</v>
      </c>
      <c r="G718" s="6" t="s">
        <v>35</v>
      </c>
      <c r="H718" s="7">
        <v>0.1</v>
      </c>
      <c r="I718" s="6" t="s">
        <v>40</v>
      </c>
      <c r="J718" s="10">
        <v>529.68600000000004</v>
      </c>
      <c r="K718" s="6" t="s">
        <v>43</v>
      </c>
      <c r="L718" s="6" t="s">
        <v>2928</v>
      </c>
      <c r="M718" s="12">
        <v>0</v>
      </c>
      <c r="N718" s="9" t="s">
        <v>764</v>
      </c>
      <c r="O718" s="6" t="s">
        <v>2235</v>
      </c>
      <c r="P718" s="11">
        <v>9.0500000000000007</v>
      </c>
      <c r="Q718" s="16">
        <v>45078</v>
      </c>
      <c r="R718" s="6" t="s">
        <v>2923</v>
      </c>
      <c r="S718" s="9">
        <f t="shared" si="88"/>
        <v>2023</v>
      </c>
      <c r="T718" s="12">
        <f t="shared" si="89"/>
        <v>5</v>
      </c>
      <c r="U718" s="6" t="str">
        <f t="shared" si="90"/>
        <v>Mei</v>
      </c>
      <c r="V718" s="9" t="str">
        <f t="shared" si="91"/>
        <v>Q2</v>
      </c>
      <c r="W718" s="10">
        <f t="shared" si="92"/>
        <v>520.63600000000008</v>
      </c>
      <c r="X718" s="12">
        <f t="shared" si="93"/>
        <v>4</v>
      </c>
      <c r="Y718" s="9" t="str">
        <f t="shared" si="94"/>
        <v>Completed</v>
      </c>
      <c r="Z718" s="6" t="str">
        <f t="shared" si="95"/>
        <v>Medium</v>
      </c>
    </row>
    <row r="719" spans="1:26" x14ac:dyDescent="0.35">
      <c r="A719" s="8">
        <v>45798</v>
      </c>
      <c r="B719" s="6" t="s">
        <v>22</v>
      </c>
      <c r="C719" s="6" t="s">
        <v>27</v>
      </c>
      <c r="D719" s="12">
        <v>1</v>
      </c>
      <c r="E719" s="10">
        <v>319.49</v>
      </c>
      <c r="F719" s="6" t="s">
        <v>32</v>
      </c>
      <c r="G719" s="6" t="s">
        <v>34</v>
      </c>
      <c r="H719" s="7">
        <v>0.15</v>
      </c>
      <c r="I719" s="6" t="s">
        <v>40</v>
      </c>
      <c r="J719" s="10">
        <v>271.56650000000002</v>
      </c>
      <c r="K719" s="6" t="s">
        <v>42</v>
      </c>
      <c r="L719" s="6" t="s">
        <v>47</v>
      </c>
      <c r="M719" s="12">
        <v>1</v>
      </c>
      <c r="N719" s="9" t="s">
        <v>765</v>
      </c>
      <c r="O719" s="6" t="s">
        <v>2236</v>
      </c>
      <c r="P719" s="11">
        <v>18.100000000000001</v>
      </c>
      <c r="Q719" s="16">
        <v>45808</v>
      </c>
      <c r="R719" s="6" t="s">
        <v>2925</v>
      </c>
      <c r="S719" s="9">
        <f t="shared" si="88"/>
        <v>2025</v>
      </c>
      <c r="T719" s="12">
        <f t="shared" si="89"/>
        <v>5</v>
      </c>
      <c r="U719" s="6" t="str">
        <f t="shared" si="90"/>
        <v>Mei</v>
      </c>
      <c r="V719" s="9" t="str">
        <f t="shared" si="91"/>
        <v>Q2</v>
      </c>
      <c r="W719" s="10">
        <f t="shared" si="92"/>
        <v>253.46650000000002</v>
      </c>
      <c r="X719" s="12">
        <f t="shared" si="93"/>
        <v>10</v>
      </c>
      <c r="Y719" s="9" t="str">
        <f t="shared" si="94"/>
        <v>Returned</v>
      </c>
      <c r="Z719" s="6" t="str">
        <f t="shared" si="95"/>
        <v>High</v>
      </c>
    </row>
    <row r="720" spans="1:26" x14ac:dyDescent="0.35">
      <c r="A720" s="8">
        <v>45199</v>
      </c>
      <c r="B720" s="6" t="s">
        <v>18</v>
      </c>
      <c r="C720" s="6" t="s">
        <v>23</v>
      </c>
      <c r="D720" s="12">
        <v>14</v>
      </c>
      <c r="E720" s="10">
        <v>243.96</v>
      </c>
      <c r="F720" s="6" t="s">
        <v>33</v>
      </c>
      <c r="G720" s="6" t="s">
        <v>34</v>
      </c>
      <c r="H720" s="7">
        <v>0.05</v>
      </c>
      <c r="I720" s="6" t="s">
        <v>40</v>
      </c>
      <c r="J720" s="10">
        <v>3244.6680000000001</v>
      </c>
      <c r="K720" s="6" t="s">
        <v>42</v>
      </c>
      <c r="L720" s="6" t="s">
        <v>2928</v>
      </c>
      <c r="M720" s="12">
        <v>1</v>
      </c>
      <c r="N720" s="9" t="s">
        <v>766</v>
      </c>
      <c r="O720" s="6" t="s">
        <v>2237</v>
      </c>
      <c r="P720" s="11">
        <v>13.24</v>
      </c>
      <c r="Q720" s="16">
        <v>45203</v>
      </c>
      <c r="R720" s="6" t="s">
        <v>2921</v>
      </c>
      <c r="S720" s="9">
        <f t="shared" si="88"/>
        <v>2023</v>
      </c>
      <c r="T720" s="12">
        <f t="shared" si="89"/>
        <v>9</v>
      </c>
      <c r="U720" s="6" t="str">
        <f t="shared" si="90"/>
        <v>September</v>
      </c>
      <c r="V720" s="9" t="str">
        <f t="shared" si="91"/>
        <v>Q3</v>
      </c>
      <c r="W720" s="10">
        <f t="shared" si="92"/>
        <v>3231.4280000000003</v>
      </c>
      <c r="X720" s="12">
        <f t="shared" si="93"/>
        <v>4</v>
      </c>
      <c r="Y720" s="9" t="str">
        <f t="shared" si="94"/>
        <v>Returned</v>
      </c>
      <c r="Z720" s="6" t="str">
        <f t="shared" si="95"/>
        <v>Low</v>
      </c>
    </row>
    <row r="721" spans="1:26" x14ac:dyDescent="0.35">
      <c r="A721" s="8">
        <v>45573</v>
      </c>
      <c r="B721" s="6" t="s">
        <v>19</v>
      </c>
      <c r="C721" s="6" t="s">
        <v>23</v>
      </c>
      <c r="D721" s="12">
        <v>6</v>
      </c>
      <c r="E721" s="10">
        <v>48.48</v>
      </c>
      <c r="F721" s="6" t="s">
        <v>33</v>
      </c>
      <c r="G721" s="6" t="s">
        <v>35</v>
      </c>
      <c r="H721" s="7">
        <v>0.1</v>
      </c>
      <c r="I721" s="6" t="s">
        <v>40</v>
      </c>
      <c r="J721" s="10">
        <v>261.79199999999997</v>
      </c>
      <c r="K721" s="6" t="s">
        <v>42</v>
      </c>
      <c r="L721" s="6" t="s">
        <v>2928</v>
      </c>
      <c r="M721" s="12">
        <v>0</v>
      </c>
      <c r="N721" s="9" t="s">
        <v>767</v>
      </c>
      <c r="O721" s="6" t="s">
        <v>2238</v>
      </c>
      <c r="P721" s="11">
        <v>6.11</v>
      </c>
      <c r="Q721" s="16">
        <v>45578</v>
      </c>
      <c r="R721" s="6" t="s">
        <v>2922</v>
      </c>
      <c r="S721" s="9">
        <f t="shared" si="88"/>
        <v>2024</v>
      </c>
      <c r="T721" s="12">
        <f t="shared" si="89"/>
        <v>10</v>
      </c>
      <c r="U721" s="6" t="str">
        <f t="shared" si="90"/>
        <v>Oktober</v>
      </c>
      <c r="V721" s="9" t="str">
        <f t="shared" si="91"/>
        <v>Q4</v>
      </c>
      <c r="W721" s="10">
        <f t="shared" si="92"/>
        <v>255.68199999999996</v>
      </c>
      <c r="X721" s="12">
        <f t="shared" si="93"/>
        <v>5</v>
      </c>
      <c r="Y721" s="9" t="str">
        <f t="shared" si="94"/>
        <v>Completed</v>
      </c>
      <c r="Z721" s="6" t="str">
        <f t="shared" si="95"/>
        <v>Medium</v>
      </c>
    </row>
    <row r="722" spans="1:26" x14ac:dyDescent="0.35">
      <c r="A722" s="8">
        <v>45030</v>
      </c>
      <c r="B722" s="6" t="s">
        <v>18</v>
      </c>
      <c r="C722" s="6" t="s">
        <v>23</v>
      </c>
      <c r="D722" s="12">
        <v>20</v>
      </c>
      <c r="E722" s="10">
        <v>87.47</v>
      </c>
      <c r="F722" s="6" t="s">
        <v>30</v>
      </c>
      <c r="G722" s="6" t="s">
        <v>35</v>
      </c>
      <c r="H722" s="7">
        <v>0</v>
      </c>
      <c r="I722" s="6" t="s">
        <v>39</v>
      </c>
      <c r="J722" s="10">
        <v>1749.4</v>
      </c>
      <c r="K722" s="6" t="s">
        <v>42</v>
      </c>
      <c r="L722" s="6" t="s">
        <v>49</v>
      </c>
      <c r="M722" s="12">
        <v>0</v>
      </c>
      <c r="N722" s="9" t="s">
        <v>768</v>
      </c>
      <c r="O722" s="6" t="s">
        <v>2239</v>
      </c>
      <c r="P722" s="11">
        <v>48.48</v>
      </c>
      <c r="Q722" s="16">
        <v>45039</v>
      </c>
      <c r="R722" s="6" t="s">
        <v>2921</v>
      </c>
      <c r="S722" s="9">
        <f t="shared" si="88"/>
        <v>2023</v>
      </c>
      <c r="T722" s="12">
        <f t="shared" si="89"/>
        <v>4</v>
      </c>
      <c r="U722" s="6" t="str">
        <f t="shared" si="90"/>
        <v>April</v>
      </c>
      <c r="V722" s="9" t="str">
        <f t="shared" si="91"/>
        <v>Q2</v>
      </c>
      <c r="W722" s="10">
        <f t="shared" si="92"/>
        <v>1700.92</v>
      </c>
      <c r="X722" s="12">
        <f t="shared" si="93"/>
        <v>9</v>
      </c>
      <c r="Y722" s="9" t="str">
        <f t="shared" si="94"/>
        <v>Completed</v>
      </c>
      <c r="Z722" s="6" t="str">
        <f t="shared" si="95"/>
        <v>No Discount</v>
      </c>
    </row>
    <row r="723" spans="1:26" x14ac:dyDescent="0.35">
      <c r="A723" s="8">
        <v>44990</v>
      </c>
      <c r="B723" s="6" t="s">
        <v>19</v>
      </c>
      <c r="C723" s="6" t="s">
        <v>27</v>
      </c>
      <c r="D723" s="12">
        <v>17</v>
      </c>
      <c r="E723" s="10">
        <v>465.6</v>
      </c>
      <c r="F723" s="6" t="s">
        <v>32</v>
      </c>
      <c r="G723" s="6" t="s">
        <v>35</v>
      </c>
      <c r="H723" s="7">
        <v>0.1</v>
      </c>
      <c r="I723" s="6" t="s">
        <v>41</v>
      </c>
      <c r="J723" s="10">
        <v>7123.6800000000012</v>
      </c>
      <c r="K723" s="6" t="s">
        <v>45</v>
      </c>
      <c r="L723" s="6" t="s">
        <v>48</v>
      </c>
      <c r="M723" s="12">
        <v>0</v>
      </c>
      <c r="N723" s="9" t="s">
        <v>769</v>
      </c>
      <c r="O723" s="6" t="s">
        <v>2240</v>
      </c>
      <c r="P723" s="11">
        <v>7.76</v>
      </c>
      <c r="Q723" s="16">
        <v>44995</v>
      </c>
      <c r="R723" s="6" t="s">
        <v>2922</v>
      </c>
      <c r="S723" s="9">
        <f t="shared" si="88"/>
        <v>2023</v>
      </c>
      <c r="T723" s="12">
        <f t="shared" si="89"/>
        <v>3</v>
      </c>
      <c r="U723" s="6" t="str">
        <f t="shared" si="90"/>
        <v>Maret</v>
      </c>
      <c r="V723" s="9" t="str">
        <f t="shared" si="91"/>
        <v>Q1</v>
      </c>
      <c r="W723" s="10">
        <f t="shared" si="92"/>
        <v>7115.920000000001</v>
      </c>
      <c r="X723" s="12">
        <f t="shared" si="93"/>
        <v>5</v>
      </c>
      <c r="Y723" s="9" t="str">
        <f t="shared" si="94"/>
        <v>Completed</v>
      </c>
      <c r="Z723" s="6" t="str">
        <f t="shared" si="95"/>
        <v>Medium</v>
      </c>
    </row>
    <row r="724" spans="1:26" x14ac:dyDescent="0.35">
      <c r="A724" s="8">
        <v>45490</v>
      </c>
      <c r="B724" s="6" t="s">
        <v>20</v>
      </c>
      <c r="C724" s="6" t="s">
        <v>25</v>
      </c>
      <c r="D724" s="12">
        <v>17</v>
      </c>
      <c r="E724" s="10">
        <v>279.38</v>
      </c>
      <c r="F724" s="6" t="s">
        <v>30</v>
      </c>
      <c r="G724" s="6" t="s">
        <v>34</v>
      </c>
      <c r="H724" s="7">
        <v>0.05</v>
      </c>
      <c r="I724" s="6" t="s">
        <v>38</v>
      </c>
      <c r="J724" s="10">
        <v>4511.9870000000001</v>
      </c>
      <c r="K724" s="6" t="s">
        <v>44</v>
      </c>
      <c r="L724" s="6" t="s">
        <v>49</v>
      </c>
      <c r="M724" s="12">
        <v>0</v>
      </c>
      <c r="N724" s="9" t="s">
        <v>770</v>
      </c>
      <c r="O724" s="6" t="s">
        <v>2241</v>
      </c>
      <c r="P724" s="11">
        <v>30.3</v>
      </c>
      <c r="Q724" s="16">
        <v>45493</v>
      </c>
      <c r="R724" s="6" t="s">
        <v>2923</v>
      </c>
      <c r="S724" s="9">
        <f t="shared" si="88"/>
        <v>2024</v>
      </c>
      <c r="T724" s="12">
        <f t="shared" si="89"/>
        <v>7</v>
      </c>
      <c r="U724" s="6" t="str">
        <f t="shared" si="90"/>
        <v>Juli</v>
      </c>
      <c r="V724" s="9" t="str">
        <f t="shared" si="91"/>
        <v>Q3</v>
      </c>
      <c r="W724" s="10">
        <f t="shared" si="92"/>
        <v>4481.6869999999999</v>
      </c>
      <c r="X724" s="12">
        <f t="shared" si="93"/>
        <v>3</v>
      </c>
      <c r="Y724" s="9" t="str">
        <f t="shared" si="94"/>
        <v>Completed</v>
      </c>
      <c r="Z724" s="6" t="str">
        <f t="shared" si="95"/>
        <v>Low</v>
      </c>
    </row>
    <row r="725" spans="1:26" x14ac:dyDescent="0.35">
      <c r="A725" s="8">
        <v>45432</v>
      </c>
      <c r="B725" s="6" t="s">
        <v>20</v>
      </c>
      <c r="C725" s="6" t="s">
        <v>28</v>
      </c>
      <c r="D725" s="12">
        <v>16</v>
      </c>
      <c r="E725" s="10">
        <v>427.68</v>
      </c>
      <c r="F725" s="6" t="s">
        <v>31</v>
      </c>
      <c r="G725" s="6" t="s">
        <v>35</v>
      </c>
      <c r="H725" s="7">
        <v>0.1</v>
      </c>
      <c r="I725" s="6" t="s">
        <v>39</v>
      </c>
      <c r="J725" s="10">
        <v>6158.5920000000006</v>
      </c>
      <c r="K725" s="6" t="s">
        <v>45</v>
      </c>
      <c r="L725" s="6" t="s">
        <v>2928</v>
      </c>
      <c r="M725" s="12">
        <v>0</v>
      </c>
      <c r="N725" s="9" t="s">
        <v>771</v>
      </c>
      <c r="O725" s="6" t="s">
        <v>2242</v>
      </c>
      <c r="P725" s="11">
        <v>18.72</v>
      </c>
      <c r="Q725" s="16">
        <v>45441</v>
      </c>
      <c r="R725" s="6" t="s">
        <v>2923</v>
      </c>
      <c r="S725" s="9">
        <f t="shared" si="88"/>
        <v>2024</v>
      </c>
      <c r="T725" s="12">
        <f t="shared" si="89"/>
        <v>5</v>
      </c>
      <c r="U725" s="6" t="str">
        <f t="shared" si="90"/>
        <v>Mei</v>
      </c>
      <c r="V725" s="9" t="str">
        <f t="shared" si="91"/>
        <v>Q2</v>
      </c>
      <c r="W725" s="10">
        <f t="shared" si="92"/>
        <v>6139.8720000000003</v>
      </c>
      <c r="X725" s="12">
        <f t="shared" si="93"/>
        <v>9</v>
      </c>
      <c r="Y725" s="9" t="str">
        <f t="shared" si="94"/>
        <v>Completed</v>
      </c>
      <c r="Z725" s="6" t="str">
        <f t="shared" si="95"/>
        <v>Medium</v>
      </c>
    </row>
    <row r="726" spans="1:26" x14ac:dyDescent="0.35">
      <c r="A726" s="8">
        <v>45783</v>
      </c>
      <c r="B726" s="6" t="s">
        <v>20</v>
      </c>
      <c r="C726" s="6" t="s">
        <v>23</v>
      </c>
      <c r="D726" s="12">
        <v>15</v>
      </c>
      <c r="E726" s="10">
        <v>281.73</v>
      </c>
      <c r="F726" s="6" t="s">
        <v>30</v>
      </c>
      <c r="G726" s="6" t="s">
        <v>34</v>
      </c>
      <c r="H726" s="7">
        <v>0.1</v>
      </c>
      <c r="I726" s="6" t="s">
        <v>41</v>
      </c>
      <c r="J726" s="10">
        <v>3803.3550000000009</v>
      </c>
      <c r="K726" s="6" t="s">
        <v>44</v>
      </c>
      <c r="L726" s="6" t="s">
        <v>49</v>
      </c>
      <c r="M726" s="12">
        <v>0</v>
      </c>
      <c r="N726" s="9" t="s">
        <v>772</v>
      </c>
      <c r="O726" s="6" t="s">
        <v>2243</v>
      </c>
      <c r="P726" s="11">
        <v>36.869999999999997</v>
      </c>
      <c r="Q726" s="16">
        <v>45787</v>
      </c>
      <c r="R726" s="6" t="s">
        <v>2923</v>
      </c>
      <c r="S726" s="9">
        <f t="shared" si="88"/>
        <v>2025</v>
      </c>
      <c r="T726" s="12">
        <f t="shared" si="89"/>
        <v>5</v>
      </c>
      <c r="U726" s="6" t="str">
        <f t="shared" si="90"/>
        <v>Mei</v>
      </c>
      <c r="V726" s="9" t="str">
        <f t="shared" si="91"/>
        <v>Q2</v>
      </c>
      <c r="W726" s="10">
        <f t="shared" si="92"/>
        <v>3766.485000000001</v>
      </c>
      <c r="X726" s="12">
        <f t="shared" si="93"/>
        <v>4</v>
      </c>
      <c r="Y726" s="9" t="str">
        <f t="shared" si="94"/>
        <v>Completed</v>
      </c>
      <c r="Z726" s="6" t="str">
        <f t="shared" si="95"/>
        <v>Medium</v>
      </c>
    </row>
    <row r="727" spans="1:26" x14ac:dyDescent="0.35">
      <c r="A727" s="8">
        <v>44941</v>
      </c>
      <c r="B727" s="6" t="s">
        <v>20</v>
      </c>
      <c r="C727" s="6" t="s">
        <v>25</v>
      </c>
      <c r="D727" s="12">
        <v>15</v>
      </c>
      <c r="E727" s="10">
        <v>185</v>
      </c>
      <c r="F727" s="6" t="s">
        <v>30</v>
      </c>
      <c r="G727" s="6" t="s">
        <v>34</v>
      </c>
      <c r="H727" s="7">
        <v>0</v>
      </c>
      <c r="I727" s="6" t="s">
        <v>37</v>
      </c>
      <c r="J727" s="10">
        <v>2775</v>
      </c>
      <c r="K727" s="6" t="s">
        <v>46</v>
      </c>
      <c r="L727" s="6" t="s">
        <v>47</v>
      </c>
      <c r="M727" s="12">
        <v>0</v>
      </c>
      <c r="N727" s="9" t="s">
        <v>773</v>
      </c>
      <c r="O727" s="6" t="s">
        <v>2244</v>
      </c>
      <c r="P727" s="11">
        <v>29.31</v>
      </c>
      <c r="Q727" s="16">
        <v>44943</v>
      </c>
      <c r="R727" s="6" t="s">
        <v>2923</v>
      </c>
      <c r="S727" s="9">
        <f t="shared" si="88"/>
        <v>2023</v>
      </c>
      <c r="T727" s="12">
        <f t="shared" si="89"/>
        <v>1</v>
      </c>
      <c r="U727" s="6" t="str">
        <f t="shared" si="90"/>
        <v>Januari</v>
      </c>
      <c r="V727" s="9" t="str">
        <f t="shared" si="91"/>
        <v>Q1</v>
      </c>
      <c r="W727" s="10">
        <f t="shared" si="92"/>
        <v>2745.69</v>
      </c>
      <c r="X727" s="12">
        <f t="shared" si="93"/>
        <v>2</v>
      </c>
      <c r="Y727" s="9" t="str">
        <f t="shared" si="94"/>
        <v>Completed</v>
      </c>
      <c r="Z727" s="6" t="str">
        <f t="shared" si="95"/>
        <v>No Discount</v>
      </c>
    </row>
    <row r="728" spans="1:26" x14ac:dyDescent="0.35">
      <c r="A728" s="8">
        <v>45300</v>
      </c>
      <c r="B728" s="6" t="s">
        <v>21</v>
      </c>
      <c r="C728" s="6" t="s">
        <v>27</v>
      </c>
      <c r="D728" s="12">
        <v>19</v>
      </c>
      <c r="E728" s="10">
        <v>380.82</v>
      </c>
      <c r="F728" s="6" t="s">
        <v>33</v>
      </c>
      <c r="G728" s="6" t="s">
        <v>34</v>
      </c>
      <c r="H728" s="7">
        <v>0.1</v>
      </c>
      <c r="I728" s="6" t="s">
        <v>40</v>
      </c>
      <c r="J728" s="10">
        <v>6512.0219999999999</v>
      </c>
      <c r="K728" s="6" t="s">
        <v>44</v>
      </c>
      <c r="L728" s="6" t="s">
        <v>48</v>
      </c>
      <c r="M728" s="12">
        <v>0</v>
      </c>
      <c r="N728" s="9" t="s">
        <v>774</v>
      </c>
      <c r="O728" s="6" t="s">
        <v>2245</v>
      </c>
      <c r="P728" s="11">
        <v>48.73</v>
      </c>
      <c r="Q728" s="16">
        <v>45303</v>
      </c>
      <c r="R728" s="6" t="s">
        <v>2924</v>
      </c>
      <c r="S728" s="9">
        <f t="shared" si="88"/>
        <v>2024</v>
      </c>
      <c r="T728" s="12">
        <f t="shared" si="89"/>
        <v>1</v>
      </c>
      <c r="U728" s="6" t="str">
        <f t="shared" si="90"/>
        <v>Januari</v>
      </c>
      <c r="V728" s="9" t="str">
        <f t="shared" si="91"/>
        <v>Q1</v>
      </c>
      <c r="W728" s="10">
        <f t="shared" si="92"/>
        <v>6463.2920000000004</v>
      </c>
      <c r="X728" s="12">
        <f t="shared" si="93"/>
        <v>3</v>
      </c>
      <c r="Y728" s="9" t="str">
        <f t="shared" si="94"/>
        <v>Completed</v>
      </c>
      <c r="Z728" s="6" t="str">
        <f t="shared" si="95"/>
        <v>Medium</v>
      </c>
    </row>
    <row r="729" spans="1:26" x14ac:dyDescent="0.35">
      <c r="A729" s="8">
        <v>45119</v>
      </c>
      <c r="B729" s="6" t="s">
        <v>19</v>
      </c>
      <c r="C729" s="6" t="s">
        <v>26</v>
      </c>
      <c r="D729" s="12">
        <v>4</v>
      </c>
      <c r="E729" s="10">
        <v>444.87</v>
      </c>
      <c r="F729" s="6" t="s">
        <v>30</v>
      </c>
      <c r="G729" s="6" t="s">
        <v>35</v>
      </c>
      <c r="H729" s="7">
        <v>0.15</v>
      </c>
      <c r="I729" s="6" t="s">
        <v>39</v>
      </c>
      <c r="J729" s="10">
        <v>1512.558</v>
      </c>
      <c r="K729" s="6" t="s">
        <v>42</v>
      </c>
      <c r="L729" s="6" t="s">
        <v>47</v>
      </c>
      <c r="M729" s="12">
        <v>0</v>
      </c>
      <c r="N729" s="9" t="s">
        <v>775</v>
      </c>
      <c r="O729" s="6" t="s">
        <v>2246</v>
      </c>
      <c r="P729" s="11">
        <v>47.14</v>
      </c>
      <c r="Q729" s="16">
        <v>45128</v>
      </c>
      <c r="R729" s="6" t="s">
        <v>2922</v>
      </c>
      <c r="S729" s="9">
        <f t="shared" si="88"/>
        <v>2023</v>
      </c>
      <c r="T729" s="12">
        <f t="shared" si="89"/>
        <v>7</v>
      </c>
      <c r="U729" s="6" t="str">
        <f t="shared" si="90"/>
        <v>Juli</v>
      </c>
      <c r="V729" s="9" t="str">
        <f t="shared" si="91"/>
        <v>Q3</v>
      </c>
      <c r="W729" s="10">
        <f t="shared" si="92"/>
        <v>1465.4179999999999</v>
      </c>
      <c r="X729" s="12">
        <f t="shared" si="93"/>
        <v>9</v>
      </c>
      <c r="Y729" s="9" t="str">
        <f t="shared" si="94"/>
        <v>Completed</v>
      </c>
      <c r="Z729" s="6" t="str">
        <f t="shared" si="95"/>
        <v>High</v>
      </c>
    </row>
    <row r="730" spans="1:26" x14ac:dyDescent="0.35">
      <c r="A730" s="8">
        <v>45829</v>
      </c>
      <c r="B730" s="6" t="s">
        <v>18</v>
      </c>
      <c r="C730" s="6" t="s">
        <v>26</v>
      </c>
      <c r="D730" s="12">
        <v>7</v>
      </c>
      <c r="E730" s="10">
        <v>590.79</v>
      </c>
      <c r="F730" s="6" t="s">
        <v>30</v>
      </c>
      <c r="G730" s="6" t="s">
        <v>35</v>
      </c>
      <c r="H730" s="7">
        <v>0.05</v>
      </c>
      <c r="I730" s="6" t="s">
        <v>36</v>
      </c>
      <c r="J730" s="10">
        <v>3928.7534999999989</v>
      </c>
      <c r="K730" s="6" t="s">
        <v>46</v>
      </c>
      <c r="L730" s="6" t="s">
        <v>47</v>
      </c>
      <c r="M730" s="12">
        <v>1</v>
      </c>
      <c r="N730" s="9" t="s">
        <v>776</v>
      </c>
      <c r="O730" s="6" t="s">
        <v>2247</v>
      </c>
      <c r="P730" s="11">
        <v>41.39</v>
      </c>
      <c r="Q730" s="16">
        <v>45834</v>
      </c>
      <c r="R730" s="6" t="s">
        <v>2921</v>
      </c>
      <c r="S730" s="9">
        <f t="shared" si="88"/>
        <v>2025</v>
      </c>
      <c r="T730" s="12">
        <f t="shared" si="89"/>
        <v>6</v>
      </c>
      <c r="U730" s="6" t="str">
        <f t="shared" si="90"/>
        <v>Juni</v>
      </c>
      <c r="V730" s="9" t="str">
        <f t="shared" si="91"/>
        <v>Q2</v>
      </c>
      <c r="W730" s="10">
        <f t="shared" si="92"/>
        <v>3887.363499999999</v>
      </c>
      <c r="X730" s="12">
        <f t="shared" si="93"/>
        <v>5</v>
      </c>
      <c r="Y730" s="9" t="str">
        <f t="shared" si="94"/>
        <v>Returned</v>
      </c>
      <c r="Z730" s="6" t="str">
        <f t="shared" si="95"/>
        <v>Low</v>
      </c>
    </row>
    <row r="731" spans="1:26" x14ac:dyDescent="0.35">
      <c r="A731" s="8">
        <v>45655</v>
      </c>
      <c r="B731" s="6" t="s">
        <v>20</v>
      </c>
      <c r="C731" s="6" t="s">
        <v>29</v>
      </c>
      <c r="D731" s="12">
        <v>5</v>
      </c>
      <c r="E731" s="10">
        <v>34.58</v>
      </c>
      <c r="F731" s="6" t="s">
        <v>31</v>
      </c>
      <c r="G731" s="6" t="s">
        <v>35</v>
      </c>
      <c r="H731" s="7">
        <v>0.1</v>
      </c>
      <c r="I731" s="6" t="s">
        <v>38</v>
      </c>
      <c r="J731" s="10">
        <v>155.61000000000001</v>
      </c>
      <c r="K731" s="6" t="s">
        <v>43</v>
      </c>
      <c r="L731" s="6" t="s">
        <v>49</v>
      </c>
      <c r="M731" s="12">
        <v>0</v>
      </c>
      <c r="N731" s="9" t="s">
        <v>777</v>
      </c>
      <c r="O731" s="6" t="s">
        <v>2248</v>
      </c>
      <c r="P731" s="11">
        <v>27.1</v>
      </c>
      <c r="Q731" s="16">
        <v>45659</v>
      </c>
      <c r="R731" s="6" t="s">
        <v>2923</v>
      </c>
      <c r="S731" s="9">
        <f t="shared" si="88"/>
        <v>2024</v>
      </c>
      <c r="T731" s="12">
        <f t="shared" si="89"/>
        <v>12</v>
      </c>
      <c r="U731" s="6" t="str">
        <f t="shared" si="90"/>
        <v>Desember</v>
      </c>
      <c r="V731" s="9" t="str">
        <f t="shared" si="91"/>
        <v>Q4</v>
      </c>
      <c r="W731" s="10">
        <f t="shared" si="92"/>
        <v>128.51000000000002</v>
      </c>
      <c r="X731" s="12">
        <f t="shared" si="93"/>
        <v>4</v>
      </c>
      <c r="Y731" s="9" t="str">
        <f t="shared" si="94"/>
        <v>Completed</v>
      </c>
      <c r="Z731" s="6" t="str">
        <f t="shared" si="95"/>
        <v>Medium</v>
      </c>
    </row>
    <row r="732" spans="1:26" x14ac:dyDescent="0.35">
      <c r="A732" s="8">
        <v>45069</v>
      </c>
      <c r="B732" s="6" t="s">
        <v>22</v>
      </c>
      <c r="C732" s="6" t="s">
        <v>28</v>
      </c>
      <c r="D732" s="12">
        <v>9</v>
      </c>
      <c r="E732" s="10">
        <v>438.22</v>
      </c>
      <c r="F732" s="6" t="s">
        <v>33</v>
      </c>
      <c r="G732" s="6" t="s">
        <v>35</v>
      </c>
      <c r="H732" s="7">
        <v>0.05</v>
      </c>
      <c r="I732" s="6" t="s">
        <v>41</v>
      </c>
      <c r="J732" s="10">
        <v>3746.7809999999999</v>
      </c>
      <c r="K732" s="6" t="s">
        <v>46</v>
      </c>
      <c r="L732" s="6" t="s">
        <v>2928</v>
      </c>
      <c r="M732" s="12">
        <v>0</v>
      </c>
      <c r="N732" s="9" t="s">
        <v>778</v>
      </c>
      <c r="O732" s="6" t="s">
        <v>2249</v>
      </c>
      <c r="P732" s="11">
        <v>22.73</v>
      </c>
      <c r="Q732" s="16">
        <v>45075</v>
      </c>
      <c r="R732" s="6" t="s">
        <v>2925</v>
      </c>
      <c r="S732" s="9">
        <f t="shared" si="88"/>
        <v>2023</v>
      </c>
      <c r="T732" s="12">
        <f t="shared" si="89"/>
        <v>5</v>
      </c>
      <c r="U732" s="6" t="str">
        <f t="shared" si="90"/>
        <v>Mei</v>
      </c>
      <c r="V732" s="9" t="str">
        <f t="shared" si="91"/>
        <v>Q2</v>
      </c>
      <c r="W732" s="10">
        <f t="shared" si="92"/>
        <v>3724.0509999999999</v>
      </c>
      <c r="X732" s="12">
        <f t="shared" si="93"/>
        <v>6</v>
      </c>
      <c r="Y732" s="9" t="str">
        <f t="shared" si="94"/>
        <v>Completed</v>
      </c>
      <c r="Z732" s="6" t="str">
        <f t="shared" si="95"/>
        <v>Low</v>
      </c>
    </row>
    <row r="733" spans="1:26" x14ac:dyDescent="0.35">
      <c r="A733" s="8">
        <v>45385</v>
      </c>
      <c r="B733" s="6" t="s">
        <v>21</v>
      </c>
      <c r="C733" s="6" t="s">
        <v>25</v>
      </c>
      <c r="D733" s="12">
        <v>5</v>
      </c>
      <c r="E733" s="10">
        <v>84.91</v>
      </c>
      <c r="F733" s="6" t="s">
        <v>31</v>
      </c>
      <c r="G733" s="6" t="s">
        <v>35</v>
      </c>
      <c r="H733" s="7">
        <v>0.1</v>
      </c>
      <c r="I733" s="6" t="s">
        <v>39</v>
      </c>
      <c r="J733" s="10">
        <v>382.09500000000003</v>
      </c>
      <c r="K733" s="6" t="s">
        <v>46</v>
      </c>
      <c r="L733" s="6" t="s">
        <v>47</v>
      </c>
      <c r="M733" s="12">
        <v>1</v>
      </c>
      <c r="N733" s="9" t="s">
        <v>779</v>
      </c>
      <c r="O733" s="6" t="s">
        <v>2250</v>
      </c>
      <c r="P733" s="11">
        <v>29.06</v>
      </c>
      <c r="Q733" s="16">
        <v>45391</v>
      </c>
      <c r="R733" s="6" t="s">
        <v>2924</v>
      </c>
      <c r="S733" s="9">
        <f t="shared" si="88"/>
        <v>2024</v>
      </c>
      <c r="T733" s="12">
        <f t="shared" si="89"/>
        <v>4</v>
      </c>
      <c r="U733" s="6" t="str">
        <f t="shared" si="90"/>
        <v>April</v>
      </c>
      <c r="V733" s="9" t="str">
        <f t="shared" si="91"/>
        <v>Q2</v>
      </c>
      <c r="W733" s="10">
        <f t="shared" si="92"/>
        <v>353.03500000000003</v>
      </c>
      <c r="X733" s="12">
        <f t="shared" si="93"/>
        <v>6</v>
      </c>
      <c r="Y733" s="9" t="str">
        <f t="shared" si="94"/>
        <v>Returned</v>
      </c>
      <c r="Z733" s="6" t="str">
        <f t="shared" si="95"/>
        <v>Medium</v>
      </c>
    </row>
    <row r="734" spans="1:26" x14ac:dyDescent="0.35">
      <c r="A734" s="8">
        <v>45308</v>
      </c>
      <c r="B734" s="6" t="s">
        <v>18</v>
      </c>
      <c r="C734" s="6" t="s">
        <v>23</v>
      </c>
      <c r="D734" s="12">
        <v>7</v>
      </c>
      <c r="E734" s="10">
        <v>322.11</v>
      </c>
      <c r="F734" s="6" t="s">
        <v>32</v>
      </c>
      <c r="G734" s="6" t="s">
        <v>34</v>
      </c>
      <c r="H734" s="7">
        <v>0.1</v>
      </c>
      <c r="I734" s="6" t="s">
        <v>40</v>
      </c>
      <c r="J734" s="10">
        <v>2029.2929999999999</v>
      </c>
      <c r="K734" s="6" t="s">
        <v>45</v>
      </c>
      <c r="L734" s="6" t="s">
        <v>48</v>
      </c>
      <c r="M734" s="12">
        <v>0</v>
      </c>
      <c r="N734" s="9" t="s">
        <v>780</v>
      </c>
      <c r="O734" s="6" t="s">
        <v>2251</v>
      </c>
      <c r="P734" s="11">
        <v>19.91</v>
      </c>
      <c r="Q734" s="16">
        <v>45318</v>
      </c>
      <c r="R734" s="6" t="s">
        <v>2921</v>
      </c>
      <c r="S734" s="9">
        <f t="shared" si="88"/>
        <v>2024</v>
      </c>
      <c r="T734" s="12">
        <f t="shared" si="89"/>
        <v>1</v>
      </c>
      <c r="U734" s="6" t="str">
        <f t="shared" si="90"/>
        <v>Januari</v>
      </c>
      <c r="V734" s="9" t="str">
        <f t="shared" si="91"/>
        <v>Q1</v>
      </c>
      <c r="W734" s="10">
        <f t="shared" si="92"/>
        <v>2009.3829999999998</v>
      </c>
      <c r="X734" s="12">
        <f t="shared" si="93"/>
        <v>10</v>
      </c>
      <c r="Y734" s="9" t="str">
        <f t="shared" si="94"/>
        <v>Completed</v>
      </c>
      <c r="Z734" s="6" t="str">
        <f t="shared" si="95"/>
        <v>Medium</v>
      </c>
    </row>
    <row r="735" spans="1:26" x14ac:dyDescent="0.35">
      <c r="A735" s="8">
        <v>45752</v>
      </c>
      <c r="B735" s="6" t="s">
        <v>21</v>
      </c>
      <c r="C735" s="6" t="s">
        <v>27</v>
      </c>
      <c r="D735" s="12">
        <v>2</v>
      </c>
      <c r="E735" s="10">
        <v>231.96</v>
      </c>
      <c r="F735" s="6" t="s">
        <v>30</v>
      </c>
      <c r="G735" s="6" t="s">
        <v>35</v>
      </c>
      <c r="H735" s="7">
        <v>0.1</v>
      </c>
      <c r="I735" s="6" t="s">
        <v>37</v>
      </c>
      <c r="J735" s="10">
        <v>417.52800000000002</v>
      </c>
      <c r="K735" s="6" t="s">
        <v>45</v>
      </c>
      <c r="L735" s="6" t="s">
        <v>2928</v>
      </c>
      <c r="M735" s="12">
        <v>1</v>
      </c>
      <c r="N735" s="9" t="s">
        <v>781</v>
      </c>
      <c r="O735" s="6" t="s">
        <v>2252</v>
      </c>
      <c r="P735" s="11">
        <v>32.659999999999997</v>
      </c>
      <c r="Q735" s="16">
        <v>45761</v>
      </c>
      <c r="R735" s="6" t="s">
        <v>2924</v>
      </c>
      <c r="S735" s="9">
        <f t="shared" si="88"/>
        <v>2025</v>
      </c>
      <c r="T735" s="12">
        <f t="shared" si="89"/>
        <v>4</v>
      </c>
      <c r="U735" s="6" t="str">
        <f t="shared" si="90"/>
        <v>April</v>
      </c>
      <c r="V735" s="9" t="str">
        <f t="shared" si="91"/>
        <v>Q2</v>
      </c>
      <c r="W735" s="10">
        <f t="shared" si="92"/>
        <v>384.86800000000005</v>
      </c>
      <c r="X735" s="12">
        <f t="shared" si="93"/>
        <v>9</v>
      </c>
      <c r="Y735" s="9" t="str">
        <f t="shared" si="94"/>
        <v>Returned</v>
      </c>
      <c r="Z735" s="6" t="str">
        <f t="shared" si="95"/>
        <v>Medium</v>
      </c>
    </row>
    <row r="736" spans="1:26" x14ac:dyDescent="0.35">
      <c r="A736" s="8">
        <v>45764</v>
      </c>
      <c r="B736" s="6" t="s">
        <v>21</v>
      </c>
      <c r="C736" s="6" t="s">
        <v>26</v>
      </c>
      <c r="D736" s="12">
        <v>15</v>
      </c>
      <c r="E736" s="10">
        <v>242.07</v>
      </c>
      <c r="F736" s="6" t="s">
        <v>31</v>
      </c>
      <c r="G736" s="6" t="s">
        <v>34</v>
      </c>
      <c r="H736" s="7">
        <v>0.15</v>
      </c>
      <c r="I736" s="6" t="s">
        <v>41</v>
      </c>
      <c r="J736" s="10">
        <v>3086.392499999999</v>
      </c>
      <c r="K736" s="6" t="s">
        <v>44</v>
      </c>
      <c r="L736" s="6" t="s">
        <v>2928</v>
      </c>
      <c r="M736" s="12">
        <v>0</v>
      </c>
      <c r="N736" s="9" t="s">
        <v>782</v>
      </c>
      <c r="O736" s="6" t="s">
        <v>2253</v>
      </c>
      <c r="P736" s="11">
        <v>19.18</v>
      </c>
      <c r="Q736" s="16">
        <v>45770</v>
      </c>
      <c r="R736" s="6" t="s">
        <v>2924</v>
      </c>
      <c r="S736" s="9">
        <f t="shared" si="88"/>
        <v>2025</v>
      </c>
      <c r="T736" s="12">
        <f t="shared" si="89"/>
        <v>4</v>
      </c>
      <c r="U736" s="6" t="str">
        <f t="shared" si="90"/>
        <v>April</v>
      </c>
      <c r="V736" s="9" t="str">
        <f t="shared" si="91"/>
        <v>Q2</v>
      </c>
      <c r="W736" s="10">
        <f t="shared" si="92"/>
        <v>3067.2124999999992</v>
      </c>
      <c r="X736" s="12">
        <f t="shared" si="93"/>
        <v>6</v>
      </c>
      <c r="Y736" s="9" t="str">
        <f t="shared" si="94"/>
        <v>Completed</v>
      </c>
      <c r="Z736" s="6" t="str">
        <f t="shared" si="95"/>
        <v>High</v>
      </c>
    </row>
    <row r="737" spans="1:26" x14ac:dyDescent="0.35">
      <c r="A737" s="8">
        <v>45577</v>
      </c>
      <c r="B737" s="6" t="s">
        <v>21</v>
      </c>
      <c r="C737" s="6" t="s">
        <v>23</v>
      </c>
      <c r="D737" s="12">
        <v>2</v>
      </c>
      <c r="E737" s="10">
        <v>48.02</v>
      </c>
      <c r="F737" s="6" t="s">
        <v>32</v>
      </c>
      <c r="G737" s="6" t="s">
        <v>35</v>
      </c>
      <c r="H737" s="7">
        <v>0.05</v>
      </c>
      <c r="I737" s="6" t="s">
        <v>39</v>
      </c>
      <c r="J737" s="10">
        <v>91.238</v>
      </c>
      <c r="K737" s="6" t="s">
        <v>45</v>
      </c>
      <c r="L737" s="6" t="s">
        <v>47</v>
      </c>
      <c r="M737" s="12">
        <v>1</v>
      </c>
      <c r="N737" s="9" t="s">
        <v>783</v>
      </c>
      <c r="O737" s="6" t="s">
        <v>2254</v>
      </c>
      <c r="P737" s="11">
        <v>25.81</v>
      </c>
      <c r="Q737" s="16">
        <v>45580</v>
      </c>
      <c r="R737" s="6" t="s">
        <v>2924</v>
      </c>
      <c r="S737" s="9">
        <f t="shared" si="88"/>
        <v>2024</v>
      </c>
      <c r="T737" s="12">
        <f t="shared" si="89"/>
        <v>10</v>
      </c>
      <c r="U737" s="6" t="str">
        <f t="shared" si="90"/>
        <v>Oktober</v>
      </c>
      <c r="V737" s="9" t="str">
        <f t="shared" si="91"/>
        <v>Q4</v>
      </c>
      <c r="W737" s="10">
        <f t="shared" si="92"/>
        <v>65.427999999999997</v>
      </c>
      <c r="X737" s="12">
        <f t="shared" si="93"/>
        <v>3</v>
      </c>
      <c r="Y737" s="9" t="str">
        <f t="shared" si="94"/>
        <v>Returned</v>
      </c>
      <c r="Z737" s="6" t="str">
        <f t="shared" si="95"/>
        <v>Low</v>
      </c>
    </row>
    <row r="738" spans="1:26" x14ac:dyDescent="0.35">
      <c r="A738" s="8">
        <v>45500</v>
      </c>
      <c r="B738" s="6" t="s">
        <v>21</v>
      </c>
      <c r="C738" s="6" t="s">
        <v>26</v>
      </c>
      <c r="D738" s="12">
        <v>1</v>
      </c>
      <c r="E738" s="10">
        <v>534.28</v>
      </c>
      <c r="F738" s="6" t="s">
        <v>33</v>
      </c>
      <c r="G738" s="6" t="s">
        <v>34</v>
      </c>
      <c r="H738" s="7">
        <v>0.1</v>
      </c>
      <c r="I738" s="6" t="s">
        <v>36</v>
      </c>
      <c r="J738" s="10">
        <v>480.85199999999998</v>
      </c>
      <c r="K738" s="6" t="s">
        <v>42</v>
      </c>
      <c r="L738" s="6" t="s">
        <v>47</v>
      </c>
      <c r="M738" s="12">
        <v>0</v>
      </c>
      <c r="N738" s="9" t="s">
        <v>784</v>
      </c>
      <c r="O738" s="6" t="s">
        <v>2255</v>
      </c>
      <c r="P738" s="11">
        <v>31.3</v>
      </c>
      <c r="Q738" s="16">
        <v>45505</v>
      </c>
      <c r="R738" s="6" t="s">
        <v>2924</v>
      </c>
      <c r="S738" s="9">
        <f t="shared" si="88"/>
        <v>2024</v>
      </c>
      <c r="T738" s="12">
        <f t="shared" si="89"/>
        <v>7</v>
      </c>
      <c r="U738" s="6" t="str">
        <f t="shared" si="90"/>
        <v>Juli</v>
      </c>
      <c r="V738" s="9" t="str">
        <f t="shared" si="91"/>
        <v>Q3</v>
      </c>
      <c r="W738" s="10">
        <f t="shared" si="92"/>
        <v>449.55199999999996</v>
      </c>
      <c r="X738" s="12">
        <f t="shared" si="93"/>
        <v>5</v>
      </c>
      <c r="Y738" s="9" t="str">
        <f t="shared" si="94"/>
        <v>Completed</v>
      </c>
      <c r="Z738" s="6" t="str">
        <f t="shared" si="95"/>
        <v>Medium</v>
      </c>
    </row>
    <row r="739" spans="1:26" x14ac:dyDescent="0.35">
      <c r="A739" s="8">
        <v>45667</v>
      </c>
      <c r="B739" s="6" t="s">
        <v>22</v>
      </c>
      <c r="C739" s="6" t="s">
        <v>28</v>
      </c>
      <c r="D739" s="12">
        <v>3</v>
      </c>
      <c r="E739" s="10">
        <v>98.15</v>
      </c>
      <c r="F739" s="6" t="s">
        <v>33</v>
      </c>
      <c r="G739" s="6" t="s">
        <v>34</v>
      </c>
      <c r="H739" s="7">
        <v>0.15</v>
      </c>
      <c r="I739" s="6" t="s">
        <v>40</v>
      </c>
      <c r="J739" s="10">
        <v>250.2825</v>
      </c>
      <c r="K739" s="6" t="s">
        <v>45</v>
      </c>
      <c r="L739" s="6" t="s">
        <v>48</v>
      </c>
      <c r="M739" s="12">
        <v>0</v>
      </c>
      <c r="N739" s="9" t="s">
        <v>785</v>
      </c>
      <c r="O739" s="6" t="s">
        <v>2256</v>
      </c>
      <c r="P739" s="11">
        <v>46.37</v>
      </c>
      <c r="Q739" s="16">
        <v>45675</v>
      </c>
      <c r="R739" s="6" t="s">
        <v>2925</v>
      </c>
      <c r="S739" s="9">
        <f t="shared" si="88"/>
        <v>2025</v>
      </c>
      <c r="T739" s="12">
        <f t="shared" si="89"/>
        <v>1</v>
      </c>
      <c r="U739" s="6" t="str">
        <f t="shared" si="90"/>
        <v>Januari</v>
      </c>
      <c r="V739" s="9" t="str">
        <f t="shared" si="91"/>
        <v>Q1</v>
      </c>
      <c r="W739" s="10">
        <f t="shared" si="92"/>
        <v>203.91249999999999</v>
      </c>
      <c r="X739" s="12">
        <f t="shared" si="93"/>
        <v>8</v>
      </c>
      <c r="Y739" s="9" t="str">
        <f t="shared" si="94"/>
        <v>Completed</v>
      </c>
      <c r="Z739" s="6" t="str">
        <f t="shared" si="95"/>
        <v>High</v>
      </c>
    </row>
    <row r="740" spans="1:26" x14ac:dyDescent="0.35">
      <c r="A740" s="8">
        <v>45498</v>
      </c>
      <c r="B740" s="6" t="s">
        <v>19</v>
      </c>
      <c r="C740" s="6" t="s">
        <v>26</v>
      </c>
      <c r="D740" s="12">
        <v>12</v>
      </c>
      <c r="E740" s="10">
        <v>61.85</v>
      </c>
      <c r="F740" s="6" t="s">
        <v>33</v>
      </c>
      <c r="G740" s="6" t="s">
        <v>34</v>
      </c>
      <c r="H740" s="7">
        <v>0.05</v>
      </c>
      <c r="I740" s="6" t="s">
        <v>37</v>
      </c>
      <c r="J740" s="10">
        <v>705.09</v>
      </c>
      <c r="K740" s="6" t="s">
        <v>44</v>
      </c>
      <c r="L740" s="6" t="s">
        <v>2928</v>
      </c>
      <c r="M740" s="12">
        <v>1</v>
      </c>
      <c r="N740" s="9" t="s">
        <v>786</v>
      </c>
      <c r="O740" s="6" t="s">
        <v>2257</v>
      </c>
      <c r="P740" s="11">
        <v>24.34</v>
      </c>
      <c r="Q740" s="16">
        <v>45504</v>
      </c>
      <c r="R740" s="6" t="s">
        <v>2922</v>
      </c>
      <c r="S740" s="9">
        <f t="shared" si="88"/>
        <v>2024</v>
      </c>
      <c r="T740" s="12">
        <f t="shared" si="89"/>
        <v>7</v>
      </c>
      <c r="U740" s="6" t="str">
        <f t="shared" si="90"/>
        <v>Juli</v>
      </c>
      <c r="V740" s="9" t="str">
        <f t="shared" si="91"/>
        <v>Q3</v>
      </c>
      <c r="W740" s="10">
        <f t="shared" si="92"/>
        <v>680.75</v>
      </c>
      <c r="X740" s="12">
        <f t="shared" si="93"/>
        <v>6</v>
      </c>
      <c r="Y740" s="9" t="str">
        <f t="shared" si="94"/>
        <v>Returned</v>
      </c>
      <c r="Z740" s="6" t="str">
        <f t="shared" si="95"/>
        <v>Low</v>
      </c>
    </row>
    <row r="741" spans="1:26" x14ac:dyDescent="0.35">
      <c r="A741" s="8">
        <v>45434</v>
      </c>
      <c r="B741" s="6" t="s">
        <v>22</v>
      </c>
      <c r="C741" s="6" t="s">
        <v>28</v>
      </c>
      <c r="D741" s="12">
        <v>6</v>
      </c>
      <c r="E741" s="10">
        <v>268.33999999999997</v>
      </c>
      <c r="F741" s="6" t="s">
        <v>31</v>
      </c>
      <c r="G741" s="6" t="s">
        <v>34</v>
      </c>
      <c r="H741" s="7">
        <v>0.1</v>
      </c>
      <c r="I741" s="6" t="s">
        <v>40</v>
      </c>
      <c r="J741" s="10">
        <v>1449.0360000000001</v>
      </c>
      <c r="K741" s="6" t="s">
        <v>45</v>
      </c>
      <c r="L741" s="6" t="s">
        <v>49</v>
      </c>
      <c r="M741" s="12">
        <v>1</v>
      </c>
      <c r="N741" s="9" t="s">
        <v>787</v>
      </c>
      <c r="O741" s="6" t="s">
        <v>2258</v>
      </c>
      <c r="P741" s="11">
        <v>35.69</v>
      </c>
      <c r="Q741" s="16">
        <v>45437</v>
      </c>
      <c r="R741" s="6" t="s">
        <v>2925</v>
      </c>
      <c r="S741" s="9">
        <f t="shared" si="88"/>
        <v>2024</v>
      </c>
      <c r="T741" s="12">
        <f t="shared" si="89"/>
        <v>5</v>
      </c>
      <c r="U741" s="6" t="str">
        <f t="shared" si="90"/>
        <v>Mei</v>
      </c>
      <c r="V741" s="9" t="str">
        <f t="shared" si="91"/>
        <v>Q2</v>
      </c>
      <c r="W741" s="10">
        <f t="shared" si="92"/>
        <v>1413.346</v>
      </c>
      <c r="X741" s="12">
        <f t="shared" si="93"/>
        <v>3</v>
      </c>
      <c r="Y741" s="9" t="str">
        <f t="shared" si="94"/>
        <v>Returned</v>
      </c>
      <c r="Z741" s="6" t="str">
        <f t="shared" si="95"/>
        <v>Medium</v>
      </c>
    </row>
    <row r="742" spans="1:26" x14ac:dyDescent="0.35">
      <c r="A742" s="8">
        <v>45514</v>
      </c>
      <c r="B742" s="6" t="s">
        <v>21</v>
      </c>
      <c r="C742" s="6" t="s">
        <v>25</v>
      </c>
      <c r="D742" s="12">
        <v>4</v>
      </c>
      <c r="E742" s="10">
        <v>529.03</v>
      </c>
      <c r="F742" s="6" t="s">
        <v>30</v>
      </c>
      <c r="G742" s="6" t="s">
        <v>34</v>
      </c>
      <c r="H742" s="7">
        <v>0.05</v>
      </c>
      <c r="I742" s="6" t="s">
        <v>39</v>
      </c>
      <c r="J742" s="10">
        <v>2010.3140000000001</v>
      </c>
      <c r="K742" s="6" t="s">
        <v>42</v>
      </c>
      <c r="L742" s="6" t="s">
        <v>48</v>
      </c>
      <c r="M742" s="12">
        <v>0</v>
      </c>
      <c r="N742" s="9" t="s">
        <v>788</v>
      </c>
      <c r="O742" s="6" t="s">
        <v>2259</v>
      </c>
      <c r="P742" s="11">
        <v>25.96</v>
      </c>
      <c r="Q742" s="16">
        <v>45524</v>
      </c>
      <c r="R742" s="6" t="s">
        <v>2924</v>
      </c>
      <c r="S742" s="9">
        <f t="shared" si="88"/>
        <v>2024</v>
      </c>
      <c r="T742" s="12">
        <f t="shared" si="89"/>
        <v>8</v>
      </c>
      <c r="U742" s="6" t="str">
        <f t="shared" si="90"/>
        <v>Agustus</v>
      </c>
      <c r="V742" s="9" t="str">
        <f t="shared" si="91"/>
        <v>Q3</v>
      </c>
      <c r="W742" s="10">
        <f t="shared" si="92"/>
        <v>1984.354</v>
      </c>
      <c r="X742" s="12">
        <f t="shared" si="93"/>
        <v>10</v>
      </c>
      <c r="Y742" s="9" t="str">
        <f t="shared" si="94"/>
        <v>Completed</v>
      </c>
      <c r="Z742" s="6" t="str">
        <f t="shared" si="95"/>
        <v>Low</v>
      </c>
    </row>
    <row r="743" spans="1:26" x14ac:dyDescent="0.35">
      <c r="A743" s="8">
        <v>45043</v>
      </c>
      <c r="B743" s="6" t="s">
        <v>22</v>
      </c>
      <c r="C743" s="6" t="s">
        <v>28</v>
      </c>
      <c r="D743" s="12">
        <v>2</v>
      </c>
      <c r="E743" s="10">
        <v>107.32</v>
      </c>
      <c r="F743" s="6" t="s">
        <v>30</v>
      </c>
      <c r="G743" s="6" t="s">
        <v>35</v>
      </c>
      <c r="H743" s="7">
        <v>0.05</v>
      </c>
      <c r="I743" s="6" t="s">
        <v>37</v>
      </c>
      <c r="J743" s="10">
        <v>203.90799999999999</v>
      </c>
      <c r="K743" s="6" t="s">
        <v>44</v>
      </c>
      <c r="L743" s="6" t="s">
        <v>2928</v>
      </c>
      <c r="M743" s="12">
        <v>0</v>
      </c>
      <c r="N743" s="9" t="s">
        <v>789</v>
      </c>
      <c r="O743" s="6" t="s">
        <v>2260</v>
      </c>
      <c r="P743" s="11">
        <v>47.33</v>
      </c>
      <c r="Q743" s="16">
        <v>45045</v>
      </c>
      <c r="R743" s="6" t="s">
        <v>2925</v>
      </c>
      <c r="S743" s="9">
        <f t="shared" si="88"/>
        <v>2023</v>
      </c>
      <c r="T743" s="12">
        <f t="shared" si="89"/>
        <v>4</v>
      </c>
      <c r="U743" s="6" t="str">
        <f t="shared" si="90"/>
        <v>April</v>
      </c>
      <c r="V743" s="9" t="str">
        <f t="shared" si="91"/>
        <v>Q2</v>
      </c>
      <c r="W743" s="10">
        <f t="shared" si="92"/>
        <v>156.57799999999997</v>
      </c>
      <c r="X743" s="12">
        <f t="shared" si="93"/>
        <v>2</v>
      </c>
      <c r="Y743" s="9" t="str">
        <f t="shared" si="94"/>
        <v>Completed</v>
      </c>
      <c r="Z743" s="6" t="str">
        <f t="shared" si="95"/>
        <v>Low</v>
      </c>
    </row>
    <row r="744" spans="1:26" x14ac:dyDescent="0.35">
      <c r="A744" s="8">
        <v>45098</v>
      </c>
      <c r="B744" s="6" t="s">
        <v>19</v>
      </c>
      <c r="C744" s="6" t="s">
        <v>28</v>
      </c>
      <c r="D744" s="12">
        <v>1</v>
      </c>
      <c r="E744" s="10">
        <v>500.96</v>
      </c>
      <c r="F744" s="6" t="s">
        <v>32</v>
      </c>
      <c r="G744" s="6" t="s">
        <v>34</v>
      </c>
      <c r="H744" s="7">
        <v>0.05</v>
      </c>
      <c r="I744" s="6" t="s">
        <v>38</v>
      </c>
      <c r="J744" s="10">
        <v>475.91199999999998</v>
      </c>
      <c r="K744" s="6" t="s">
        <v>42</v>
      </c>
      <c r="L744" s="6" t="s">
        <v>49</v>
      </c>
      <c r="M744" s="12">
        <v>0</v>
      </c>
      <c r="N744" s="9" t="s">
        <v>790</v>
      </c>
      <c r="O744" s="6" t="s">
        <v>1890</v>
      </c>
      <c r="P744" s="11">
        <v>42.1</v>
      </c>
      <c r="Q744" s="16">
        <v>45102</v>
      </c>
      <c r="R744" s="6" t="s">
        <v>2922</v>
      </c>
      <c r="S744" s="9">
        <f t="shared" si="88"/>
        <v>2023</v>
      </c>
      <c r="T744" s="12">
        <f t="shared" si="89"/>
        <v>6</v>
      </c>
      <c r="U744" s="6" t="str">
        <f t="shared" si="90"/>
        <v>Juni</v>
      </c>
      <c r="V744" s="9" t="str">
        <f t="shared" si="91"/>
        <v>Q2</v>
      </c>
      <c r="W744" s="10">
        <f t="shared" si="92"/>
        <v>433.81199999999995</v>
      </c>
      <c r="X744" s="12">
        <f t="shared" si="93"/>
        <v>4</v>
      </c>
      <c r="Y744" s="9" t="str">
        <f t="shared" si="94"/>
        <v>Completed</v>
      </c>
      <c r="Z744" s="6" t="str">
        <f t="shared" si="95"/>
        <v>Low</v>
      </c>
    </row>
    <row r="745" spans="1:26" x14ac:dyDescent="0.35">
      <c r="A745" s="8">
        <v>45576</v>
      </c>
      <c r="B745" s="6" t="s">
        <v>22</v>
      </c>
      <c r="C745" s="6" t="s">
        <v>29</v>
      </c>
      <c r="D745" s="12">
        <v>17</v>
      </c>
      <c r="E745" s="10">
        <v>549.78</v>
      </c>
      <c r="F745" s="6" t="s">
        <v>30</v>
      </c>
      <c r="G745" s="6" t="s">
        <v>34</v>
      </c>
      <c r="H745" s="7">
        <v>0.05</v>
      </c>
      <c r="I745" s="6" t="s">
        <v>37</v>
      </c>
      <c r="J745" s="10">
        <v>8878.9470000000001</v>
      </c>
      <c r="K745" s="6" t="s">
        <v>44</v>
      </c>
      <c r="L745" s="6" t="s">
        <v>2928</v>
      </c>
      <c r="M745" s="12">
        <v>1</v>
      </c>
      <c r="N745" s="9" t="s">
        <v>791</v>
      </c>
      <c r="O745" s="6" t="s">
        <v>2261</v>
      </c>
      <c r="P745" s="11">
        <v>44.42</v>
      </c>
      <c r="Q745" s="16">
        <v>45579</v>
      </c>
      <c r="R745" s="6" t="s">
        <v>2925</v>
      </c>
      <c r="S745" s="9">
        <f t="shared" si="88"/>
        <v>2024</v>
      </c>
      <c r="T745" s="12">
        <f t="shared" si="89"/>
        <v>10</v>
      </c>
      <c r="U745" s="6" t="str">
        <f t="shared" si="90"/>
        <v>Oktober</v>
      </c>
      <c r="V745" s="9" t="str">
        <f t="shared" si="91"/>
        <v>Q4</v>
      </c>
      <c r="W745" s="10">
        <f t="shared" si="92"/>
        <v>8834.527</v>
      </c>
      <c r="X745" s="12">
        <f t="shared" si="93"/>
        <v>3</v>
      </c>
      <c r="Y745" s="9" t="str">
        <f t="shared" si="94"/>
        <v>Returned</v>
      </c>
      <c r="Z745" s="6" t="str">
        <f t="shared" si="95"/>
        <v>Low</v>
      </c>
    </row>
    <row r="746" spans="1:26" x14ac:dyDescent="0.35">
      <c r="A746" s="8">
        <v>45683</v>
      </c>
      <c r="B746" s="6" t="s">
        <v>20</v>
      </c>
      <c r="C746" s="6" t="s">
        <v>23</v>
      </c>
      <c r="D746" s="12">
        <v>3</v>
      </c>
      <c r="E746" s="10">
        <v>58.51</v>
      </c>
      <c r="F746" s="6" t="s">
        <v>31</v>
      </c>
      <c r="G746" s="6" t="s">
        <v>35</v>
      </c>
      <c r="H746" s="7">
        <v>0.05</v>
      </c>
      <c r="I746" s="6" t="s">
        <v>39</v>
      </c>
      <c r="J746" s="10">
        <v>166.7535</v>
      </c>
      <c r="K746" s="6" t="s">
        <v>46</v>
      </c>
      <c r="L746" s="6" t="s">
        <v>49</v>
      </c>
      <c r="M746" s="12">
        <v>0</v>
      </c>
      <c r="N746" s="9" t="s">
        <v>792</v>
      </c>
      <c r="O746" s="6" t="s">
        <v>2262</v>
      </c>
      <c r="P746" s="11">
        <v>23.57</v>
      </c>
      <c r="Q746" s="16">
        <v>45687</v>
      </c>
      <c r="R746" s="6" t="s">
        <v>2923</v>
      </c>
      <c r="S746" s="9">
        <f t="shared" si="88"/>
        <v>2025</v>
      </c>
      <c r="T746" s="12">
        <f t="shared" si="89"/>
        <v>1</v>
      </c>
      <c r="U746" s="6" t="str">
        <f t="shared" si="90"/>
        <v>Januari</v>
      </c>
      <c r="V746" s="9" t="str">
        <f t="shared" si="91"/>
        <v>Q1</v>
      </c>
      <c r="W746" s="10">
        <f t="shared" si="92"/>
        <v>143.18350000000001</v>
      </c>
      <c r="X746" s="12">
        <f t="shared" si="93"/>
        <v>4</v>
      </c>
      <c r="Y746" s="9" t="str">
        <f t="shared" si="94"/>
        <v>Completed</v>
      </c>
      <c r="Z746" s="6" t="str">
        <f t="shared" si="95"/>
        <v>Low</v>
      </c>
    </row>
    <row r="747" spans="1:26" x14ac:dyDescent="0.35">
      <c r="A747" s="8">
        <v>45461</v>
      </c>
      <c r="B747" s="6" t="s">
        <v>19</v>
      </c>
      <c r="C747" s="6" t="s">
        <v>26</v>
      </c>
      <c r="D747" s="12">
        <v>17</v>
      </c>
      <c r="E747" s="10">
        <v>504.08</v>
      </c>
      <c r="F747" s="6" t="s">
        <v>31</v>
      </c>
      <c r="G747" s="6" t="s">
        <v>34</v>
      </c>
      <c r="H747" s="7">
        <v>0.1</v>
      </c>
      <c r="I747" s="6" t="s">
        <v>40</v>
      </c>
      <c r="J747" s="10">
        <v>7712.4240000000009</v>
      </c>
      <c r="K747" s="6" t="s">
        <v>42</v>
      </c>
      <c r="L747" s="6" t="s">
        <v>48</v>
      </c>
      <c r="M747" s="12">
        <v>0</v>
      </c>
      <c r="N747" s="9" t="s">
        <v>793</v>
      </c>
      <c r="O747" s="6" t="s">
        <v>2263</v>
      </c>
      <c r="P747" s="11">
        <v>26.47</v>
      </c>
      <c r="Q747" s="16">
        <v>45469</v>
      </c>
      <c r="R747" s="6" t="s">
        <v>2922</v>
      </c>
      <c r="S747" s="9">
        <f t="shared" si="88"/>
        <v>2024</v>
      </c>
      <c r="T747" s="12">
        <f t="shared" si="89"/>
        <v>6</v>
      </c>
      <c r="U747" s="6" t="str">
        <f t="shared" si="90"/>
        <v>Juni</v>
      </c>
      <c r="V747" s="9" t="str">
        <f t="shared" si="91"/>
        <v>Q2</v>
      </c>
      <c r="W747" s="10">
        <f t="shared" si="92"/>
        <v>7685.9540000000006</v>
      </c>
      <c r="X747" s="12">
        <f t="shared" si="93"/>
        <v>8</v>
      </c>
      <c r="Y747" s="9" t="str">
        <f t="shared" si="94"/>
        <v>Completed</v>
      </c>
      <c r="Z747" s="6" t="str">
        <f t="shared" si="95"/>
        <v>Medium</v>
      </c>
    </row>
    <row r="748" spans="1:26" x14ac:dyDescent="0.35">
      <c r="A748" s="8">
        <v>45826</v>
      </c>
      <c r="B748" s="6" t="s">
        <v>18</v>
      </c>
      <c r="C748" s="6" t="s">
        <v>27</v>
      </c>
      <c r="D748" s="12">
        <v>17</v>
      </c>
      <c r="E748" s="10">
        <v>419.63</v>
      </c>
      <c r="F748" s="6" t="s">
        <v>33</v>
      </c>
      <c r="G748" s="6" t="s">
        <v>34</v>
      </c>
      <c r="H748" s="7">
        <v>0</v>
      </c>
      <c r="I748" s="6" t="s">
        <v>37</v>
      </c>
      <c r="J748" s="10">
        <v>7133.71</v>
      </c>
      <c r="K748" s="6" t="s">
        <v>46</v>
      </c>
      <c r="L748" s="6" t="s">
        <v>48</v>
      </c>
      <c r="M748" s="12">
        <v>0</v>
      </c>
      <c r="N748" s="9" t="s">
        <v>794</v>
      </c>
      <c r="O748" s="6" t="s">
        <v>2264</v>
      </c>
      <c r="P748" s="11">
        <v>17.399999999999999</v>
      </c>
      <c r="Q748" s="16">
        <v>45832</v>
      </c>
      <c r="R748" s="6" t="s">
        <v>2921</v>
      </c>
      <c r="S748" s="9">
        <f t="shared" si="88"/>
        <v>2025</v>
      </c>
      <c r="T748" s="12">
        <f t="shared" si="89"/>
        <v>6</v>
      </c>
      <c r="U748" s="6" t="str">
        <f t="shared" si="90"/>
        <v>Juni</v>
      </c>
      <c r="V748" s="9" t="str">
        <f t="shared" si="91"/>
        <v>Q2</v>
      </c>
      <c r="W748" s="10">
        <f t="shared" si="92"/>
        <v>7116.31</v>
      </c>
      <c r="X748" s="12">
        <f t="shared" si="93"/>
        <v>6</v>
      </c>
      <c r="Y748" s="9" t="str">
        <f t="shared" si="94"/>
        <v>Completed</v>
      </c>
      <c r="Z748" s="6" t="str">
        <f t="shared" si="95"/>
        <v>No Discount</v>
      </c>
    </row>
    <row r="749" spans="1:26" x14ac:dyDescent="0.35">
      <c r="A749" s="8">
        <v>45594</v>
      </c>
      <c r="B749" s="6" t="s">
        <v>19</v>
      </c>
      <c r="C749" s="6" t="s">
        <v>23</v>
      </c>
      <c r="D749" s="12">
        <v>2</v>
      </c>
      <c r="E749" s="10">
        <v>267.36</v>
      </c>
      <c r="F749" s="6" t="s">
        <v>30</v>
      </c>
      <c r="G749" s="6" t="s">
        <v>34</v>
      </c>
      <c r="H749" s="7">
        <v>0.05</v>
      </c>
      <c r="I749" s="6" t="s">
        <v>38</v>
      </c>
      <c r="J749" s="10">
        <v>507.98399999999998</v>
      </c>
      <c r="K749" s="6" t="s">
        <v>42</v>
      </c>
      <c r="L749" s="6" t="s">
        <v>2928</v>
      </c>
      <c r="M749" s="12">
        <v>0</v>
      </c>
      <c r="N749" s="9" t="s">
        <v>795</v>
      </c>
      <c r="O749" s="6" t="s">
        <v>2265</v>
      </c>
      <c r="P749" s="11">
        <v>21.36</v>
      </c>
      <c r="Q749" s="16">
        <v>45603</v>
      </c>
      <c r="R749" s="6" t="s">
        <v>2922</v>
      </c>
      <c r="S749" s="9">
        <f t="shared" si="88"/>
        <v>2024</v>
      </c>
      <c r="T749" s="12">
        <f t="shared" si="89"/>
        <v>10</v>
      </c>
      <c r="U749" s="6" t="str">
        <f t="shared" si="90"/>
        <v>Oktober</v>
      </c>
      <c r="V749" s="9" t="str">
        <f t="shared" si="91"/>
        <v>Q4</v>
      </c>
      <c r="W749" s="10">
        <f t="shared" si="92"/>
        <v>486.62399999999997</v>
      </c>
      <c r="X749" s="12">
        <f t="shared" si="93"/>
        <v>9</v>
      </c>
      <c r="Y749" s="9" t="str">
        <f t="shared" si="94"/>
        <v>Completed</v>
      </c>
      <c r="Z749" s="6" t="str">
        <f t="shared" si="95"/>
        <v>Low</v>
      </c>
    </row>
    <row r="750" spans="1:26" x14ac:dyDescent="0.35">
      <c r="A750" s="8">
        <v>45755</v>
      </c>
      <c r="B750" s="6" t="s">
        <v>21</v>
      </c>
      <c r="C750" s="6" t="s">
        <v>24</v>
      </c>
      <c r="D750" s="12">
        <v>2</v>
      </c>
      <c r="E750" s="10">
        <v>298.06</v>
      </c>
      <c r="F750" s="6" t="s">
        <v>30</v>
      </c>
      <c r="G750" s="6" t="s">
        <v>34</v>
      </c>
      <c r="H750" s="7">
        <v>0</v>
      </c>
      <c r="I750" s="6" t="s">
        <v>37</v>
      </c>
      <c r="J750" s="10">
        <v>596.12</v>
      </c>
      <c r="K750" s="6" t="s">
        <v>45</v>
      </c>
      <c r="L750" s="6" t="s">
        <v>48</v>
      </c>
      <c r="M750" s="12">
        <v>1</v>
      </c>
      <c r="N750" s="9" t="s">
        <v>796</v>
      </c>
      <c r="O750" s="6" t="s">
        <v>2266</v>
      </c>
      <c r="P750" s="11">
        <v>35.369999999999997</v>
      </c>
      <c r="Q750" s="16">
        <v>45761</v>
      </c>
      <c r="R750" s="6" t="s">
        <v>2924</v>
      </c>
      <c r="S750" s="9">
        <f t="shared" si="88"/>
        <v>2025</v>
      </c>
      <c r="T750" s="12">
        <f t="shared" si="89"/>
        <v>4</v>
      </c>
      <c r="U750" s="6" t="str">
        <f t="shared" si="90"/>
        <v>April</v>
      </c>
      <c r="V750" s="9" t="str">
        <f t="shared" si="91"/>
        <v>Q2</v>
      </c>
      <c r="W750" s="10">
        <f t="shared" si="92"/>
        <v>560.75</v>
      </c>
      <c r="X750" s="12">
        <f t="shared" si="93"/>
        <v>6</v>
      </c>
      <c r="Y750" s="9" t="str">
        <f t="shared" si="94"/>
        <v>Returned</v>
      </c>
      <c r="Z750" s="6" t="str">
        <f t="shared" si="95"/>
        <v>No Discount</v>
      </c>
    </row>
    <row r="751" spans="1:26" x14ac:dyDescent="0.35">
      <c r="A751" s="8">
        <v>44957</v>
      </c>
      <c r="B751" s="6" t="s">
        <v>21</v>
      </c>
      <c r="C751" s="6" t="s">
        <v>28</v>
      </c>
      <c r="D751" s="12">
        <v>13</v>
      </c>
      <c r="E751" s="10">
        <v>132.97</v>
      </c>
      <c r="F751" s="6" t="s">
        <v>30</v>
      </c>
      <c r="G751" s="6" t="s">
        <v>34</v>
      </c>
      <c r="H751" s="7">
        <v>0.05</v>
      </c>
      <c r="I751" s="6" t="s">
        <v>38</v>
      </c>
      <c r="J751" s="10">
        <v>1642.1795</v>
      </c>
      <c r="K751" s="6" t="s">
        <v>45</v>
      </c>
      <c r="L751" s="6" t="s">
        <v>49</v>
      </c>
      <c r="M751" s="12">
        <v>0</v>
      </c>
      <c r="N751" s="9" t="s">
        <v>797</v>
      </c>
      <c r="O751" s="6" t="s">
        <v>2267</v>
      </c>
      <c r="P751" s="11">
        <v>42.87</v>
      </c>
      <c r="Q751" s="16">
        <v>44962</v>
      </c>
      <c r="R751" s="6" t="s">
        <v>2924</v>
      </c>
      <c r="S751" s="9">
        <f t="shared" si="88"/>
        <v>2023</v>
      </c>
      <c r="T751" s="12">
        <f t="shared" si="89"/>
        <v>1</v>
      </c>
      <c r="U751" s="6" t="str">
        <f t="shared" si="90"/>
        <v>Januari</v>
      </c>
      <c r="V751" s="9" t="str">
        <f t="shared" si="91"/>
        <v>Q1</v>
      </c>
      <c r="W751" s="10">
        <f t="shared" si="92"/>
        <v>1599.3095000000001</v>
      </c>
      <c r="X751" s="12">
        <f t="shared" si="93"/>
        <v>5</v>
      </c>
      <c r="Y751" s="9" t="str">
        <f t="shared" si="94"/>
        <v>Completed</v>
      </c>
      <c r="Z751" s="6" t="str">
        <f t="shared" si="95"/>
        <v>Low</v>
      </c>
    </row>
    <row r="752" spans="1:26" x14ac:dyDescent="0.35">
      <c r="A752" s="8">
        <v>45366</v>
      </c>
      <c r="B752" s="6" t="s">
        <v>22</v>
      </c>
      <c r="C752" s="6" t="s">
        <v>26</v>
      </c>
      <c r="D752" s="12">
        <v>14</v>
      </c>
      <c r="E752" s="10">
        <v>476.28</v>
      </c>
      <c r="F752" s="6" t="s">
        <v>31</v>
      </c>
      <c r="G752" s="6" t="s">
        <v>34</v>
      </c>
      <c r="H752" s="7">
        <v>0.1</v>
      </c>
      <c r="I752" s="6" t="s">
        <v>36</v>
      </c>
      <c r="J752" s="10">
        <v>6001.1280000000006</v>
      </c>
      <c r="K752" s="6" t="s">
        <v>44</v>
      </c>
      <c r="L752" s="6" t="s">
        <v>47</v>
      </c>
      <c r="M752" s="12">
        <v>0</v>
      </c>
      <c r="N752" s="9" t="s">
        <v>798</v>
      </c>
      <c r="O752" s="6" t="s">
        <v>2268</v>
      </c>
      <c r="P752" s="11">
        <v>22.11</v>
      </c>
      <c r="Q752" s="16">
        <v>45371</v>
      </c>
      <c r="R752" s="6" t="s">
        <v>2925</v>
      </c>
      <c r="S752" s="9">
        <f t="shared" si="88"/>
        <v>2024</v>
      </c>
      <c r="T752" s="12">
        <f t="shared" si="89"/>
        <v>3</v>
      </c>
      <c r="U752" s="6" t="str">
        <f t="shared" si="90"/>
        <v>Maret</v>
      </c>
      <c r="V752" s="9" t="str">
        <f t="shared" si="91"/>
        <v>Q1</v>
      </c>
      <c r="W752" s="10">
        <f t="shared" si="92"/>
        <v>5979.0180000000009</v>
      </c>
      <c r="X752" s="12">
        <f t="shared" si="93"/>
        <v>5</v>
      </c>
      <c r="Y752" s="9" t="str">
        <f t="shared" si="94"/>
        <v>Completed</v>
      </c>
      <c r="Z752" s="6" t="str">
        <f t="shared" si="95"/>
        <v>Medium</v>
      </c>
    </row>
    <row r="753" spans="1:26" x14ac:dyDescent="0.35">
      <c r="A753" s="8">
        <v>45100</v>
      </c>
      <c r="B753" s="6" t="s">
        <v>20</v>
      </c>
      <c r="C753" s="6" t="s">
        <v>28</v>
      </c>
      <c r="D753" s="12">
        <v>16</v>
      </c>
      <c r="E753" s="10">
        <v>294.88</v>
      </c>
      <c r="F753" s="6" t="s">
        <v>30</v>
      </c>
      <c r="G753" s="6" t="s">
        <v>35</v>
      </c>
      <c r="H753" s="7">
        <v>0.05</v>
      </c>
      <c r="I753" s="6" t="s">
        <v>38</v>
      </c>
      <c r="J753" s="10">
        <v>4482.1759999999986</v>
      </c>
      <c r="K753" s="6" t="s">
        <v>46</v>
      </c>
      <c r="L753" s="6" t="s">
        <v>2928</v>
      </c>
      <c r="M753" s="12">
        <v>1</v>
      </c>
      <c r="N753" s="9" t="s">
        <v>799</v>
      </c>
      <c r="O753" s="6" t="s">
        <v>2088</v>
      </c>
      <c r="P753" s="11">
        <v>17.190000000000001</v>
      </c>
      <c r="Q753" s="16">
        <v>45104</v>
      </c>
      <c r="R753" s="6" t="s">
        <v>2923</v>
      </c>
      <c r="S753" s="9">
        <f t="shared" si="88"/>
        <v>2023</v>
      </c>
      <c r="T753" s="12">
        <f t="shared" si="89"/>
        <v>6</v>
      </c>
      <c r="U753" s="6" t="str">
        <f t="shared" si="90"/>
        <v>Juni</v>
      </c>
      <c r="V753" s="9" t="str">
        <f t="shared" si="91"/>
        <v>Q2</v>
      </c>
      <c r="W753" s="10">
        <f t="shared" si="92"/>
        <v>4464.985999999999</v>
      </c>
      <c r="X753" s="12">
        <f t="shared" si="93"/>
        <v>4</v>
      </c>
      <c r="Y753" s="9" t="str">
        <f t="shared" si="94"/>
        <v>Returned</v>
      </c>
      <c r="Z753" s="6" t="str">
        <f t="shared" si="95"/>
        <v>Low</v>
      </c>
    </row>
    <row r="754" spans="1:26" x14ac:dyDescent="0.35">
      <c r="A754" s="8">
        <v>45457</v>
      </c>
      <c r="B754" s="6" t="s">
        <v>20</v>
      </c>
      <c r="C754" s="6" t="s">
        <v>27</v>
      </c>
      <c r="D754" s="12">
        <v>19</v>
      </c>
      <c r="E754" s="10">
        <v>596.03</v>
      </c>
      <c r="F754" s="6" t="s">
        <v>32</v>
      </c>
      <c r="G754" s="6" t="s">
        <v>35</v>
      </c>
      <c r="H754" s="7">
        <v>0.15</v>
      </c>
      <c r="I754" s="6" t="s">
        <v>36</v>
      </c>
      <c r="J754" s="10">
        <v>9625.8845000000001</v>
      </c>
      <c r="K754" s="6" t="s">
        <v>45</v>
      </c>
      <c r="L754" s="6" t="s">
        <v>2928</v>
      </c>
      <c r="M754" s="12">
        <v>0</v>
      </c>
      <c r="N754" s="9" t="s">
        <v>800</v>
      </c>
      <c r="O754" s="6" t="s">
        <v>2269</v>
      </c>
      <c r="P754" s="11">
        <v>31.95</v>
      </c>
      <c r="Q754" s="16">
        <v>45466</v>
      </c>
      <c r="R754" s="6" t="s">
        <v>2923</v>
      </c>
      <c r="S754" s="9">
        <f t="shared" si="88"/>
        <v>2024</v>
      </c>
      <c r="T754" s="12">
        <f t="shared" si="89"/>
        <v>6</v>
      </c>
      <c r="U754" s="6" t="str">
        <f t="shared" si="90"/>
        <v>Juni</v>
      </c>
      <c r="V754" s="9" t="str">
        <f t="shared" si="91"/>
        <v>Q2</v>
      </c>
      <c r="W754" s="10">
        <f t="shared" si="92"/>
        <v>9593.9344999999994</v>
      </c>
      <c r="X754" s="12">
        <f t="shared" si="93"/>
        <v>9</v>
      </c>
      <c r="Y754" s="9" t="str">
        <f t="shared" si="94"/>
        <v>Completed</v>
      </c>
      <c r="Z754" s="6" t="str">
        <f t="shared" si="95"/>
        <v>High</v>
      </c>
    </row>
    <row r="755" spans="1:26" x14ac:dyDescent="0.35">
      <c r="A755" s="8">
        <v>45260</v>
      </c>
      <c r="B755" s="6" t="s">
        <v>22</v>
      </c>
      <c r="C755" s="6" t="s">
        <v>25</v>
      </c>
      <c r="D755" s="12">
        <v>6</v>
      </c>
      <c r="E755" s="10">
        <v>182.4</v>
      </c>
      <c r="F755" s="6" t="s">
        <v>30</v>
      </c>
      <c r="G755" s="6" t="s">
        <v>34</v>
      </c>
      <c r="H755" s="7">
        <v>0</v>
      </c>
      <c r="I755" s="6" t="s">
        <v>37</v>
      </c>
      <c r="J755" s="10">
        <v>1094.4000000000001</v>
      </c>
      <c r="K755" s="6" t="s">
        <v>42</v>
      </c>
      <c r="L755" s="6" t="s">
        <v>47</v>
      </c>
      <c r="M755" s="12">
        <v>1</v>
      </c>
      <c r="N755" s="9" t="s">
        <v>801</v>
      </c>
      <c r="O755" s="6" t="s">
        <v>2270</v>
      </c>
      <c r="P755" s="11">
        <v>49.49</v>
      </c>
      <c r="Q755" s="16">
        <v>45269</v>
      </c>
      <c r="R755" s="6" t="s">
        <v>2925</v>
      </c>
      <c r="S755" s="9">
        <f t="shared" si="88"/>
        <v>2023</v>
      </c>
      <c r="T755" s="12">
        <f t="shared" si="89"/>
        <v>11</v>
      </c>
      <c r="U755" s="6" t="str">
        <f t="shared" si="90"/>
        <v>November</v>
      </c>
      <c r="V755" s="9" t="str">
        <f t="shared" si="91"/>
        <v>Q4</v>
      </c>
      <c r="W755" s="10">
        <f t="shared" si="92"/>
        <v>1044.9100000000001</v>
      </c>
      <c r="X755" s="12">
        <f t="shared" si="93"/>
        <v>9</v>
      </c>
      <c r="Y755" s="9" t="str">
        <f t="shared" si="94"/>
        <v>Returned</v>
      </c>
      <c r="Z755" s="6" t="str">
        <f t="shared" si="95"/>
        <v>No Discount</v>
      </c>
    </row>
    <row r="756" spans="1:26" x14ac:dyDescent="0.35">
      <c r="A756" s="8">
        <v>45403</v>
      </c>
      <c r="B756" s="6" t="s">
        <v>20</v>
      </c>
      <c r="C756" s="6" t="s">
        <v>23</v>
      </c>
      <c r="D756" s="12">
        <v>10</v>
      </c>
      <c r="E756" s="10">
        <v>400.95</v>
      </c>
      <c r="F756" s="6" t="s">
        <v>32</v>
      </c>
      <c r="G756" s="6" t="s">
        <v>35</v>
      </c>
      <c r="H756" s="7">
        <v>0.05</v>
      </c>
      <c r="I756" s="6" t="s">
        <v>39</v>
      </c>
      <c r="J756" s="10">
        <v>3809.0250000000001</v>
      </c>
      <c r="K756" s="6" t="s">
        <v>42</v>
      </c>
      <c r="L756" s="6" t="s">
        <v>2928</v>
      </c>
      <c r="M756" s="12">
        <v>0</v>
      </c>
      <c r="N756" s="9" t="s">
        <v>802</v>
      </c>
      <c r="O756" s="6" t="s">
        <v>2271</v>
      </c>
      <c r="P756" s="11">
        <v>17.46</v>
      </c>
      <c r="Q756" s="16">
        <v>45412</v>
      </c>
      <c r="R756" s="6" t="s">
        <v>2923</v>
      </c>
      <c r="S756" s="9">
        <f t="shared" si="88"/>
        <v>2024</v>
      </c>
      <c r="T756" s="12">
        <f t="shared" si="89"/>
        <v>4</v>
      </c>
      <c r="U756" s="6" t="str">
        <f t="shared" si="90"/>
        <v>April</v>
      </c>
      <c r="V756" s="9" t="str">
        <f t="shared" si="91"/>
        <v>Q2</v>
      </c>
      <c r="W756" s="10">
        <f t="shared" si="92"/>
        <v>3791.5650000000001</v>
      </c>
      <c r="X756" s="12">
        <f t="shared" si="93"/>
        <v>9</v>
      </c>
      <c r="Y756" s="9" t="str">
        <f t="shared" si="94"/>
        <v>Completed</v>
      </c>
      <c r="Z756" s="6" t="str">
        <f t="shared" si="95"/>
        <v>Low</v>
      </c>
    </row>
    <row r="757" spans="1:26" x14ac:dyDescent="0.35">
      <c r="A757" s="8">
        <v>45144</v>
      </c>
      <c r="B757" s="6" t="s">
        <v>18</v>
      </c>
      <c r="C757" s="6" t="s">
        <v>25</v>
      </c>
      <c r="D757" s="12">
        <v>7</v>
      </c>
      <c r="E757" s="10">
        <v>373.66</v>
      </c>
      <c r="F757" s="6" t="s">
        <v>30</v>
      </c>
      <c r="G757" s="6" t="s">
        <v>35</v>
      </c>
      <c r="H757" s="7">
        <v>0.05</v>
      </c>
      <c r="I757" s="6" t="s">
        <v>37</v>
      </c>
      <c r="J757" s="10">
        <v>2484.8389999999999</v>
      </c>
      <c r="K757" s="6" t="s">
        <v>43</v>
      </c>
      <c r="L757" s="6" t="s">
        <v>48</v>
      </c>
      <c r="M757" s="12">
        <v>0</v>
      </c>
      <c r="N757" s="9" t="s">
        <v>803</v>
      </c>
      <c r="O757" s="6" t="s">
        <v>2272</v>
      </c>
      <c r="P757" s="11">
        <v>46.33</v>
      </c>
      <c r="Q757" s="16">
        <v>45150</v>
      </c>
      <c r="R757" s="6" t="s">
        <v>2921</v>
      </c>
      <c r="S757" s="9">
        <f t="shared" si="88"/>
        <v>2023</v>
      </c>
      <c r="T757" s="12">
        <f t="shared" si="89"/>
        <v>8</v>
      </c>
      <c r="U757" s="6" t="str">
        <f t="shared" si="90"/>
        <v>Agustus</v>
      </c>
      <c r="V757" s="9" t="str">
        <f t="shared" si="91"/>
        <v>Q3</v>
      </c>
      <c r="W757" s="10">
        <f t="shared" si="92"/>
        <v>2438.509</v>
      </c>
      <c r="X757" s="12">
        <f t="shared" si="93"/>
        <v>6</v>
      </c>
      <c r="Y757" s="9" t="str">
        <f t="shared" si="94"/>
        <v>Completed</v>
      </c>
      <c r="Z757" s="6" t="str">
        <f t="shared" si="95"/>
        <v>Low</v>
      </c>
    </row>
    <row r="758" spans="1:26" x14ac:dyDescent="0.35">
      <c r="A758" s="8">
        <v>45464</v>
      </c>
      <c r="B758" s="6" t="s">
        <v>22</v>
      </c>
      <c r="C758" s="6" t="s">
        <v>25</v>
      </c>
      <c r="D758" s="12">
        <v>7</v>
      </c>
      <c r="E758" s="10">
        <v>355.66</v>
      </c>
      <c r="F758" s="6" t="s">
        <v>32</v>
      </c>
      <c r="G758" s="6" t="s">
        <v>35</v>
      </c>
      <c r="H758" s="7">
        <v>0.15</v>
      </c>
      <c r="I758" s="6" t="s">
        <v>39</v>
      </c>
      <c r="J758" s="10">
        <v>2116.1770000000001</v>
      </c>
      <c r="K758" s="6" t="s">
        <v>43</v>
      </c>
      <c r="L758" s="6" t="s">
        <v>47</v>
      </c>
      <c r="M758" s="12">
        <v>1</v>
      </c>
      <c r="N758" s="9" t="s">
        <v>804</v>
      </c>
      <c r="O758" s="6" t="s">
        <v>2273</v>
      </c>
      <c r="P758" s="11">
        <v>28.77</v>
      </c>
      <c r="Q758" s="16">
        <v>45470</v>
      </c>
      <c r="R758" s="6" t="s">
        <v>2925</v>
      </c>
      <c r="S758" s="9">
        <f t="shared" si="88"/>
        <v>2024</v>
      </c>
      <c r="T758" s="12">
        <f t="shared" si="89"/>
        <v>6</v>
      </c>
      <c r="U758" s="6" t="str">
        <f t="shared" si="90"/>
        <v>Juni</v>
      </c>
      <c r="V758" s="9" t="str">
        <f t="shared" si="91"/>
        <v>Q2</v>
      </c>
      <c r="W758" s="10">
        <f t="shared" si="92"/>
        <v>2087.4070000000002</v>
      </c>
      <c r="X758" s="12">
        <f t="shared" si="93"/>
        <v>6</v>
      </c>
      <c r="Y758" s="9" t="str">
        <f t="shared" si="94"/>
        <v>Returned</v>
      </c>
      <c r="Z758" s="6" t="str">
        <f t="shared" si="95"/>
        <v>High</v>
      </c>
    </row>
    <row r="759" spans="1:26" x14ac:dyDescent="0.35">
      <c r="A759" s="8">
        <v>45732</v>
      </c>
      <c r="B759" s="6" t="s">
        <v>20</v>
      </c>
      <c r="C759" s="6" t="s">
        <v>28</v>
      </c>
      <c r="D759" s="12">
        <v>12</v>
      </c>
      <c r="E759" s="10">
        <v>260.31</v>
      </c>
      <c r="F759" s="6" t="s">
        <v>32</v>
      </c>
      <c r="G759" s="6" t="s">
        <v>35</v>
      </c>
      <c r="H759" s="7">
        <v>0.1</v>
      </c>
      <c r="I759" s="6" t="s">
        <v>41</v>
      </c>
      <c r="J759" s="10">
        <v>2811.348</v>
      </c>
      <c r="K759" s="6" t="s">
        <v>46</v>
      </c>
      <c r="L759" s="6" t="s">
        <v>48</v>
      </c>
      <c r="M759" s="12">
        <v>0</v>
      </c>
      <c r="N759" s="9" t="s">
        <v>805</v>
      </c>
      <c r="O759" s="6" t="s">
        <v>2274</v>
      </c>
      <c r="P759" s="11">
        <v>14.58</v>
      </c>
      <c r="Q759" s="16">
        <v>45740</v>
      </c>
      <c r="R759" s="6" t="s">
        <v>2923</v>
      </c>
      <c r="S759" s="9">
        <f t="shared" si="88"/>
        <v>2025</v>
      </c>
      <c r="T759" s="12">
        <f t="shared" si="89"/>
        <v>3</v>
      </c>
      <c r="U759" s="6" t="str">
        <f t="shared" si="90"/>
        <v>Maret</v>
      </c>
      <c r="V759" s="9" t="str">
        <f t="shared" si="91"/>
        <v>Q1</v>
      </c>
      <c r="W759" s="10">
        <f t="shared" si="92"/>
        <v>2796.768</v>
      </c>
      <c r="X759" s="12">
        <f t="shared" si="93"/>
        <v>8</v>
      </c>
      <c r="Y759" s="9" t="str">
        <f t="shared" si="94"/>
        <v>Completed</v>
      </c>
      <c r="Z759" s="6" t="str">
        <f t="shared" si="95"/>
        <v>Medium</v>
      </c>
    </row>
    <row r="760" spans="1:26" x14ac:dyDescent="0.35">
      <c r="A760" s="8">
        <v>45402</v>
      </c>
      <c r="B760" s="6" t="s">
        <v>22</v>
      </c>
      <c r="C760" s="6" t="s">
        <v>28</v>
      </c>
      <c r="D760" s="12">
        <v>10</v>
      </c>
      <c r="E760" s="10">
        <v>370.99</v>
      </c>
      <c r="F760" s="6" t="s">
        <v>30</v>
      </c>
      <c r="G760" s="6" t="s">
        <v>35</v>
      </c>
      <c r="H760" s="7">
        <v>0.15</v>
      </c>
      <c r="I760" s="6" t="s">
        <v>38</v>
      </c>
      <c r="J760" s="10">
        <v>3153.415</v>
      </c>
      <c r="K760" s="6" t="s">
        <v>42</v>
      </c>
      <c r="L760" s="6" t="s">
        <v>48</v>
      </c>
      <c r="M760" s="12">
        <v>1</v>
      </c>
      <c r="N760" s="9" t="s">
        <v>806</v>
      </c>
      <c r="O760" s="6" t="s">
        <v>2275</v>
      </c>
      <c r="P760" s="11">
        <v>11.16</v>
      </c>
      <c r="Q760" s="16">
        <v>45407</v>
      </c>
      <c r="R760" s="6" t="s">
        <v>2925</v>
      </c>
      <c r="S760" s="9">
        <f t="shared" si="88"/>
        <v>2024</v>
      </c>
      <c r="T760" s="12">
        <f t="shared" si="89"/>
        <v>4</v>
      </c>
      <c r="U760" s="6" t="str">
        <f t="shared" si="90"/>
        <v>April</v>
      </c>
      <c r="V760" s="9" t="str">
        <f t="shared" si="91"/>
        <v>Q2</v>
      </c>
      <c r="W760" s="10">
        <f t="shared" si="92"/>
        <v>3142.2550000000001</v>
      </c>
      <c r="X760" s="12">
        <f t="shared" si="93"/>
        <v>5</v>
      </c>
      <c r="Y760" s="9" t="str">
        <f t="shared" si="94"/>
        <v>Returned</v>
      </c>
      <c r="Z760" s="6" t="str">
        <f t="shared" si="95"/>
        <v>High</v>
      </c>
    </row>
    <row r="761" spans="1:26" x14ac:dyDescent="0.35">
      <c r="A761" s="8">
        <v>45646</v>
      </c>
      <c r="B761" s="6" t="s">
        <v>18</v>
      </c>
      <c r="C761" s="6" t="s">
        <v>23</v>
      </c>
      <c r="D761" s="12">
        <v>2</v>
      </c>
      <c r="E761" s="10">
        <v>548.72</v>
      </c>
      <c r="F761" s="6" t="s">
        <v>31</v>
      </c>
      <c r="G761" s="6" t="s">
        <v>34</v>
      </c>
      <c r="H761" s="7">
        <v>0.1</v>
      </c>
      <c r="I761" s="6" t="s">
        <v>38</v>
      </c>
      <c r="J761" s="10">
        <v>987.69600000000003</v>
      </c>
      <c r="K761" s="6" t="s">
        <v>44</v>
      </c>
      <c r="L761" s="6" t="s">
        <v>47</v>
      </c>
      <c r="M761" s="12">
        <v>1</v>
      </c>
      <c r="N761" s="9" t="s">
        <v>807</v>
      </c>
      <c r="O761" s="6" t="s">
        <v>2276</v>
      </c>
      <c r="P761" s="11">
        <v>26.35</v>
      </c>
      <c r="Q761" s="16">
        <v>45655</v>
      </c>
      <c r="R761" s="6" t="s">
        <v>2921</v>
      </c>
      <c r="S761" s="9">
        <f t="shared" si="88"/>
        <v>2024</v>
      </c>
      <c r="T761" s="12">
        <f t="shared" si="89"/>
        <v>12</v>
      </c>
      <c r="U761" s="6" t="str">
        <f t="shared" si="90"/>
        <v>Desember</v>
      </c>
      <c r="V761" s="9" t="str">
        <f t="shared" si="91"/>
        <v>Q4</v>
      </c>
      <c r="W761" s="10">
        <f t="shared" si="92"/>
        <v>961.346</v>
      </c>
      <c r="X761" s="12">
        <f t="shared" si="93"/>
        <v>9</v>
      </c>
      <c r="Y761" s="9" t="str">
        <f t="shared" si="94"/>
        <v>Returned</v>
      </c>
      <c r="Z761" s="6" t="str">
        <f t="shared" si="95"/>
        <v>Medium</v>
      </c>
    </row>
    <row r="762" spans="1:26" x14ac:dyDescent="0.35">
      <c r="A762" s="8">
        <v>45160</v>
      </c>
      <c r="B762" s="6" t="s">
        <v>20</v>
      </c>
      <c r="C762" s="6" t="s">
        <v>29</v>
      </c>
      <c r="D762" s="12">
        <v>8</v>
      </c>
      <c r="E762" s="10">
        <v>343.53</v>
      </c>
      <c r="F762" s="6" t="s">
        <v>31</v>
      </c>
      <c r="G762" s="6" t="s">
        <v>34</v>
      </c>
      <c r="H762" s="7">
        <v>0</v>
      </c>
      <c r="I762" s="6" t="s">
        <v>38</v>
      </c>
      <c r="J762" s="10">
        <v>2748.24</v>
      </c>
      <c r="K762" s="6" t="s">
        <v>46</v>
      </c>
      <c r="L762" s="6" t="s">
        <v>2928</v>
      </c>
      <c r="M762" s="12">
        <v>0</v>
      </c>
      <c r="N762" s="9" t="s">
        <v>808</v>
      </c>
      <c r="O762" s="6" t="s">
        <v>2277</v>
      </c>
      <c r="P762" s="11">
        <v>16.100000000000001</v>
      </c>
      <c r="Q762" s="16">
        <v>45170</v>
      </c>
      <c r="R762" s="6" t="s">
        <v>2923</v>
      </c>
      <c r="S762" s="9">
        <f t="shared" si="88"/>
        <v>2023</v>
      </c>
      <c r="T762" s="12">
        <f t="shared" si="89"/>
        <v>8</v>
      </c>
      <c r="U762" s="6" t="str">
        <f t="shared" si="90"/>
        <v>Agustus</v>
      </c>
      <c r="V762" s="9" t="str">
        <f t="shared" si="91"/>
        <v>Q3</v>
      </c>
      <c r="W762" s="10">
        <f t="shared" si="92"/>
        <v>2732.14</v>
      </c>
      <c r="X762" s="12">
        <f t="shared" si="93"/>
        <v>10</v>
      </c>
      <c r="Y762" s="9" t="str">
        <f t="shared" si="94"/>
        <v>Completed</v>
      </c>
      <c r="Z762" s="6" t="str">
        <f t="shared" si="95"/>
        <v>No Discount</v>
      </c>
    </row>
    <row r="763" spans="1:26" x14ac:dyDescent="0.35">
      <c r="A763" s="8">
        <v>44989</v>
      </c>
      <c r="B763" s="6" t="s">
        <v>20</v>
      </c>
      <c r="C763" s="6" t="s">
        <v>28</v>
      </c>
      <c r="D763" s="12">
        <v>13</v>
      </c>
      <c r="E763" s="10">
        <v>494.78</v>
      </c>
      <c r="F763" s="6" t="s">
        <v>31</v>
      </c>
      <c r="G763" s="6" t="s">
        <v>34</v>
      </c>
      <c r="H763" s="7">
        <v>0.15</v>
      </c>
      <c r="I763" s="6" t="s">
        <v>40</v>
      </c>
      <c r="J763" s="10">
        <v>5467.3190000000004</v>
      </c>
      <c r="K763" s="6" t="s">
        <v>46</v>
      </c>
      <c r="L763" s="6" t="s">
        <v>47</v>
      </c>
      <c r="M763" s="12">
        <v>0</v>
      </c>
      <c r="N763" s="9" t="s">
        <v>809</v>
      </c>
      <c r="O763" s="6" t="s">
        <v>2278</v>
      </c>
      <c r="P763" s="11">
        <v>5.85</v>
      </c>
      <c r="Q763" s="16">
        <v>44998</v>
      </c>
      <c r="R763" s="6" t="s">
        <v>2923</v>
      </c>
      <c r="S763" s="9">
        <f t="shared" si="88"/>
        <v>2023</v>
      </c>
      <c r="T763" s="12">
        <f t="shared" si="89"/>
        <v>3</v>
      </c>
      <c r="U763" s="6" t="str">
        <f t="shared" si="90"/>
        <v>Maret</v>
      </c>
      <c r="V763" s="9" t="str">
        <f t="shared" si="91"/>
        <v>Q1</v>
      </c>
      <c r="W763" s="10">
        <f t="shared" si="92"/>
        <v>5461.4690000000001</v>
      </c>
      <c r="X763" s="12">
        <f t="shared" si="93"/>
        <v>9</v>
      </c>
      <c r="Y763" s="9" t="str">
        <f t="shared" si="94"/>
        <v>Completed</v>
      </c>
      <c r="Z763" s="6" t="str">
        <f t="shared" si="95"/>
        <v>High</v>
      </c>
    </row>
    <row r="764" spans="1:26" x14ac:dyDescent="0.35">
      <c r="A764" s="8">
        <v>45467</v>
      </c>
      <c r="B764" s="6" t="s">
        <v>20</v>
      </c>
      <c r="C764" s="6" t="s">
        <v>23</v>
      </c>
      <c r="D764" s="12">
        <v>9</v>
      </c>
      <c r="E764" s="10">
        <v>36.619999999999997</v>
      </c>
      <c r="F764" s="6" t="s">
        <v>30</v>
      </c>
      <c r="G764" s="6" t="s">
        <v>34</v>
      </c>
      <c r="H764" s="7">
        <v>0.1</v>
      </c>
      <c r="I764" s="6" t="s">
        <v>36</v>
      </c>
      <c r="J764" s="10">
        <v>296.62200000000001</v>
      </c>
      <c r="K764" s="6" t="s">
        <v>45</v>
      </c>
      <c r="L764" s="6" t="s">
        <v>47</v>
      </c>
      <c r="M764" s="12">
        <v>1</v>
      </c>
      <c r="N764" s="9" t="s">
        <v>810</v>
      </c>
      <c r="O764" s="6" t="s">
        <v>2279</v>
      </c>
      <c r="P764" s="11">
        <v>29.9</v>
      </c>
      <c r="Q764" s="16">
        <v>45474</v>
      </c>
      <c r="R764" s="6" t="s">
        <v>2923</v>
      </c>
      <c r="S764" s="9">
        <f t="shared" si="88"/>
        <v>2024</v>
      </c>
      <c r="T764" s="12">
        <f t="shared" si="89"/>
        <v>6</v>
      </c>
      <c r="U764" s="6" t="str">
        <f t="shared" si="90"/>
        <v>Juni</v>
      </c>
      <c r="V764" s="9" t="str">
        <f t="shared" si="91"/>
        <v>Q2</v>
      </c>
      <c r="W764" s="10">
        <f t="shared" si="92"/>
        <v>266.72200000000004</v>
      </c>
      <c r="X764" s="12">
        <f t="shared" si="93"/>
        <v>7</v>
      </c>
      <c r="Y764" s="9" t="str">
        <f t="shared" si="94"/>
        <v>Returned</v>
      </c>
      <c r="Z764" s="6" t="str">
        <f t="shared" si="95"/>
        <v>Medium</v>
      </c>
    </row>
    <row r="765" spans="1:26" x14ac:dyDescent="0.35">
      <c r="A765" s="8">
        <v>45635</v>
      </c>
      <c r="B765" s="6" t="s">
        <v>18</v>
      </c>
      <c r="C765" s="6" t="s">
        <v>28</v>
      </c>
      <c r="D765" s="12">
        <v>14</v>
      </c>
      <c r="E765" s="10">
        <v>216.2</v>
      </c>
      <c r="F765" s="6" t="s">
        <v>32</v>
      </c>
      <c r="G765" s="6" t="s">
        <v>34</v>
      </c>
      <c r="H765" s="7">
        <v>0</v>
      </c>
      <c r="I765" s="6" t="s">
        <v>40</v>
      </c>
      <c r="J765" s="10">
        <v>3026.8</v>
      </c>
      <c r="K765" s="6" t="s">
        <v>42</v>
      </c>
      <c r="L765" s="6" t="s">
        <v>49</v>
      </c>
      <c r="M765" s="12">
        <v>0</v>
      </c>
      <c r="N765" s="9" t="s">
        <v>811</v>
      </c>
      <c r="O765" s="6" t="s">
        <v>2280</v>
      </c>
      <c r="P765" s="11">
        <v>14.39</v>
      </c>
      <c r="Q765" s="16">
        <v>45639</v>
      </c>
      <c r="R765" s="6" t="s">
        <v>2921</v>
      </c>
      <c r="S765" s="9">
        <f t="shared" si="88"/>
        <v>2024</v>
      </c>
      <c r="T765" s="12">
        <f t="shared" si="89"/>
        <v>12</v>
      </c>
      <c r="U765" s="6" t="str">
        <f t="shared" si="90"/>
        <v>Desember</v>
      </c>
      <c r="V765" s="9" t="str">
        <f t="shared" si="91"/>
        <v>Q4</v>
      </c>
      <c r="W765" s="10">
        <f t="shared" si="92"/>
        <v>3012.4100000000003</v>
      </c>
      <c r="X765" s="12">
        <f t="shared" si="93"/>
        <v>4</v>
      </c>
      <c r="Y765" s="9" t="str">
        <f t="shared" si="94"/>
        <v>Completed</v>
      </c>
      <c r="Z765" s="6" t="str">
        <f t="shared" si="95"/>
        <v>No Discount</v>
      </c>
    </row>
    <row r="766" spans="1:26" x14ac:dyDescent="0.35">
      <c r="A766" s="8">
        <v>45477</v>
      </c>
      <c r="B766" s="6" t="s">
        <v>22</v>
      </c>
      <c r="C766" s="6" t="s">
        <v>23</v>
      </c>
      <c r="D766" s="12">
        <v>11</v>
      </c>
      <c r="E766" s="10">
        <v>128.99</v>
      </c>
      <c r="F766" s="6" t="s">
        <v>31</v>
      </c>
      <c r="G766" s="6" t="s">
        <v>35</v>
      </c>
      <c r="H766" s="7">
        <v>0.05</v>
      </c>
      <c r="I766" s="6" t="s">
        <v>40</v>
      </c>
      <c r="J766" s="10">
        <v>1347.9455</v>
      </c>
      <c r="K766" s="6" t="s">
        <v>45</v>
      </c>
      <c r="L766" s="6" t="s">
        <v>48</v>
      </c>
      <c r="M766" s="12">
        <v>0</v>
      </c>
      <c r="N766" s="9" t="s">
        <v>812</v>
      </c>
      <c r="O766" s="6" t="s">
        <v>1900</v>
      </c>
      <c r="P766" s="11">
        <v>38.58</v>
      </c>
      <c r="Q766" s="16">
        <v>45480</v>
      </c>
      <c r="R766" s="6" t="s">
        <v>2925</v>
      </c>
      <c r="S766" s="9">
        <f t="shared" si="88"/>
        <v>2024</v>
      </c>
      <c r="T766" s="12">
        <f t="shared" si="89"/>
        <v>7</v>
      </c>
      <c r="U766" s="6" t="str">
        <f t="shared" si="90"/>
        <v>Juli</v>
      </c>
      <c r="V766" s="9" t="str">
        <f t="shared" si="91"/>
        <v>Q3</v>
      </c>
      <c r="W766" s="10">
        <f t="shared" si="92"/>
        <v>1309.3655000000001</v>
      </c>
      <c r="X766" s="12">
        <f t="shared" si="93"/>
        <v>3</v>
      </c>
      <c r="Y766" s="9" t="str">
        <f t="shared" si="94"/>
        <v>Completed</v>
      </c>
      <c r="Z766" s="6" t="str">
        <f t="shared" si="95"/>
        <v>Low</v>
      </c>
    </row>
    <row r="767" spans="1:26" x14ac:dyDescent="0.35">
      <c r="A767" s="8">
        <v>45720</v>
      </c>
      <c r="B767" s="6" t="s">
        <v>18</v>
      </c>
      <c r="C767" s="6" t="s">
        <v>24</v>
      </c>
      <c r="D767" s="12">
        <v>11</v>
      </c>
      <c r="E767" s="10">
        <v>183.11</v>
      </c>
      <c r="F767" s="6" t="s">
        <v>30</v>
      </c>
      <c r="G767" s="6" t="s">
        <v>35</v>
      </c>
      <c r="H767" s="7">
        <v>0.15</v>
      </c>
      <c r="I767" s="6" t="s">
        <v>38</v>
      </c>
      <c r="J767" s="10">
        <v>1712.0785000000001</v>
      </c>
      <c r="K767" s="6" t="s">
        <v>43</v>
      </c>
      <c r="L767" s="6" t="s">
        <v>47</v>
      </c>
      <c r="M767" s="12">
        <v>0</v>
      </c>
      <c r="N767" s="9" t="s">
        <v>813</v>
      </c>
      <c r="O767" s="6" t="s">
        <v>2281</v>
      </c>
      <c r="P767" s="11">
        <v>41.83</v>
      </c>
      <c r="Q767" s="16">
        <v>45722</v>
      </c>
      <c r="R767" s="6" t="s">
        <v>2921</v>
      </c>
      <c r="S767" s="9">
        <f t="shared" si="88"/>
        <v>2025</v>
      </c>
      <c r="T767" s="12">
        <f t="shared" si="89"/>
        <v>3</v>
      </c>
      <c r="U767" s="6" t="str">
        <f t="shared" si="90"/>
        <v>Maret</v>
      </c>
      <c r="V767" s="9" t="str">
        <f t="shared" si="91"/>
        <v>Q1</v>
      </c>
      <c r="W767" s="10">
        <f t="shared" si="92"/>
        <v>1670.2485000000001</v>
      </c>
      <c r="X767" s="12">
        <f t="shared" si="93"/>
        <v>2</v>
      </c>
      <c r="Y767" s="9" t="str">
        <f t="shared" si="94"/>
        <v>Completed</v>
      </c>
      <c r="Z767" s="6" t="str">
        <f t="shared" si="95"/>
        <v>High</v>
      </c>
    </row>
    <row r="768" spans="1:26" x14ac:dyDescent="0.35">
      <c r="A768" s="8">
        <v>45313</v>
      </c>
      <c r="B768" s="6" t="s">
        <v>18</v>
      </c>
      <c r="C768" s="6" t="s">
        <v>29</v>
      </c>
      <c r="D768" s="12">
        <v>11</v>
      </c>
      <c r="E768" s="10">
        <v>277.95</v>
      </c>
      <c r="F768" s="6" t="s">
        <v>31</v>
      </c>
      <c r="G768" s="6" t="s">
        <v>35</v>
      </c>
      <c r="H768" s="7">
        <v>0.05</v>
      </c>
      <c r="I768" s="6" t="s">
        <v>38</v>
      </c>
      <c r="J768" s="10">
        <v>2904.5774999999999</v>
      </c>
      <c r="K768" s="6" t="s">
        <v>43</v>
      </c>
      <c r="L768" s="6" t="s">
        <v>49</v>
      </c>
      <c r="M768" s="12">
        <v>0</v>
      </c>
      <c r="N768" s="9" t="s">
        <v>814</v>
      </c>
      <c r="O768" s="6" t="s">
        <v>2282</v>
      </c>
      <c r="P768" s="11">
        <v>44.04</v>
      </c>
      <c r="Q768" s="16">
        <v>45320</v>
      </c>
      <c r="R768" s="6" t="s">
        <v>2921</v>
      </c>
      <c r="S768" s="9">
        <f t="shared" si="88"/>
        <v>2024</v>
      </c>
      <c r="T768" s="12">
        <f t="shared" si="89"/>
        <v>1</v>
      </c>
      <c r="U768" s="6" t="str">
        <f t="shared" si="90"/>
        <v>Januari</v>
      </c>
      <c r="V768" s="9" t="str">
        <f t="shared" si="91"/>
        <v>Q1</v>
      </c>
      <c r="W768" s="10">
        <f t="shared" si="92"/>
        <v>2860.5374999999999</v>
      </c>
      <c r="X768" s="12">
        <f t="shared" si="93"/>
        <v>7</v>
      </c>
      <c r="Y768" s="9" t="str">
        <f t="shared" si="94"/>
        <v>Completed</v>
      </c>
      <c r="Z768" s="6" t="str">
        <f t="shared" si="95"/>
        <v>Low</v>
      </c>
    </row>
    <row r="769" spans="1:26" x14ac:dyDescent="0.35">
      <c r="A769" s="8">
        <v>45728</v>
      </c>
      <c r="B769" s="6" t="s">
        <v>18</v>
      </c>
      <c r="C769" s="6" t="s">
        <v>25</v>
      </c>
      <c r="D769" s="12">
        <v>14</v>
      </c>
      <c r="E769" s="10">
        <v>554.08000000000004</v>
      </c>
      <c r="F769" s="6" t="s">
        <v>31</v>
      </c>
      <c r="G769" s="6" t="s">
        <v>35</v>
      </c>
      <c r="H769" s="7">
        <v>0.05</v>
      </c>
      <c r="I769" s="6" t="s">
        <v>40</v>
      </c>
      <c r="J769" s="10">
        <v>7369.2640000000001</v>
      </c>
      <c r="K769" s="6" t="s">
        <v>46</v>
      </c>
      <c r="L769" s="6" t="s">
        <v>2928</v>
      </c>
      <c r="M769" s="12">
        <v>0</v>
      </c>
      <c r="N769" s="9" t="s">
        <v>815</v>
      </c>
      <c r="O769" s="6" t="s">
        <v>2283</v>
      </c>
      <c r="P769" s="11">
        <v>36.72</v>
      </c>
      <c r="Q769" s="16">
        <v>45737</v>
      </c>
      <c r="R769" s="6" t="s">
        <v>2921</v>
      </c>
      <c r="S769" s="9">
        <f t="shared" si="88"/>
        <v>2025</v>
      </c>
      <c r="T769" s="12">
        <f t="shared" si="89"/>
        <v>3</v>
      </c>
      <c r="U769" s="6" t="str">
        <f t="shared" si="90"/>
        <v>Maret</v>
      </c>
      <c r="V769" s="9" t="str">
        <f t="shared" si="91"/>
        <v>Q1</v>
      </c>
      <c r="W769" s="10">
        <f t="shared" si="92"/>
        <v>7332.5439999999999</v>
      </c>
      <c r="X769" s="12">
        <f t="shared" si="93"/>
        <v>9</v>
      </c>
      <c r="Y769" s="9" t="str">
        <f t="shared" si="94"/>
        <v>Completed</v>
      </c>
      <c r="Z769" s="6" t="str">
        <f t="shared" si="95"/>
        <v>Low</v>
      </c>
    </row>
    <row r="770" spans="1:26" x14ac:dyDescent="0.35">
      <c r="A770" s="8">
        <v>45716</v>
      </c>
      <c r="B770" s="6" t="s">
        <v>21</v>
      </c>
      <c r="C770" s="6" t="s">
        <v>24</v>
      </c>
      <c r="D770" s="12">
        <v>15</v>
      </c>
      <c r="E770" s="10">
        <v>23.32</v>
      </c>
      <c r="F770" s="6" t="s">
        <v>31</v>
      </c>
      <c r="G770" s="6" t="s">
        <v>35</v>
      </c>
      <c r="H770" s="7">
        <v>0.05</v>
      </c>
      <c r="I770" s="6" t="s">
        <v>39</v>
      </c>
      <c r="J770" s="10">
        <v>332.31</v>
      </c>
      <c r="K770" s="6" t="s">
        <v>45</v>
      </c>
      <c r="L770" s="6" t="s">
        <v>2928</v>
      </c>
      <c r="M770" s="12">
        <v>0</v>
      </c>
      <c r="N770" s="9" t="s">
        <v>816</v>
      </c>
      <c r="O770" s="6" t="s">
        <v>2284</v>
      </c>
      <c r="P770" s="11">
        <v>25.27</v>
      </c>
      <c r="Q770" s="16">
        <v>45719</v>
      </c>
      <c r="R770" s="6" t="s">
        <v>2924</v>
      </c>
      <c r="S770" s="9">
        <f t="shared" si="88"/>
        <v>2025</v>
      </c>
      <c r="T770" s="12">
        <f t="shared" si="89"/>
        <v>2</v>
      </c>
      <c r="U770" s="6" t="str">
        <f t="shared" si="90"/>
        <v>Februari</v>
      </c>
      <c r="V770" s="9" t="str">
        <f t="shared" si="91"/>
        <v>Q1</v>
      </c>
      <c r="W770" s="10">
        <f t="shared" si="92"/>
        <v>307.04000000000002</v>
      </c>
      <c r="X770" s="12">
        <f t="shared" si="93"/>
        <v>3</v>
      </c>
      <c r="Y770" s="9" t="str">
        <f t="shared" si="94"/>
        <v>Completed</v>
      </c>
      <c r="Z770" s="6" t="str">
        <f t="shared" si="95"/>
        <v>Low</v>
      </c>
    </row>
    <row r="771" spans="1:26" x14ac:dyDescent="0.35">
      <c r="A771" s="8">
        <v>45435</v>
      </c>
      <c r="B771" s="6" t="s">
        <v>18</v>
      </c>
      <c r="C771" s="6" t="s">
        <v>25</v>
      </c>
      <c r="D771" s="12">
        <v>4</v>
      </c>
      <c r="E771" s="10">
        <v>20.96</v>
      </c>
      <c r="F771" s="6" t="s">
        <v>33</v>
      </c>
      <c r="G771" s="6" t="s">
        <v>34</v>
      </c>
      <c r="H771" s="7">
        <v>0.05</v>
      </c>
      <c r="I771" s="6" t="s">
        <v>41</v>
      </c>
      <c r="J771" s="10">
        <v>79.647999999999996</v>
      </c>
      <c r="K771" s="6" t="s">
        <v>42</v>
      </c>
      <c r="L771" s="6" t="s">
        <v>47</v>
      </c>
      <c r="M771" s="12">
        <v>1</v>
      </c>
      <c r="N771" s="9" t="s">
        <v>817</v>
      </c>
      <c r="O771" s="6" t="s">
        <v>2285</v>
      </c>
      <c r="P771" s="11">
        <v>33.67</v>
      </c>
      <c r="Q771" s="16">
        <v>45443</v>
      </c>
      <c r="R771" s="6" t="s">
        <v>2921</v>
      </c>
      <c r="S771" s="9">
        <f t="shared" si="88"/>
        <v>2024</v>
      </c>
      <c r="T771" s="12">
        <f t="shared" si="89"/>
        <v>5</v>
      </c>
      <c r="U771" s="6" t="str">
        <f t="shared" si="90"/>
        <v>Mei</v>
      </c>
      <c r="V771" s="9" t="str">
        <f t="shared" si="91"/>
        <v>Q2</v>
      </c>
      <c r="W771" s="10">
        <f t="shared" si="92"/>
        <v>45.977999999999994</v>
      </c>
      <c r="X771" s="12">
        <f t="shared" si="93"/>
        <v>8</v>
      </c>
      <c r="Y771" s="9" t="str">
        <f t="shared" si="94"/>
        <v>Returned</v>
      </c>
      <c r="Z771" s="6" t="str">
        <f t="shared" si="95"/>
        <v>Low</v>
      </c>
    </row>
    <row r="772" spans="1:26" x14ac:dyDescent="0.35">
      <c r="A772" s="8">
        <v>45186</v>
      </c>
      <c r="B772" s="6" t="s">
        <v>20</v>
      </c>
      <c r="C772" s="6" t="s">
        <v>25</v>
      </c>
      <c r="D772" s="12">
        <v>18</v>
      </c>
      <c r="E772" s="10">
        <v>132.29</v>
      </c>
      <c r="F772" s="6" t="s">
        <v>31</v>
      </c>
      <c r="G772" s="6" t="s">
        <v>34</v>
      </c>
      <c r="H772" s="7">
        <v>0.05</v>
      </c>
      <c r="I772" s="6" t="s">
        <v>40</v>
      </c>
      <c r="J772" s="10">
        <v>2262.1590000000001</v>
      </c>
      <c r="K772" s="6" t="s">
        <v>44</v>
      </c>
      <c r="L772" s="6" t="s">
        <v>2928</v>
      </c>
      <c r="M772" s="12">
        <v>1</v>
      </c>
      <c r="N772" s="9" t="s">
        <v>818</v>
      </c>
      <c r="O772" s="6" t="s">
        <v>2286</v>
      </c>
      <c r="P772" s="11">
        <v>24.3</v>
      </c>
      <c r="Q772" s="16">
        <v>45189</v>
      </c>
      <c r="R772" s="6" t="s">
        <v>2923</v>
      </c>
      <c r="S772" s="9">
        <f t="shared" ref="S772:S835" si="96">YEAR(A772)</f>
        <v>2023</v>
      </c>
      <c r="T772" s="12">
        <f t="shared" ref="T772:T835" si="97">MONTH(A772)</f>
        <v>9</v>
      </c>
      <c r="U772" s="6" t="str">
        <f t="shared" ref="U772:U835" si="98">TEXT(A772,"MMMM")</f>
        <v>September</v>
      </c>
      <c r="V772" s="9" t="str">
        <f t="shared" ref="V772:V835" si="99">CHOOSE(ROUNDUP(MONTH(A772)/3,0),"Q1","Q2","Q3","Q4")</f>
        <v>Q3</v>
      </c>
      <c r="W772" s="10">
        <f t="shared" ref="W772:W835" si="100">J772-P772</f>
        <v>2237.8589999999999</v>
      </c>
      <c r="X772" s="12">
        <f t="shared" ref="X772:X835" si="101">Q772-A772</f>
        <v>3</v>
      </c>
      <c r="Y772" s="9" t="str">
        <f t="shared" ref="Y772:Y835" si="102">IF(M772=1,"Returned","Completed")</f>
        <v>Returned</v>
      </c>
      <c r="Z772" s="6" t="str">
        <f t="shared" ref="Z772:Z835" si="103">_xlfn.IFS(H772=0,"No Discount",H772=0.05,"Low",H772=0.1,"Medium",H772=0.15,"High")</f>
        <v>Low</v>
      </c>
    </row>
    <row r="773" spans="1:26" x14ac:dyDescent="0.35">
      <c r="A773" s="8">
        <v>45090</v>
      </c>
      <c r="B773" s="6" t="s">
        <v>18</v>
      </c>
      <c r="C773" s="6" t="s">
        <v>24</v>
      </c>
      <c r="D773" s="12">
        <v>19</v>
      </c>
      <c r="E773" s="10">
        <v>199.65</v>
      </c>
      <c r="F773" s="6" t="s">
        <v>31</v>
      </c>
      <c r="G773" s="6" t="s">
        <v>35</v>
      </c>
      <c r="H773" s="7">
        <v>0.1</v>
      </c>
      <c r="I773" s="6" t="s">
        <v>39</v>
      </c>
      <c r="J773" s="10">
        <v>3414.0149999999999</v>
      </c>
      <c r="K773" s="6" t="s">
        <v>46</v>
      </c>
      <c r="L773" s="6" t="s">
        <v>48</v>
      </c>
      <c r="M773" s="12">
        <v>1</v>
      </c>
      <c r="N773" s="9" t="s">
        <v>819</v>
      </c>
      <c r="O773" s="6" t="s">
        <v>2287</v>
      </c>
      <c r="P773" s="11">
        <v>35.119999999999997</v>
      </c>
      <c r="Q773" s="16">
        <v>45095</v>
      </c>
      <c r="R773" s="6" t="s">
        <v>2921</v>
      </c>
      <c r="S773" s="9">
        <f t="shared" si="96"/>
        <v>2023</v>
      </c>
      <c r="T773" s="12">
        <f t="shared" si="97"/>
        <v>6</v>
      </c>
      <c r="U773" s="6" t="str">
        <f t="shared" si="98"/>
        <v>Juni</v>
      </c>
      <c r="V773" s="9" t="str">
        <f t="shared" si="99"/>
        <v>Q2</v>
      </c>
      <c r="W773" s="10">
        <f t="shared" si="100"/>
        <v>3378.895</v>
      </c>
      <c r="X773" s="12">
        <f t="shared" si="101"/>
        <v>5</v>
      </c>
      <c r="Y773" s="9" t="str">
        <f t="shared" si="102"/>
        <v>Returned</v>
      </c>
      <c r="Z773" s="6" t="str">
        <f t="shared" si="103"/>
        <v>Medium</v>
      </c>
    </row>
    <row r="774" spans="1:26" x14ac:dyDescent="0.35">
      <c r="A774" s="8">
        <v>45808</v>
      </c>
      <c r="B774" s="6" t="s">
        <v>22</v>
      </c>
      <c r="C774" s="6" t="s">
        <v>24</v>
      </c>
      <c r="D774" s="12">
        <v>16</v>
      </c>
      <c r="E774" s="10">
        <v>307</v>
      </c>
      <c r="F774" s="6" t="s">
        <v>31</v>
      </c>
      <c r="G774" s="6" t="s">
        <v>34</v>
      </c>
      <c r="H774" s="7">
        <v>0</v>
      </c>
      <c r="I774" s="6" t="s">
        <v>41</v>
      </c>
      <c r="J774" s="10">
        <v>4912</v>
      </c>
      <c r="K774" s="6" t="s">
        <v>45</v>
      </c>
      <c r="L774" s="6" t="s">
        <v>47</v>
      </c>
      <c r="M774" s="12">
        <v>0</v>
      </c>
      <c r="N774" s="9" t="s">
        <v>820</v>
      </c>
      <c r="O774" s="6" t="s">
        <v>2288</v>
      </c>
      <c r="P774" s="11">
        <v>11.99</v>
      </c>
      <c r="Q774" s="16">
        <v>45810</v>
      </c>
      <c r="R774" s="6" t="s">
        <v>2925</v>
      </c>
      <c r="S774" s="9">
        <f t="shared" si="96"/>
        <v>2025</v>
      </c>
      <c r="T774" s="12">
        <f t="shared" si="97"/>
        <v>5</v>
      </c>
      <c r="U774" s="6" t="str">
        <f t="shared" si="98"/>
        <v>Mei</v>
      </c>
      <c r="V774" s="9" t="str">
        <f t="shared" si="99"/>
        <v>Q2</v>
      </c>
      <c r="W774" s="10">
        <f t="shared" si="100"/>
        <v>4900.01</v>
      </c>
      <c r="X774" s="12">
        <f t="shared" si="101"/>
        <v>2</v>
      </c>
      <c r="Y774" s="9" t="str">
        <f t="shared" si="102"/>
        <v>Completed</v>
      </c>
      <c r="Z774" s="6" t="str">
        <f t="shared" si="103"/>
        <v>No Discount</v>
      </c>
    </row>
    <row r="775" spans="1:26" x14ac:dyDescent="0.35">
      <c r="A775" s="8">
        <v>45210</v>
      </c>
      <c r="B775" s="6" t="s">
        <v>18</v>
      </c>
      <c r="C775" s="6" t="s">
        <v>28</v>
      </c>
      <c r="D775" s="12">
        <v>1</v>
      </c>
      <c r="E775" s="10">
        <v>315.93</v>
      </c>
      <c r="F775" s="6" t="s">
        <v>32</v>
      </c>
      <c r="G775" s="6" t="s">
        <v>35</v>
      </c>
      <c r="H775" s="7">
        <v>0.15</v>
      </c>
      <c r="I775" s="6" t="s">
        <v>37</v>
      </c>
      <c r="J775" s="10">
        <v>268.54050000000001</v>
      </c>
      <c r="K775" s="6" t="s">
        <v>44</v>
      </c>
      <c r="L775" s="6" t="s">
        <v>48</v>
      </c>
      <c r="M775" s="12">
        <v>0</v>
      </c>
      <c r="N775" s="9" t="s">
        <v>821</v>
      </c>
      <c r="O775" s="6" t="s">
        <v>2289</v>
      </c>
      <c r="P775" s="11">
        <v>43.2</v>
      </c>
      <c r="Q775" s="16">
        <v>45213</v>
      </c>
      <c r="R775" s="6" t="s">
        <v>2921</v>
      </c>
      <c r="S775" s="9">
        <f t="shared" si="96"/>
        <v>2023</v>
      </c>
      <c r="T775" s="12">
        <f t="shared" si="97"/>
        <v>10</v>
      </c>
      <c r="U775" s="6" t="str">
        <f t="shared" si="98"/>
        <v>Oktober</v>
      </c>
      <c r="V775" s="9" t="str">
        <f t="shared" si="99"/>
        <v>Q4</v>
      </c>
      <c r="W775" s="10">
        <f t="shared" si="100"/>
        <v>225.34050000000002</v>
      </c>
      <c r="X775" s="12">
        <f t="shared" si="101"/>
        <v>3</v>
      </c>
      <c r="Y775" s="9" t="str">
        <f t="shared" si="102"/>
        <v>Completed</v>
      </c>
      <c r="Z775" s="6" t="str">
        <f t="shared" si="103"/>
        <v>High</v>
      </c>
    </row>
    <row r="776" spans="1:26" x14ac:dyDescent="0.35">
      <c r="A776" s="8">
        <v>45145</v>
      </c>
      <c r="B776" s="6" t="s">
        <v>22</v>
      </c>
      <c r="C776" s="6" t="s">
        <v>29</v>
      </c>
      <c r="D776" s="12">
        <v>5</v>
      </c>
      <c r="E776" s="10">
        <v>596.97</v>
      </c>
      <c r="F776" s="6" t="s">
        <v>31</v>
      </c>
      <c r="G776" s="6" t="s">
        <v>35</v>
      </c>
      <c r="H776" s="7">
        <v>0</v>
      </c>
      <c r="I776" s="6" t="s">
        <v>36</v>
      </c>
      <c r="J776" s="10">
        <v>2984.85</v>
      </c>
      <c r="K776" s="6" t="s">
        <v>46</v>
      </c>
      <c r="L776" s="6" t="s">
        <v>48</v>
      </c>
      <c r="M776" s="12">
        <v>0</v>
      </c>
      <c r="N776" s="9" t="s">
        <v>822</v>
      </c>
      <c r="O776" s="6" t="s">
        <v>2290</v>
      </c>
      <c r="P776" s="11">
        <v>14.43</v>
      </c>
      <c r="Q776" s="16">
        <v>45152</v>
      </c>
      <c r="R776" s="6" t="s">
        <v>2925</v>
      </c>
      <c r="S776" s="9">
        <f t="shared" si="96"/>
        <v>2023</v>
      </c>
      <c r="T776" s="12">
        <f t="shared" si="97"/>
        <v>8</v>
      </c>
      <c r="U776" s="6" t="str">
        <f t="shared" si="98"/>
        <v>Agustus</v>
      </c>
      <c r="V776" s="9" t="str">
        <f t="shared" si="99"/>
        <v>Q3</v>
      </c>
      <c r="W776" s="10">
        <f t="shared" si="100"/>
        <v>2970.42</v>
      </c>
      <c r="X776" s="12">
        <f t="shared" si="101"/>
        <v>7</v>
      </c>
      <c r="Y776" s="9" t="str">
        <f t="shared" si="102"/>
        <v>Completed</v>
      </c>
      <c r="Z776" s="6" t="str">
        <f t="shared" si="103"/>
        <v>No Discount</v>
      </c>
    </row>
    <row r="777" spans="1:26" x14ac:dyDescent="0.35">
      <c r="A777" s="8">
        <v>45263</v>
      </c>
      <c r="B777" s="6" t="s">
        <v>20</v>
      </c>
      <c r="C777" s="6" t="s">
        <v>23</v>
      </c>
      <c r="D777" s="12">
        <v>17</v>
      </c>
      <c r="E777" s="10">
        <v>376.98</v>
      </c>
      <c r="F777" s="6" t="s">
        <v>31</v>
      </c>
      <c r="G777" s="6" t="s">
        <v>35</v>
      </c>
      <c r="H777" s="7">
        <v>0.05</v>
      </c>
      <c r="I777" s="6" t="s">
        <v>39</v>
      </c>
      <c r="J777" s="10">
        <v>6088.2269999999999</v>
      </c>
      <c r="K777" s="6" t="s">
        <v>45</v>
      </c>
      <c r="L777" s="6" t="s">
        <v>2928</v>
      </c>
      <c r="M777" s="12">
        <v>1</v>
      </c>
      <c r="N777" s="9" t="s">
        <v>823</v>
      </c>
      <c r="O777" s="6" t="s">
        <v>2291</v>
      </c>
      <c r="P777" s="11">
        <v>38.479999999999997</v>
      </c>
      <c r="Q777" s="16">
        <v>45265</v>
      </c>
      <c r="R777" s="6" t="s">
        <v>2923</v>
      </c>
      <c r="S777" s="9">
        <f t="shared" si="96"/>
        <v>2023</v>
      </c>
      <c r="T777" s="12">
        <f t="shared" si="97"/>
        <v>12</v>
      </c>
      <c r="U777" s="6" t="str">
        <f t="shared" si="98"/>
        <v>Desember</v>
      </c>
      <c r="V777" s="9" t="str">
        <f t="shared" si="99"/>
        <v>Q4</v>
      </c>
      <c r="W777" s="10">
        <f t="shared" si="100"/>
        <v>6049.7470000000003</v>
      </c>
      <c r="X777" s="12">
        <f t="shared" si="101"/>
        <v>2</v>
      </c>
      <c r="Y777" s="9" t="str">
        <f t="shared" si="102"/>
        <v>Returned</v>
      </c>
      <c r="Z777" s="6" t="str">
        <f t="shared" si="103"/>
        <v>Low</v>
      </c>
    </row>
    <row r="778" spans="1:26" x14ac:dyDescent="0.35">
      <c r="A778" s="8">
        <v>45505</v>
      </c>
      <c r="B778" s="6" t="s">
        <v>21</v>
      </c>
      <c r="C778" s="6" t="s">
        <v>29</v>
      </c>
      <c r="D778" s="12">
        <v>6</v>
      </c>
      <c r="E778" s="10">
        <v>208.64</v>
      </c>
      <c r="F778" s="6" t="s">
        <v>33</v>
      </c>
      <c r="G778" s="6" t="s">
        <v>35</v>
      </c>
      <c r="H778" s="7">
        <v>0.1</v>
      </c>
      <c r="I778" s="6" t="s">
        <v>38</v>
      </c>
      <c r="J778" s="10">
        <v>1126.6559999999999</v>
      </c>
      <c r="K778" s="6" t="s">
        <v>44</v>
      </c>
      <c r="L778" s="6" t="s">
        <v>47</v>
      </c>
      <c r="M778" s="12">
        <v>0</v>
      </c>
      <c r="N778" s="9" t="s">
        <v>824</v>
      </c>
      <c r="O778" s="6" t="s">
        <v>2292</v>
      </c>
      <c r="P778" s="11">
        <v>49.93</v>
      </c>
      <c r="Q778" s="16">
        <v>45508</v>
      </c>
      <c r="R778" s="6" t="s">
        <v>2924</v>
      </c>
      <c r="S778" s="9">
        <f t="shared" si="96"/>
        <v>2024</v>
      </c>
      <c r="T778" s="12">
        <f t="shared" si="97"/>
        <v>8</v>
      </c>
      <c r="U778" s="6" t="str">
        <f t="shared" si="98"/>
        <v>Agustus</v>
      </c>
      <c r="V778" s="9" t="str">
        <f t="shared" si="99"/>
        <v>Q3</v>
      </c>
      <c r="W778" s="10">
        <f t="shared" si="100"/>
        <v>1076.7259999999999</v>
      </c>
      <c r="X778" s="12">
        <f t="shared" si="101"/>
        <v>3</v>
      </c>
      <c r="Y778" s="9" t="str">
        <f t="shared" si="102"/>
        <v>Completed</v>
      </c>
      <c r="Z778" s="6" t="str">
        <f t="shared" si="103"/>
        <v>Medium</v>
      </c>
    </row>
    <row r="779" spans="1:26" x14ac:dyDescent="0.35">
      <c r="A779" s="8">
        <v>45005</v>
      </c>
      <c r="B779" s="6" t="s">
        <v>18</v>
      </c>
      <c r="C779" s="6" t="s">
        <v>26</v>
      </c>
      <c r="D779" s="12">
        <v>7</v>
      </c>
      <c r="E779" s="10">
        <v>307.82</v>
      </c>
      <c r="F779" s="6" t="s">
        <v>30</v>
      </c>
      <c r="G779" s="6" t="s">
        <v>34</v>
      </c>
      <c r="H779" s="7">
        <v>0</v>
      </c>
      <c r="I779" s="6" t="s">
        <v>36</v>
      </c>
      <c r="J779" s="10">
        <v>2154.7399999999998</v>
      </c>
      <c r="K779" s="6" t="s">
        <v>45</v>
      </c>
      <c r="L779" s="6" t="s">
        <v>49</v>
      </c>
      <c r="M779" s="12">
        <v>1</v>
      </c>
      <c r="N779" s="9" t="s">
        <v>825</v>
      </c>
      <c r="O779" s="6" t="s">
        <v>2293</v>
      </c>
      <c r="P779" s="11">
        <v>14</v>
      </c>
      <c r="Q779" s="16">
        <v>45012</v>
      </c>
      <c r="R779" s="6" t="s">
        <v>2921</v>
      </c>
      <c r="S779" s="9">
        <f t="shared" si="96"/>
        <v>2023</v>
      </c>
      <c r="T779" s="12">
        <f t="shared" si="97"/>
        <v>3</v>
      </c>
      <c r="U779" s="6" t="str">
        <f t="shared" si="98"/>
        <v>Maret</v>
      </c>
      <c r="V779" s="9" t="str">
        <f t="shared" si="99"/>
        <v>Q1</v>
      </c>
      <c r="W779" s="10">
        <f t="shared" si="100"/>
        <v>2140.7399999999998</v>
      </c>
      <c r="X779" s="12">
        <f t="shared" si="101"/>
        <v>7</v>
      </c>
      <c r="Y779" s="9" t="str">
        <f t="shared" si="102"/>
        <v>Returned</v>
      </c>
      <c r="Z779" s="6" t="str">
        <f t="shared" si="103"/>
        <v>No Discount</v>
      </c>
    </row>
    <row r="780" spans="1:26" x14ac:dyDescent="0.35">
      <c r="A780" s="8">
        <v>45838</v>
      </c>
      <c r="B780" s="6" t="s">
        <v>21</v>
      </c>
      <c r="C780" s="6" t="s">
        <v>28</v>
      </c>
      <c r="D780" s="12">
        <v>13</v>
      </c>
      <c r="E780" s="10">
        <v>382.48</v>
      </c>
      <c r="F780" s="6" t="s">
        <v>33</v>
      </c>
      <c r="G780" s="6" t="s">
        <v>35</v>
      </c>
      <c r="H780" s="7">
        <v>0.05</v>
      </c>
      <c r="I780" s="6" t="s">
        <v>36</v>
      </c>
      <c r="J780" s="10">
        <v>4723.6279999999997</v>
      </c>
      <c r="K780" s="6" t="s">
        <v>44</v>
      </c>
      <c r="L780" s="6" t="s">
        <v>49</v>
      </c>
      <c r="M780" s="12">
        <v>0</v>
      </c>
      <c r="N780" s="9" t="s">
        <v>826</v>
      </c>
      <c r="O780" s="6" t="s">
        <v>2294</v>
      </c>
      <c r="P780" s="11">
        <v>7.59</v>
      </c>
      <c r="Q780" s="16">
        <v>45842</v>
      </c>
      <c r="R780" s="6" t="s">
        <v>2924</v>
      </c>
      <c r="S780" s="9">
        <f t="shared" si="96"/>
        <v>2025</v>
      </c>
      <c r="T780" s="12">
        <f t="shared" si="97"/>
        <v>6</v>
      </c>
      <c r="U780" s="6" t="str">
        <f t="shared" si="98"/>
        <v>Juni</v>
      </c>
      <c r="V780" s="9" t="str">
        <f t="shared" si="99"/>
        <v>Q2</v>
      </c>
      <c r="W780" s="10">
        <f t="shared" si="100"/>
        <v>4716.0379999999996</v>
      </c>
      <c r="X780" s="12">
        <f t="shared" si="101"/>
        <v>4</v>
      </c>
      <c r="Y780" s="9" t="str">
        <f t="shared" si="102"/>
        <v>Completed</v>
      </c>
      <c r="Z780" s="6" t="str">
        <f t="shared" si="103"/>
        <v>Low</v>
      </c>
    </row>
    <row r="781" spans="1:26" x14ac:dyDescent="0.35">
      <c r="A781" s="8">
        <v>45693</v>
      </c>
      <c r="B781" s="6" t="s">
        <v>19</v>
      </c>
      <c r="C781" s="6" t="s">
        <v>25</v>
      </c>
      <c r="D781" s="12">
        <v>9</v>
      </c>
      <c r="E781" s="10">
        <v>188.03</v>
      </c>
      <c r="F781" s="6" t="s">
        <v>30</v>
      </c>
      <c r="G781" s="6" t="s">
        <v>35</v>
      </c>
      <c r="H781" s="7">
        <v>0</v>
      </c>
      <c r="I781" s="6" t="s">
        <v>38</v>
      </c>
      <c r="J781" s="10">
        <v>1692.27</v>
      </c>
      <c r="K781" s="6" t="s">
        <v>46</v>
      </c>
      <c r="L781" s="6" t="s">
        <v>47</v>
      </c>
      <c r="M781" s="12">
        <v>0</v>
      </c>
      <c r="N781" s="9" t="s">
        <v>827</v>
      </c>
      <c r="O781" s="6" t="s">
        <v>2295</v>
      </c>
      <c r="P781" s="11">
        <v>11.44</v>
      </c>
      <c r="Q781" s="16">
        <v>45695</v>
      </c>
      <c r="R781" s="6" t="s">
        <v>2922</v>
      </c>
      <c r="S781" s="9">
        <f t="shared" si="96"/>
        <v>2025</v>
      </c>
      <c r="T781" s="12">
        <f t="shared" si="97"/>
        <v>2</v>
      </c>
      <c r="U781" s="6" t="str">
        <f t="shared" si="98"/>
        <v>Februari</v>
      </c>
      <c r="V781" s="9" t="str">
        <f t="shared" si="99"/>
        <v>Q1</v>
      </c>
      <c r="W781" s="10">
        <f t="shared" si="100"/>
        <v>1680.83</v>
      </c>
      <c r="X781" s="12">
        <f t="shared" si="101"/>
        <v>2</v>
      </c>
      <c r="Y781" s="9" t="str">
        <f t="shared" si="102"/>
        <v>Completed</v>
      </c>
      <c r="Z781" s="6" t="str">
        <f t="shared" si="103"/>
        <v>No Discount</v>
      </c>
    </row>
    <row r="782" spans="1:26" x14ac:dyDescent="0.35">
      <c r="A782" s="8">
        <v>45431</v>
      </c>
      <c r="B782" s="6" t="s">
        <v>18</v>
      </c>
      <c r="C782" s="6" t="s">
        <v>25</v>
      </c>
      <c r="D782" s="12">
        <v>17</v>
      </c>
      <c r="E782" s="10">
        <v>238.17</v>
      </c>
      <c r="F782" s="6" t="s">
        <v>33</v>
      </c>
      <c r="G782" s="6" t="s">
        <v>34</v>
      </c>
      <c r="H782" s="7">
        <v>0.15</v>
      </c>
      <c r="I782" s="6" t="s">
        <v>38</v>
      </c>
      <c r="J782" s="10">
        <v>3441.5565000000001</v>
      </c>
      <c r="K782" s="6" t="s">
        <v>46</v>
      </c>
      <c r="L782" s="6" t="s">
        <v>47</v>
      </c>
      <c r="M782" s="12">
        <v>0</v>
      </c>
      <c r="N782" s="9" t="s">
        <v>828</v>
      </c>
      <c r="O782" s="6" t="s">
        <v>2296</v>
      </c>
      <c r="P782" s="11">
        <v>21.64</v>
      </c>
      <c r="Q782" s="16">
        <v>45441</v>
      </c>
      <c r="R782" s="6" t="s">
        <v>2921</v>
      </c>
      <c r="S782" s="9">
        <f t="shared" si="96"/>
        <v>2024</v>
      </c>
      <c r="T782" s="12">
        <f t="shared" si="97"/>
        <v>5</v>
      </c>
      <c r="U782" s="6" t="str">
        <f t="shared" si="98"/>
        <v>Mei</v>
      </c>
      <c r="V782" s="9" t="str">
        <f t="shared" si="99"/>
        <v>Q2</v>
      </c>
      <c r="W782" s="10">
        <f t="shared" si="100"/>
        <v>3419.9165000000003</v>
      </c>
      <c r="X782" s="12">
        <f t="shared" si="101"/>
        <v>10</v>
      </c>
      <c r="Y782" s="9" t="str">
        <f t="shared" si="102"/>
        <v>Completed</v>
      </c>
      <c r="Z782" s="6" t="str">
        <f t="shared" si="103"/>
        <v>High</v>
      </c>
    </row>
    <row r="783" spans="1:26" x14ac:dyDescent="0.35">
      <c r="A783" s="8">
        <v>44989</v>
      </c>
      <c r="B783" s="6" t="s">
        <v>20</v>
      </c>
      <c r="C783" s="6" t="s">
        <v>29</v>
      </c>
      <c r="D783" s="12">
        <v>10</v>
      </c>
      <c r="E783" s="10">
        <v>450.71</v>
      </c>
      <c r="F783" s="6" t="s">
        <v>30</v>
      </c>
      <c r="G783" s="6" t="s">
        <v>35</v>
      </c>
      <c r="H783" s="7">
        <v>0.1</v>
      </c>
      <c r="I783" s="6" t="s">
        <v>41</v>
      </c>
      <c r="J783" s="10">
        <v>4056.389999999999</v>
      </c>
      <c r="K783" s="6" t="s">
        <v>43</v>
      </c>
      <c r="L783" s="6" t="s">
        <v>48</v>
      </c>
      <c r="M783" s="12">
        <v>0</v>
      </c>
      <c r="N783" s="9" t="s">
        <v>829</v>
      </c>
      <c r="O783" s="6" t="s">
        <v>2297</v>
      </c>
      <c r="P783" s="11">
        <v>21.31</v>
      </c>
      <c r="Q783" s="16">
        <v>44997</v>
      </c>
      <c r="R783" s="6" t="s">
        <v>2923</v>
      </c>
      <c r="S783" s="9">
        <f t="shared" si="96"/>
        <v>2023</v>
      </c>
      <c r="T783" s="12">
        <f t="shared" si="97"/>
        <v>3</v>
      </c>
      <c r="U783" s="6" t="str">
        <f t="shared" si="98"/>
        <v>Maret</v>
      </c>
      <c r="V783" s="9" t="str">
        <f t="shared" si="99"/>
        <v>Q1</v>
      </c>
      <c r="W783" s="10">
        <f t="shared" si="100"/>
        <v>4035.079999999999</v>
      </c>
      <c r="X783" s="12">
        <f t="shared" si="101"/>
        <v>8</v>
      </c>
      <c r="Y783" s="9" t="str">
        <f t="shared" si="102"/>
        <v>Completed</v>
      </c>
      <c r="Z783" s="6" t="str">
        <f t="shared" si="103"/>
        <v>Medium</v>
      </c>
    </row>
    <row r="784" spans="1:26" x14ac:dyDescent="0.35">
      <c r="A784" s="8">
        <v>44948</v>
      </c>
      <c r="B784" s="6" t="s">
        <v>21</v>
      </c>
      <c r="C784" s="6" t="s">
        <v>27</v>
      </c>
      <c r="D784" s="12">
        <v>2</v>
      </c>
      <c r="E784" s="10">
        <v>413.36</v>
      </c>
      <c r="F784" s="6" t="s">
        <v>33</v>
      </c>
      <c r="G784" s="6" t="s">
        <v>35</v>
      </c>
      <c r="H784" s="7">
        <v>0.1</v>
      </c>
      <c r="I784" s="6" t="s">
        <v>37</v>
      </c>
      <c r="J784" s="10">
        <v>744.048</v>
      </c>
      <c r="K784" s="6" t="s">
        <v>42</v>
      </c>
      <c r="L784" s="6" t="s">
        <v>48</v>
      </c>
      <c r="M784" s="12">
        <v>1</v>
      </c>
      <c r="N784" s="9" t="s">
        <v>830</v>
      </c>
      <c r="O784" s="6" t="s">
        <v>1988</v>
      </c>
      <c r="P784" s="11">
        <v>41.69</v>
      </c>
      <c r="Q784" s="16">
        <v>44950</v>
      </c>
      <c r="R784" s="6" t="s">
        <v>2924</v>
      </c>
      <c r="S784" s="9">
        <f t="shared" si="96"/>
        <v>2023</v>
      </c>
      <c r="T784" s="12">
        <f t="shared" si="97"/>
        <v>1</v>
      </c>
      <c r="U784" s="6" t="str">
        <f t="shared" si="98"/>
        <v>Januari</v>
      </c>
      <c r="V784" s="9" t="str">
        <f t="shared" si="99"/>
        <v>Q1</v>
      </c>
      <c r="W784" s="10">
        <f t="shared" si="100"/>
        <v>702.35799999999995</v>
      </c>
      <c r="X784" s="12">
        <f t="shared" si="101"/>
        <v>2</v>
      </c>
      <c r="Y784" s="9" t="str">
        <f t="shared" si="102"/>
        <v>Returned</v>
      </c>
      <c r="Z784" s="6" t="str">
        <f t="shared" si="103"/>
        <v>Medium</v>
      </c>
    </row>
    <row r="785" spans="1:26" x14ac:dyDescent="0.35">
      <c r="A785" s="8">
        <v>45005</v>
      </c>
      <c r="B785" s="6" t="s">
        <v>19</v>
      </c>
      <c r="C785" s="6" t="s">
        <v>24</v>
      </c>
      <c r="D785" s="12">
        <v>20</v>
      </c>
      <c r="E785" s="10">
        <v>536.71</v>
      </c>
      <c r="F785" s="6" t="s">
        <v>30</v>
      </c>
      <c r="G785" s="6" t="s">
        <v>35</v>
      </c>
      <c r="H785" s="7">
        <v>0.15</v>
      </c>
      <c r="I785" s="6" t="s">
        <v>39</v>
      </c>
      <c r="J785" s="10">
        <v>9124.07</v>
      </c>
      <c r="K785" s="6" t="s">
        <v>45</v>
      </c>
      <c r="L785" s="6" t="s">
        <v>48</v>
      </c>
      <c r="M785" s="12">
        <v>0</v>
      </c>
      <c r="N785" s="9" t="s">
        <v>831</v>
      </c>
      <c r="O785" s="6" t="s">
        <v>2298</v>
      </c>
      <c r="P785" s="11">
        <v>41.42</v>
      </c>
      <c r="Q785" s="16">
        <v>45010</v>
      </c>
      <c r="R785" s="6" t="s">
        <v>2922</v>
      </c>
      <c r="S785" s="9">
        <f t="shared" si="96"/>
        <v>2023</v>
      </c>
      <c r="T785" s="12">
        <f t="shared" si="97"/>
        <v>3</v>
      </c>
      <c r="U785" s="6" t="str">
        <f t="shared" si="98"/>
        <v>Maret</v>
      </c>
      <c r="V785" s="9" t="str">
        <f t="shared" si="99"/>
        <v>Q1</v>
      </c>
      <c r="W785" s="10">
        <f t="shared" si="100"/>
        <v>9082.65</v>
      </c>
      <c r="X785" s="12">
        <f t="shared" si="101"/>
        <v>5</v>
      </c>
      <c r="Y785" s="9" t="str">
        <f t="shared" si="102"/>
        <v>Completed</v>
      </c>
      <c r="Z785" s="6" t="str">
        <f t="shared" si="103"/>
        <v>High</v>
      </c>
    </row>
    <row r="786" spans="1:26" x14ac:dyDescent="0.35">
      <c r="A786" s="8">
        <v>45448</v>
      </c>
      <c r="B786" s="6" t="s">
        <v>22</v>
      </c>
      <c r="C786" s="6" t="s">
        <v>24</v>
      </c>
      <c r="D786" s="12">
        <v>5</v>
      </c>
      <c r="E786" s="10">
        <v>206.42</v>
      </c>
      <c r="F786" s="6" t="s">
        <v>33</v>
      </c>
      <c r="G786" s="6" t="s">
        <v>35</v>
      </c>
      <c r="H786" s="7">
        <v>0.05</v>
      </c>
      <c r="I786" s="6" t="s">
        <v>37</v>
      </c>
      <c r="J786" s="10">
        <v>980.49499999999989</v>
      </c>
      <c r="K786" s="6" t="s">
        <v>45</v>
      </c>
      <c r="L786" s="6" t="s">
        <v>49</v>
      </c>
      <c r="M786" s="12">
        <v>0</v>
      </c>
      <c r="N786" s="9" t="s">
        <v>832</v>
      </c>
      <c r="O786" s="6" t="s">
        <v>2299</v>
      </c>
      <c r="P786" s="11">
        <v>35.51</v>
      </c>
      <c r="Q786" s="16">
        <v>45456</v>
      </c>
      <c r="R786" s="6" t="s">
        <v>2925</v>
      </c>
      <c r="S786" s="9">
        <f t="shared" si="96"/>
        <v>2024</v>
      </c>
      <c r="T786" s="12">
        <f t="shared" si="97"/>
        <v>6</v>
      </c>
      <c r="U786" s="6" t="str">
        <f t="shared" si="98"/>
        <v>Juni</v>
      </c>
      <c r="V786" s="9" t="str">
        <f t="shared" si="99"/>
        <v>Q2</v>
      </c>
      <c r="W786" s="10">
        <f t="shared" si="100"/>
        <v>944.9849999999999</v>
      </c>
      <c r="X786" s="12">
        <f t="shared" si="101"/>
        <v>8</v>
      </c>
      <c r="Y786" s="9" t="str">
        <f t="shared" si="102"/>
        <v>Completed</v>
      </c>
      <c r="Z786" s="6" t="str">
        <f t="shared" si="103"/>
        <v>Low</v>
      </c>
    </row>
    <row r="787" spans="1:26" x14ac:dyDescent="0.35">
      <c r="A787" s="8">
        <v>45482</v>
      </c>
      <c r="B787" s="6" t="s">
        <v>18</v>
      </c>
      <c r="C787" s="6" t="s">
        <v>29</v>
      </c>
      <c r="D787" s="12">
        <v>4</v>
      </c>
      <c r="E787" s="10">
        <v>256.83</v>
      </c>
      <c r="F787" s="6" t="s">
        <v>31</v>
      </c>
      <c r="G787" s="6" t="s">
        <v>34</v>
      </c>
      <c r="H787" s="7">
        <v>0.15</v>
      </c>
      <c r="I787" s="6" t="s">
        <v>39</v>
      </c>
      <c r="J787" s="10">
        <v>873.22199999999987</v>
      </c>
      <c r="K787" s="6" t="s">
        <v>46</v>
      </c>
      <c r="L787" s="6" t="s">
        <v>2928</v>
      </c>
      <c r="M787" s="12">
        <v>1</v>
      </c>
      <c r="N787" s="9" t="s">
        <v>833</v>
      </c>
      <c r="O787" s="6" t="s">
        <v>2300</v>
      </c>
      <c r="P787" s="11">
        <v>44.72</v>
      </c>
      <c r="Q787" s="16">
        <v>45490</v>
      </c>
      <c r="R787" s="6" t="s">
        <v>2921</v>
      </c>
      <c r="S787" s="9">
        <f t="shared" si="96"/>
        <v>2024</v>
      </c>
      <c r="T787" s="12">
        <f t="shared" si="97"/>
        <v>7</v>
      </c>
      <c r="U787" s="6" t="str">
        <f t="shared" si="98"/>
        <v>Juli</v>
      </c>
      <c r="V787" s="9" t="str">
        <f t="shared" si="99"/>
        <v>Q3</v>
      </c>
      <c r="W787" s="10">
        <f t="shared" si="100"/>
        <v>828.50199999999984</v>
      </c>
      <c r="X787" s="12">
        <f t="shared" si="101"/>
        <v>8</v>
      </c>
      <c r="Y787" s="9" t="str">
        <f t="shared" si="102"/>
        <v>Returned</v>
      </c>
      <c r="Z787" s="6" t="str">
        <f t="shared" si="103"/>
        <v>High</v>
      </c>
    </row>
    <row r="788" spans="1:26" x14ac:dyDescent="0.35">
      <c r="A788" s="8">
        <v>45724</v>
      </c>
      <c r="B788" s="6" t="s">
        <v>19</v>
      </c>
      <c r="C788" s="6" t="s">
        <v>27</v>
      </c>
      <c r="D788" s="12">
        <v>1</v>
      </c>
      <c r="E788" s="10">
        <v>247.04</v>
      </c>
      <c r="F788" s="6" t="s">
        <v>32</v>
      </c>
      <c r="G788" s="6" t="s">
        <v>34</v>
      </c>
      <c r="H788" s="7">
        <v>0</v>
      </c>
      <c r="I788" s="6" t="s">
        <v>41</v>
      </c>
      <c r="J788" s="10">
        <v>247.04</v>
      </c>
      <c r="K788" s="6" t="s">
        <v>44</v>
      </c>
      <c r="L788" s="6" t="s">
        <v>47</v>
      </c>
      <c r="M788" s="12">
        <v>0</v>
      </c>
      <c r="N788" s="9" t="s">
        <v>834</v>
      </c>
      <c r="O788" s="6" t="s">
        <v>2301</v>
      </c>
      <c r="P788" s="11">
        <v>26.86</v>
      </c>
      <c r="Q788" s="16">
        <v>45729</v>
      </c>
      <c r="R788" s="6" t="s">
        <v>2922</v>
      </c>
      <c r="S788" s="9">
        <f t="shared" si="96"/>
        <v>2025</v>
      </c>
      <c r="T788" s="12">
        <f t="shared" si="97"/>
        <v>3</v>
      </c>
      <c r="U788" s="6" t="str">
        <f t="shared" si="98"/>
        <v>Maret</v>
      </c>
      <c r="V788" s="9" t="str">
        <f t="shared" si="99"/>
        <v>Q1</v>
      </c>
      <c r="W788" s="10">
        <f t="shared" si="100"/>
        <v>220.18</v>
      </c>
      <c r="X788" s="12">
        <f t="shared" si="101"/>
        <v>5</v>
      </c>
      <c r="Y788" s="9" t="str">
        <f t="shared" si="102"/>
        <v>Completed</v>
      </c>
      <c r="Z788" s="6" t="str">
        <f t="shared" si="103"/>
        <v>No Discount</v>
      </c>
    </row>
    <row r="789" spans="1:26" x14ac:dyDescent="0.35">
      <c r="A789" s="8">
        <v>45829</v>
      </c>
      <c r="B789" s="6" t="s">
        <v>19</v>
      </c>
      <c r="C789" s="6" t="s">
        <v>28</v>
      </c>
      <c r="D789" s="12">
        <v>3</v>
      </c>
      <c r="E789" s="10">
        <v>583.38</v>
      </c>
      <c r="F789" s="6" t="s">
        <v>30</v>
      </c>
      <c r="G789" s="6" t="s">
        <v>35</v>
      </c>
      <c r="H789" s="7">
        <v>0.15</v>
      </c>
      <c r="I789" s="6" t="s">
        <v>40</v>
      </c>
      <c r="J789" s="10">
        <v>1487.6189999999999</v>
      </c>
      <c r="K789" s="6" t="s">
        <v>46</v>
      </c>
      <c r="L789" s="6" t="s">
        <v>49</v>
      </c>
      <c r="M789" s="12">
        <v>1</v>
      </c>
      <c r="N789" s="9" t="s">
        <v>835</v>
      </c>
      <c r="O789" s="6" t="s">
        <v>2302</v>
      </c>
      <c r="P789" s="11">
        <v>30.12</v>
      </c>
      <c r="Q789" s="16">
        <v>45838</v>
      </c>
      <c r="R789" s="6" t="s">
        <v>2922</v>
      </c>
      <c r="S789" s="9">
        <f t="shared" si="96"/>
        <v>2025</v>
      </c>
      <c r="T789" s="12">
        <f t="shared" si="97"/>
        <v>6</v>
      </c>
      <c r="U789" s="6" t="str">
        <f t="shared" si="98"/>
        <v>Juni</v>
      </c>
      <c r="V789" s="9" t="str">
        <f t="shared" si="99"/>
        <v>Q2</v>
      </c>
      <c r="W789" s="10">
        <f t="shared" si="100"/>
        <v>1457.499</v>
      </c>
      <c r="X789" s="12">
        <f t="shared" si="101"/>
        <v>9</v>
      </c>
      <c r="Y789" s="9" t="str">
        <f t="shared" si="102"/>
        <v>Returned</v>
      </c>
      <c r="Z789" s="6" t="str">
        <f t="shared" si="103"/>
        <v>High</v>
      </c>
    </row>
    <row r="790" spans="1:26" x14ac:dyDescent="0.35">
      <c r="A790" s="8">
        <v>45836</v>
      </c>
      <c r="B790" s="6" t="s">
        <v>20</v>
      </c>
      <c r="C790" s="6" t="s">
        <v>28</v>
      </c>
      <c r="D790" s="12">
        <v>13</v>
      </c>
      <c r="E790" s="10">
        <v>341.38</v>
      </c>
      <c r="F790" s="6" t="s">
        <v>32</v>
      </c>
      <c r="G790" s="6" t="s">
        <v>35</v>
      </c>
      <c r="H790" s="7">
        <v>0.15</v>
      </c>
      <c r="I790" s="6" t="s">
        <v>37</v>
      </c>
      <c r="J790" s="10">
        <v>3772.2489999999989</v>
      </c>
      <c r="K790" s="6" t="s">
        <v>46</v>
      </c>
      <c r="L790" s="6" t="s">
        <v>2928</v>
      </c>
      <c r="M790" s="12">
        <v>0</v>
      </c>
      <c r="N790" s="9" t="s">
        <v>836</v>
      </c>
      <c r="O790" s="6" t="s">
        <v>2303</v>
      </c>
      <c r="P790" s="11">
        <v>18.2</v>
      </c>
      <c r="Q790" s="16">
        <v>45839</v>
      </c>
      <c r="R790" s="6" t="s">
        <v>2923</v>
      </c>
      <c r="S790" s="9">
        <f t="shared" si="96"/>
        <v>2025</v>
      </c>
      <c r="T790" s="12">
        <f t="shared" si="97"/>
        <v>6</v>
      </c>
      <c r="U790" s="6" t="str">
        <f t="shared" si="98"/>
        <v>Juni</v>
      </c>
      <c r="V790" s="9" t="str">
        <f t="shared" si="99"/>
        <v>Q2</v>
      </c>
      <c r="W790" s="10">
        <f t="shared" si="100"/>
        <v>3754.0489999999991</v>
      </c>
      <c r="X790" s="12">
        <f t="shared" si="101"/>
        <v>3</v>
      </c>
      <c r="Y790" s="9" t="str">
        <f t="shared" si="102"/>
        <v>Completed</v>
      </c>
      <c r="Z790" s="6" t="str">
        <f t="shared" si="103"/>
        <v>High</v>
      </c>
    </row>
    <row r="791" spans="1:26" x14ac:dyDescent="0.35">
      <c r="A791" s="8">
        <v>45752</v>
      </c>
      <c r="B791" s="6" t="s">
        <v>22</v>
      </c>
      <c r="C791" s="6" t="s">
        <v>26</v>
      </c>
      <c r="D791" s="12">
        <v>19</v>
      </c>
      <c r="E791" s="10">
        <v>267.02999999999997</v>
      </c>
      <c r="F791" s="6" t="s">
        <v>33</v>
      </c>
      <c r="G791" s="6" t="s">
        <v>34</v>
      </c>
      <c r="H791" s="7">
        <v>0.15</v>
      </c>
      <c r="I791" s="6" t="s">
        <v>41</v>
      </c>
      <c r="J791" s="10">
        <v>4312.5344999999998</v>
      </c>
      <c r="K791" s="6" t="s">
        <v>42</v>
      </c>
      <c r="L791" s="6" t="s">
        <v>48</v>
      </c>
      <c r="M791" s="12">
        <v>1</v>
      </c>
      <c r="N791" s="9" t="s">
        <v>837</v>
      </c>
      <c r="O791" s="6" t="s">
        <v>2304</v>
      </c>
      <c r="P791" s="11">
        <v>35.82</v>
      </c>
      <c r="Q791" s="16">
        <v>45760</v>
      </c>
      <c r="R791" s="6" t="s">
        <v>2925</v>
      </c>
      <c r="S791" s="9">
        <f t="shared" si="96"/>
        <v>2025</v>
      </c>
      <c r="T791" s="12">
        <f t="shared" si="97"/>
        <v>4</v>
      </c>
      <c r="U791" s="6" t="str">
        <f t="shared" si="98"/>
        <v>April</v>
      </c>
      <c r="V791" s="9" t="str">
        <f t="shared" si="99"/>
        <v>Q2</v>
      </c>
      <c r="W791" s="10">
        <f t="shared" si="100"/>
        <v>4276.7145</v>
      </c>
      <c r="X791" s="12">
        <f t="shared" si="101"/>
        <v>8</v>
      </c>
      <c r="Y791" s="9" t="str">
        <f t="shared" si="102"/>
        <v>Returned</v>
      </c>
      <c r="Z791" s="6" t="str">
        <f t="shared" si="103"/>
        <v>High</v>
      </c>
    </row>
    <row r="792" spans="1:26" x14ac:dyDescent="0.35">
      <c r="A792" s="8">
        <v>45356</v>
      </c>
      <c r="B792" s="6" t="s">
        <v>19</v>
      </c>
      <c r="C792" s="6" t="s">
        <v>29</v>
      </c>
      <c r="D792" s="12">
        <v>7</v>
      </c>
      <c r="E792" s="10">
        <v>77.69</v>
      </c>
      <c r="F792" s="6" t="s">
        <v>33</v>
      </c>
      <c r="G792" s="6" t="s">
        <v>34</v>
      </c>
      <c r="H792" s="7">
        <v>0</v>
      </c>
      <c r="I792" s="6" t="s">
        <v>39</v>
      </c>
      <c r="J792" s="10">
        <v>543.82999999999993</v>
      </c>
      <c r="K792" s="6" t="s">
        <v>44</v>
      </c>
      <c r="L792" s="6" t="s">
        <v>48</v>
      </c>
      <c r="M792" s="12">
        <v>0</v>
      </c>
      <c r="N792" s="9" t="s">
        <v>838</v>
      </c>
      <c r="O792" s="6" t="s">
        <v>2305</v>
      </c>
      <c r="P792" s="11">
        <v>41.89</v>
      </c>
      <c r="Q792" s="16">
        <v>45363</v>
      </c>
      <c r="R792" s="6" t="s">
        <v>2922</v>
      </c>
      <c r="S792" s="9">
        <f t="shared" si="96"/>
        <v>2024</v>
      </c>
      <c r="T792" s="12">
        <f t="shared" si="97"/>
        <v>3</v>
      </c>
      <c r="U792" s="6" t="str">
        <f t="shared" si="98"/>
        <v>Maret</v>
      </c>
      <c r="V792" s="9" t="str">
        <f t="shared" si="99"/>
        <v>Q1</v>
      </c>
      <c r="W792" s="10">
        <f t="shared" si="100"/>
        <v>501.93999999999994</v>
      </c>
      <c r="X792" s="12">
        <f t="shared" si="101"/>
        <v>7</v>
      </c>
      <c r="Y792" s="9" t="str">
        <f t="shared" si="102"/>
        <v>Completed</v>
      </c>
      <c r="Z792" s="6" t="str">
        <f t="shared" si="103"/>
        <v>No Discount</v>
      </c>
    </row>
    <row r="793" spans="1:26" x14ac:dyDescent="0.35">
      <c r="A793" s="8">
        <v>45360</v>
      </c>
      <c r="B793" s="6" t="s">
        <v>18</v>
      </c>
      <c r="C793" s="6" t="s">
        <v>24</v>
      </c>
      <c r="D793" s="12">
        <v>20</v>
      </c>
      <c r="E793" s="10">
        <v>312.43</v>
      </c>
      <c r="F793" s="6" t="s">
        <v>32</v>
      </c>
      <c r="G793" s="6" t="s">
        <v>35</v>
      </c>
      <c r="H793" s="7">
        <v>0</v>
      </c>
      <c r="I793" s="6" t="s">
        <v>39</v>
      </c>
      <c r="J793" s="10">
        <v>6248.6</v>
      </c>
      <c r="K793" s="6" t="s">
        <v>44</v>
      </c>
      <c r="L793" s="6" t="s">
        <v>48</v>
      </c>
      <c r="M793" s="12">
        <v>0</v>
      </c>
      <c r="N793" s="9" t="s">
        <v>839</v>
      </c>
      <c r="O793" s="6" t="s">
        <v>2306</v>
      </c>
      <c r="P793" s="11">
        <v>28.11</v>
      </c>
      <c r="Q793" s="16">
        <v>45362</v>
      </c>
      <c r="R793" s="6" t="s">
        <v>2921</v>
      </c>
      <c r="S793" s="9">
        <f t="shared" si="96"/>
        <v>2024</v>
      </c>
      <c r="T793" s="12">
        <f t="shared" si="97"/>
        <v>3</v>
      </c>
      <c r="U793" s="6" t="str">
        <f t="shared" si="98"/>
        <v>Maret</v>
      </c>
      <c r="V793" s="9" t="str">
        <f t="shared" si="99"/>
        <v>Q1</v>
      </c>
      <c r="W793" s="10">
        <f t="shared" si="100"/>
        <v>6220.4900000000007</v>
      </c>
      <c r="X793" s="12">
        <f t="shared" si="101"/>
        <v>2</v>
      </c>
      <c r="Y793" s="9" t="str">
        <f t="shared" si="102"/>
        <v>Completed</v>
      </c>
      <c r="Z793" s="6" t="str">
        <f t="shared" si="103"/>
        <v>No Discount</v>
      </c>
    </row>
    <row r="794" spans="1:26" x14ac:dyDescent="0.35">
      <c r="A794" s="8">
        <v>45713</v>
      </c>
      <c r="B794" s="6" t="s">
        <v>21</v>
      </c>
      <c r="C794" s="6" t="s">
        <v>27</v>
      </c>
      <c r="D794" s="12">
        <v>19</v>
      </c>
      <c r="E794" s="10">
        <v>14.1</v>
      </c>
      <c r="F794" s="6" t="s">
        <v>32</v>
      </c>
      <c r="G794" s="6" t="s">
        <v>34</v>
      </c>
      <c r="H794" s="7">
        <v>0.05</v>
      </c>
      <c r="I794" s="6" t="s">
        <v>39</v>
      </c>
      <c r="J794" s="10">
        <v>254.505</v>
      </c>
      <c r="K794" s="6" t="s">
        <v>46</v>
      </c>
      <c r="L794" s="6" t="s">
        <v>47</v>
      </c>
      <c r="M794" s="12">
        <v>0</v>
      </c>
      <c r="N794" s="9" t="s">
        <v>840</v>
      </c>
      <c r="O794" s="6" t="s">
        <v>2307</v>
      </c>
      <c r="P794" s="11">
        <v>37.840000000000003</v>
      </c>
      <c r="Q794" s="16">
        <v>45716</v>
      </c>
      <c r="R794" s="6" t="s">
        <v>2924</v>
      </c>
      <c r="S794" s="9">
        <f t="shared" si="96"/>
        <v>2025</v>
      </c>
      <c r="T794" s="12">
        <f t="shared" si="97"/>
        <v>2</v>
      </c>
      <c r="U794" s="6" t="str">
        <f t="shared" si="98"/>
        <v>Februari</v>
      </c>
      <c r="V794" s="9" t="str">
        <f t="shared" si="99"/>
        <v>Q1</v>
      </c>
      <c r="W794" s="10">
        <f t="shared" si="100"/>
        <v>216.66499999999999</v>
      </c>
      <c r="X794" s="12">
        <f t="shared" si="101"/>
        <v>3</v>
      </c>
      <c r="Y794" s="9" t="str">
        <f t="shared" si="102"/>
        <v>Completed</v>
      </c>
      <c r="Z794" s="6" t="str">
        <f t="shared" si="103"/>
        <v>Low</v>
      </c>
    </row>
    <row r="795" spans="1:26" x14ac:dyDescent="0.35">
      <c r="A795" s="8">
        <v>45612</v>
      </c>
      <c r="B795" s="6" t="s">
        <v>22</v>
      </c>
      <c r="C795" s="6" t="s">
        <v>28</v>
      </c>
      <c r="D795" s="12">
        <v>17</v>
      </c>
      <c r="E795" s="10">
        <v>266.83</v>
      </c>
      <c r="F795" s="6" t="s">
        <v>33</v>
      </c>
      <c r="G795" s="6" t="s">
        <v>35</v>
      </c>
      <c r="H795" s="7">
        <v>0.05</v>
      </c>
      <c r="I795" s="6" t="s">
        <v>38</v>
      </c>
      <c r="J795" s="10">
        <v>4309.3044999999993</v>
      </c>
      <c r="K795" s="6" t="s">
        <v>44</v>
      </c>
      <c r="L795" s="6" t="s">
        <v>49</v>
      </c>
      <c r="M795" s="12">
        <v>0</v>
      </c>
      <c r="N795" s="9" t="s">
        <v>841</v>
      </c>
      <c r="O795" s="6" t="s">
        <v>2308</v>
      </c>
      <c r="P795" s="11">
        <v>32.520000000000003</v>
      </c>
      <c r="Q795" s="16">
        <v>45619</v>
      </c>
      <c r="R795" s="6" t="s">
        <v>2925</v>
      </c>
      <c r="S795" s="9">
        <f t="shared" si="96"/>
        <v>2024</v>
      </c>
      <c r="T795" s="12">
        <f t="shared" si="97"/>
        <v>11</v>
      </c>
      <c r="U795" s="6" t="str">
        <f t="shared" si="98"/>
        <v>November</v>
      </c>
      <c r="V795" s="9" t="str">
        <f t="shared" si="99"/>
        <v>Q4</v>
      </c>
      <c r="W795" s="10">
        <f t="shared" si="100"/>
        <v>4276.7844999999988</v>
      </c>
      <c r="X795" s="12">
        <f t="shared" si="101"/>
        <v>7</v>
      </c>
      <c r="Y795" s="9" t="str">
        <f t="shared" si="102"/>
        <v>Completed</v>
      </c>
      <c r="Z795" s="6" t="str">
        <f t="shared" si="103"/>
        <v>Low</v>
      </c>
    </row>
    <row r="796" spans="1:26" x14ac:dyDescent="0.35">
      <c r="A796" s="8">
        <v>45505</v>
      </c>
      <c r="B796" s="6" t="s">
        <v>19</v>
      </c>
      <c r="C796" s="6" t="s">
        <v>29</v>
      </c>
      <c r="D796" s="12">
        <v>20</v>
      </c>
      <c r="E796" s="10">
        <v>248.11</v>
      </c>
      <c r="F796" s="6" t="s">
        <v>33</v>
      </c>
      <c r="G796" s="6" t="s">
        <v>34</v>
      </c>
      <c r="H796" s="7">
        <v>0.05</v>
      </c>
      <c r="I796" s="6" t="s">
        <v>39</v>
      </c>
      <c r="J796" s="10">
        <v>4714.09</v>
      </c>
      <c r="K796" s="6" t="s">
        <v>42</v>
      </c>
      <c r="L796" s="6" t="s">
        <v>48</v>
      </c>
      <c r="M796" s="12">
        <v>0</v>
      </c>
      <c r="N796" s="9" t="s">
        <v>842</v>
      </c>
      <c r="O796" s="6" t="s">
        <v>2309</v>
      </c>
      <c r="P796" s="11">
        <v>22.96</v>
      </c>
      <c r="Q796" s="16">
        <v>45510</v>
      </c>
      <c r="R796" s="6" t="s">
        <v>2922</v>
      </c>
      <c r="S796" s="9">
        <f t="shared" si="96"/>
        <v>2024</v>
      </c>
      <c r="T796" s="12">
        <f t="shared" si="97"/>
        <v>8</v>
      </c>
      <c r="U796" s="6" t="str">
        <f t="shared" si="98"/>
        <v>Agustus</v>
      </c>
      <c r="V796" s="9" t="str">
        <f t="shared" si="99"/>
        <v>Q3</v>
      </c>
      <c r="W796" s="10">
        <f t="shared" si="100"/>
        <v>4691.13</v>
      </c>
      <c r="X796" s="12">
        <f t="shared" si="101"/>
        <v>5</v>
      </c>
      <c r="Y796" s="9" t="str">
        <f t="shared" si="102"/>
        <v>Completed</v>
      </c>
      <c r="Z796" s="6" t="str">
        <f t="shared" si="103"/>
        <v>Low</v>
      </c>
    </row>
    <row r="797" spans="1:26" x14ac:dyDescent="0.35">
      <c r="A797" s="8">
        <v>45402</v>
      </c>
      <c r="B797" s="6" t="s">
        <v>22</v>
      </c>
      <c r="C797" s="6" t="s">
        <v>26</v>
      </c>
      <c r="D797" s="12">
        <v>5</v>
      </c>
      <c r="E797" s="10">
        <v>316.76</v>
      </c>
      <c r="F797" s="6" t="s">
        <v>30</v>
      </c>
      <c r="G797" s="6" t="s">
        <v>35</v>
      </c>
      <c r="H797" s="7">
        <v>0.05</v>
      </c>
      <c r="I797" s="6" t="s">
        <v>37</v>
      </c>
      <c r="J797" s="10">
        <v>1504.61</v>
      </c>
      <c r="K797" s="6" t="s">
        <v>43</v>
      </c>
      <c r="L797" s="6" t="s">
        <v>47</v>
      </c>
      <c r="M797" s="12">
        <v>1</v>
      </c>
      <c r="N797" s="9" t="s">
        <v>843</v>
      </c>
      <c r="O797" s="6" t="s">
        <v>2161</v>
      </c>
      <c r="P797" s="11">
        <v>12.7</v>
      </c>
      <c r="Q797" s="16">
        <v>45412</v>
      </c>
      <c r="R797" s="6" t="s">
        <v>2925</v>
      </c>
      <c r="S797" s="9">
        <f t="shared" si="96"/>
        <v>2024</v>
      </c>
      <c r="T797" s="12">
        <f t="shared" si="97"/>
        <v>4</v>
      </c>
      <c r="U797" s="6" t="str">
        <f t="shared" si="98"/>
        <v>April</v>
      </c>
      <c r="V797" s="9" t="str">
        <f t="shared" si="99"/>
        <v>Q2</v>
      </c>
      <c r="W797" s="10">
        <f t="shared" si="100"/>
        <v>1491.9099999999999</v>
      </c>
      <c r="X797" s="12">
        <f t="shared" si="101"/>
        <v>10</v>
      </c>
      <c r="Y797" s="9" t="str">
        <f t="shared" si="102"/>
        <v>Returned</v>
      </c>
      <c r="Z797" s="6" t="str">
        <f t="shared" si="103"/>
        <v>Low</v>
      </c>
    </row>
    <row r="798" spans="1:26" x14ac:dyDescent="0.35">
      <c r="A798" s="8">
        <v>45402</v>
      </c>
      <c r="B798" s="6" t="s">
        <v>19</v>
      </c>
      <c r="C798" s="6" t="s">
        <v>23</v>
      </c>
      <c r="D798" s="12">
        <v>2</v>
      </c>
      <c r="E798" s="10">
        <v>169.62</v>
      </c>
      <c r="F798" s="6" t="s">
        <v>32</v>
      </c>
      <c r="G798" s="6" t="s">
        <v>35</v>
      </c>
      <c r="H798" s="7">
        <v>0.1</v>
      </c>
      <c r="I798" s="6" t="s">
        <v>37</v>
      </c>
      <c r="J798" s="10">
        <v>305.31599999999997</v>
      </c>
      <c r="K798" s="6" t="s">
        <v>45</v>
      </c>
      <c r="L798" s="6" t="s">
        <v>2928</v>
      </c>
      <c r="M798" s="12">
        <v>0</v>
      </c>
      <c r="N798" s="9" t="s">
        <v>844</v>
      </c>
      <c r="O798" s="6" t="s">
        <v>2310</v>
      </c>
      <c r="P798" s="11">
        <v>45.41</v>
      </c>
      <c r="Q798" s="16">
        <v>45407</v>
      </c>
      <c r="R798" s="6" t="s">
        <v>2922</v>
      </c>
      <c r="S798" s="9">
        <f t="shared" si="96"/>
        <v>2024</v>
      </c>
      <c r="T798" s="12">
        <f t="shared" si="97"/>
        <v>4</v>
      </c>
      <c r="U798" s="6" t="str">
        <f t="shared" si="98"/>
        <v>April</v>
      </c>
      <c r="V798" s="9" t="str">
        <f t="shared" si="99"/>
        <v>Q2</v>
      </c>
      <c r="W798" s="10">
        <f t="shared" si="100"/>
        <v>259.90599999999995</v>
      </c>
      <c r="X798" s="12">
        <f t="shared" si="101"/>
        <v>5</v>
      </c>
      <c r="Y798" s="9" t="str">
        <f t="shared" si="102"/>
        <v>Completed</v>
      </c>
      <c r="Z798" s="6" t="str">
        <f t="shared" si="103"/>
        <v>Medium</v>
      </c>
    </row>
    <row r="799" spans="1:26" x14ac:dyDescent="0.35">
      <c r="A799" s="8">
        <v>45191</v>
      </c>
      <c r="B799" s="6" t="s">
        <v>20</v>
      </c>
      <c r="C799" s="6" t="s">
        <v>23</v>
      </c>
      <c r="D799" s="12">
        <v>19</v>
      </c>
      <c r="E799" s="10">
        <v>35.380000000000003</v>
      </c>
      <c r="F799" s="6" t="s">
        <v>31</v>
      </c>
      <c r="G799" s="6" t="s">
        <v>35</v>
      </c>
      <c r="H799" s="7">
        <v>0.15</v>
      </c>
      <c r="I799" s="6" t="s">
        <v>40</v>
      </c>
      <c r="J799" s="10">
        <v>571.38700000000006</v>
      </c>
      <c r="K799" s="6" t="s">
        <v>42</v>
      </c>
      <c r="L799" s="6" t="s">
        <v>48</v>
      </c>
      <c r="M799" s="12">
        <v>0</v>
      </c>
      <c r="N799" s="9" t="s">
        <v>845</v>
      </c>
      <c r="O799" s="6" t="s">
        <v>2311</v>
      </c>
      <c r="P799" s="11">
        <v>7.06</v>
      </c>
      <c r="Q799" s="16">
        <v>45197</v>
      </c>
      <c r="R799" s="6" t="s">
        <v>2923</v>
      </c>
      <c r="S799" s="9">
        <f t="shared" si="96"/>
        <v>2023</v>
      </c>
      <c r="T799" s="12">
        <f t="shared" si="97"/>
        <v>9</v>
      </c>
      <c r="U799" s="6" t="str">
        <f t="shared" si="98"/>
        <v>September</v>
      </c>
      <c r="V799" s="9" t="str">
        <f t="shared" si="99"/>
        <v>Q3</v>
      </c>
      <c r="W799" s="10">
        <f t="shared" si="100"/>
        <v>564.32700000000011</v>
      </c>
      <c r="X799" s="12">
        <f t="shared" si="101"/>
        <v>6</v>
      </c>
      <c r="Y799" s="9" t="str">
        <f t="shared" si="102"/>
        <v>Completed</v>
      </c>
      <c r="Z799" s="6" t="str">
        <f t="shared" si="103"/>
        <v>High</v>
      </c>
    </row>
    <row r="800" spans="1:26" x14ac:dyDescent="0.35">
      <c r="A800" s="8">
        <v>45709</v>
      </c>
      <c r="B800" s="6" t="s">
        <v>22</v>
      </c>
      <c r="C800" s="6" t="s">
        <v>26</v>
      </c>
      <c r="D800" s="12">
        <v>3</v>
      </c>
      <c r="E800" s="10">
        <v>264.08</v>
      </c>
      <c r="F800" s="6" t="s">
        <v>31</v>
      </c>
      <c r="G800" s="6" t="s">
        <v>35</v>
      </c>
      <c r="H800" s="7">
        <v>0.1</v>
      </c>
      <c r="I800" s="6" t="s">
        <v>40</v>
      </c>
      <c r="J800" s="10">
        <v>713.01600000000008</v>
      </c>
      <c r="K800" s="6" t="s">
        <v>42</v>
      </c>
      <c r="L800" s="6" t="s">
        <v>2928</v>
      </c>
      <c r="M800" s="12">
        <v>0</v>
      </c>
      <c r="N800" s="9" t="s">
        <v>846</v>
      </c>
      <c r="O800" s="6" t="s">
        <v>2312</v>
      </c>
      <c r="P800" s="11">
        <v>25.39</v>
      </c>
      <c r="Q800" s="16">
        <v>45718</v>
      </c>
      <c r="R800" s="6" t="s">
        <v>2925</v>
      </c>
      <c r="S800" s="9">
        <f t="shared" si="96"/>
        <v>2025</v>
      </c>
      <c r="T800" s="12">
        <f t="shared" si="97"/>
        <v>2</v>
      </c>
      <c r="U800" s="6" t="str">
        <f t="shared" si="98"/>
        <v>Februari</v>
      </c>
      <c r="V800" s="9" t="str">
        <f t="shared" si="99"/>
        <v>Q1</v>
      </c>
      <c r="W800" s="10">
        <f t="shared" si="100"/>
        <v>687.62600000000009</v>
      </c>
      <c r="X800" s="12">
        <f t="shared" si="101"/>
        <v>9</v>
      </c>
      <c r="Y800" s="9" t="str">
        <f t="shared" si="102"/>
        <v>Completed</v>
      </c>
      <c r="Z800" s="6" t="str">
        <f t="shared" si="103"/>
        <v>Medium</v>
      </c>
    </row>
    <row r="801" spans="1:26" x14ac:dyDescent="0.35">
      <c r="A801" s="8">
        <v>45832</v>
      </c>
      <c r="B801" s="6" t="s">
        <v>18</v>
      </c>
      <c r="C801" s="6" t="s">
        <v>28</v>
      </c>
      <c r="D801" s="12">
        <v>5</v>
      </c>
      <c r="E801" s="10">
        <v>137.56</v>
      </c>
      <c r="F801" s="6" t="s">
        <v>32</v>
      </c>
      <c r="G801" s="6" t="s">
        <v>34</v>
      </c>
      <c r="H801" s="7">
        <v>0.15</v>
      </c>
      <c r="I801" s="6" t="s">
        <v>40</v>
      </c>
      <c r="J801" s="10">
        <v>584.63</v>
      </c>
      <c r="K801" s="6" t="s">
        <v>45</v>
      </c>
      <c r="L801" s="6" t="s">
        <v>48</v>
      </c>
      <c r="M801" s="12">
        <v>0</v>
      </c>
      <c r="N801" s="9" t="s">
        <v>847</v>
      </c>
      <c r="O801" s="6" t="s">
        <v>1654</v>
      </c>
      <c r="P801" s="11">
        <v>6.45</v>
      </c>
      <c r="Q801" s="16">
        <v>45839</v>
      </c>
      <c r="R801" s="6" t="s">
        <v>2921</v>
      </c>
      <c r="S801" s="9">
        <f t="shared" si="96"/>
        <v>2025</v>
      </c>
      <c r="T801" s="12">
        <f t="shared" si="97"/>
        <v>6</v>
      </c>
      <c r="U801" s="6" t="str">
        <f t="shared" si="98"/>
        <v>Juni</v>
      </c>
      <c r="V801" s="9" t="str">
        <f t="shared" si="99"/>
        <v>Q2</v>
      </c>
      <c r="W801" s="10">
        <f t="shared" si="100"/>
        <v>578.17999999999995</v>
      </c>
      <c r="X801" s="12">
        <f t="shared" si="101"/>
        <v>7</v>
      </c>
      <c r="Y801" s="9" t="str">
        <f t="shared" si="102"/>
        <v>Completed</v>
      </c>
      <c r="Z801" s="6" t="str">
        <f t="shared" si="103"/>
        <v>High</v>
      </c>
    </row>
    <row r="802" spans="1:26" x14ac:dyDescent="0.35">
      <c r="A802" s="8">
        <v>45258</v>
      </c>
      <c r="B802" s="6" t="s">
        <v>21</v>
      </c>
      <c r="C802" s="6" t="s">
        <v>23</v>
      </c>
      <c r="D802" s="12">
        <v>8</v>
      </c>
      <c r="E802" s="10">
        <v>157.93</v>
      </c>
      <c r="F802" s="6" t="s">
        <v>30</v>
      </c>
      <c r="G802" s="6" t="s">
        <v>35</v>
      </c>
      <c r="H802" s="7">
        <v>0.15</v>
      </c>
      <c r="I802" s="6" t="s">
        <v>40</v>
      </c>
      <c r="J802" s="10">
        <v>1073.924</v>
      </c>
      <c r="K802" s="6" t="s">
        <v>42</v>
      </c>
      <c r="L802" s="6" t="s">
        <v>48</v>
      </c>
      <c r="M802" s="12">
        <v>0</v>
      </c>
      <c r="N802" s="9" t="s">
        <v>848</v>
      </c>
      <c r="O802" s="6" t="s">
        <v>2313</v>
      </c>
      <c r="P802" s="11">
        <v>6.31</v>
      </c>
      <c r="Q802" s="16">
        <v>45265</v>
      </c>
      <c r="R802" s="6" t="s">
        <v>2924</v>
      </c>
      <c r="S802" s="9">
        <f t="shared" si="96"/>
        <v>2023</v>
      </c>
      <c r="T802" s="12">
        <f t="shared" si="97"/>
        <v>11</v>
      </c>
      <c r="U802" s="6" t="str">
        <f t="shared" si="98"/>
        <v>November</v>
      </c>
      <c r="V802" s="9" t="str">
        <f t="shared" si="99"/>
        <v>Q4</v>
      </c>
      <c r="W802" s="10">
        <f t="shared" si="100"/>
        <v>1067.614</v>
      </c>
      <c r="X802" s="12">
        <f t="shared" si="101"/>
        <v>7</v>
      </c>
      <c r="Y802" s="9" t="str">
        <f t="shared" si="102"/>
        <v>Completed</v>
      </c>
      <c r="Z802" s="6" t="str">
        <f t="shared" si="103"/>
        <v>High</v>
      </c>
    </row>
    <row r="803" spans="1:26" x14ac:dyDescent="0.35">
      <c r="A803" s="8">
        <v>45390</v>
      </c>
      <c r="B803" s="6" t="s">
        <v>20</v>
      </c>
      <c r="C803" s="6" t="s">
        <v>25</v>
      </c>
      <c r="D803" s="12">
        <v>6</v>
      </c>
      <c r="E803" s="10">
        <v>126.86</v>
      </c>
      <c r="F803" s="6" t="s">
        <v>32</v>
      </c>
      <c r="G803" s="6" t="s">
        <v>34</v>
      </c>
      <c r="H803" s="7">
        <v>0.05</v>
      </c>
      <c r="I803" s="6" t="s">
        <v>36</v>
      </c>
      <c r="J803" s="10">
        <v>723.10199999999998</v>
      </c>
      <c r="K803" s="6" t="s">
        <v>45</v>
      </c>
      <c r="L803" s="6" t="s">
        <v>47</v>
      </c>
      <c r="M803" s="12">
        <v>0</v>
      </c>
      <c r="N803" s="9" t="s">
        <v>849</v>
      </c>
      <c r="O803" s="6" t="s">
        <v>2314</v>
      </c>
      <c r="P803" s="11">
        <v>35.49</v>
      </c>
      <c r="Q803" s="16">
        <v>45399</v>
      </c>
      <c r="R803" s="6" t="s">
        <v>2923</v>
      </c>
      <c r="S803" s="9">
        <f t="shared" si="96"/>
        <v>2024</v>
      </c>
      <c r="T803" s="12">
        <f t="shared" si="97"/>
        <v>4</v>
      </c>
      <c r="U803" s="6" t="str">
        <f t="shared" si="98"/>
        <v>April</v>
      </c>
      <c r="V803" s="9" t="str">
        <f t="shared" si="99"/>
        <v>Q2</v>
      </c>
      <c r="W803" s="10">
        <f t="shared" si="100"/>
        <v>687.61199999999997</v>
      </c>
      <c r="X803" s="12">
        <f t="shared" si="101"/>
        <v>9</v>
      </c>
      <c r="Y803" s="9" t="str">
        <f t="shared" si="102"/>
        <v>Completed</v>
      </c>
      <c r="Z803" s="6" t="str">
        <f t="shared" si="103"/>
        <v>Low</v>
      </c>
    </row>
    <row r="804" spans="1:26" x14ac:dyDescent="0.35">
      <c r="A804" s="8">
        <v>45664</v>
      </c>
      <c r="B804" s="6" t="s">
        <v>20</v>
      </c>
      <c r="C804" s="6" t="s">
        <v>26</v>
      </c>
      <c r="D804" s="12">
        <v>15</v>
      </c>
      <c r="E804" s="10">
        <v>240.05</v>
      </c>
      <c r="F804" s="6" t="s">
        <v>32</v>
      </c>
      <c r="G804" s="6" t="s">
        <v>35</v>
      </c>
      <c r="H804" s="7">
        <v>0.05</v>
      </c>
      <c r="I804" s="6" t="s">
        <v>39</v>
      </c>
      <c r="J804" s="10">
        <v>3420.7125000000001</v>
      </c>
      <c r="K804" s="6" t="s">
        <v>44</v>
      </c>
      <c r="L804" s="6" t="s">
        <v>47</v>
      </c>
      <c r="M804" s="12">
        <v>0</v>
      </c>
      <c r="N804" s="9" t="s">
        <v>850</v>
      </c>
      <c r="O804" s="6" t="s">
        <v>2220</v>
      </c>
      <c r="P804" s="11">
        <v>14.31</v>
      </c>
      <c r="Q804" s="16">
        <v>45671</v>
      </c>
      <c r="R804" s="6" t="s">
        <v>2923</v>
      </c>
      <c r="S804" s="9">
        <f t="shared" si="96"/>
        <v>2025</v>
      </c>
      <c r="T804" s="12">
        <f t="shared" si="97"/>
        <v>1</v>
      </c>
      <c r="U804" s="6" t="str">
        <f t="shared" si="98"/>
        <v>Januari</v>
      </c>
      <c r="V804" s="9" t="str">
        <f t="shared" si="99"/>
        <v>Q1</v>
      </c>
      <c r="W804" s="10">
        <f t="shared" si="100"/>
        <v>3406.4025000000001</v>
      </c>
      <c r="X804" s="12">
        <f t="shared" si="101"/>
        <v>7</v>
      </c>
      <c r="Y804" s="9" t="str">
        <f t="shared" si="102"/>
        <v>Completed</v>
      </c>
      <c r="Z804" s="6" t="str">
        <f t="shared" si="103"/>
        <v>Low</v>
      </c>
    </row>
    <row r="805" spans="1:26" x14ac:dyDescent="0.35">
      <c r="A805" s="8">
        <v>44981</v>
      </c>
      <c r="B805" s="6" t="s">
        <v>19</v>
      </c>
      <c r="C805" s="6" t="s">
        <v>28</v>
      </c>
      <c r="D805" s="12">
        <v>3</v>
      </c>
      <c r="E805" s="10">
        <v>37.630000000000003</v>
      </c>
      <c r="F805" s="6" t="s">
        <v>31</v>
      </c>
      <c r="G805" s="6" t="s">
        <v>34</v>
      </c>
      <c r="H805" s="7">
        <v>0.1</v>
      </c>
      <c r="I805" s="6" t="s">
        <v>39</v>
      </c>
      <c r="J805" s="10">
        <v>101.601</v>
      </c>
      <c r="K805" s="6" t="s">
        <v>45</v>
      </c>
      <c r="L805" s="6" t="s">
        <v>47</v>
      </c>
      <c r="M805" s="12">
        <v>0</v>
      </c>
      <c r="N805" s="9" t="s">
        <v>851</v>
      </c>
      <c r="O805" s="6" t="s">
        <v>2315</v>
      </c>
      <c r="P805" s="11">
        <v>43.7</v>
      </c>
      <c r="Q805" s="16">
        <v>44988</v>
      </c>
      <c r="R805" s="6" t="s">
        <v>2922</v>
      </c>
      <c r="S805" s="9">
        <f t="shared" si="96"/>
        <v>2023</v>
      </c>
      <c r="T805" s="12">
        <f t="shared" si="97"/>
        <v>2</v>
      </c>
      <c r="U805" s="6" t="str">
        <f t="shared" si="98"/>
        <v>Februari</v>
      </c>
      <c r="V805" s="9" t="str">
        <f t="shared" si="99"/>
        <v>Q1</v>
      </c>
      <c r="W805" s="10">
        <f t="shared" si="100"/>
        <v>57.900999999999996</v>
      </c>
      <c r="X805" s="12">
        <f t="shared" si="101"/>
        <v>7</v>
      </c>
      <c r="Y805" s="9" t="str">
        <f t="shared" si="102"/>
        <v>Completed</v>
      </c>
      <c r="Z805" s="6" t="str">
        <f t="shared" si="103"/>
        <v>Medium</v>
      </c>
    </row>
    <row r="806" spans="1:26" x14ac:dyDescent="0.35">
      <c r="A806" s="8">
        <v>45218</v>
      </c>
      <c r="B806" s="6" t="s">
        <v>18</v>
      </c>
      <c r="C806" s="6" t="s">
        <v>26</v>
      </c>
      <c r="D806" s="12">
        <v>13</v>
      </c>
      <c r="E806" s="10">
        <v>393.1</v>
      </c>
      <c r="F806" s="6" t="s">
        <v>30</v>
      </c>
      <c r="G806" s="6" t="s">
        <v>34</v>
      </c>
      <c r="H806" s="7">
        <v>0.1</v>
      </c>
      <c r="I806" s="6" t="s">
        <v>37</v>
      </c>
      <c r="J806" s="10">
        <v>4599.2700000000004</v>
      </c>
      <c r="K806" s="6" t="s">
        <v>42</v>
      </c>
      <c r="L806" s="6" t="s">
        <v>2928</v>
      </c>
      <c r="M806" s="12">
        <v>0</v>
      </c>
      <c r="N806" s="9" t="s">
        <v>852</v>
      </c>
      <c r="O806" s="6" t="s">
        <v>1557</v>
      </c>
      <c r="P806" s="11">
        <v>12.64</v>
      </c>
      <c r="Q806" s="16">
        <v>45225</v>
      </c>
      <c r="R806" s="6" t="s">
        <v>2921</v>
      </c>
      <c r="S806" s="9">
        <f t="shared" si="96"/>
        <v>2023</v>
      </c>
      <c r="T806" s="12">
        <f t="shared" si="97"/>
        <v>10</v>
      </c>
      <c r="U806" s="6" t="str">
        <f t="shared" si="98"/>
        <v>Oktober</v>
      </c>
      <c r="V806" s="9" t="str">
        <f t="shared" si="99"/>
        <v>Q4</v>
      </c>
      <c r="W806" s="10">
        <f t="shared" si="100"/>
        <v>4586.63</v>
      </c>
      <c r="X806" s="12">
        <f t="shared" si="101"/>
        <v>7</v>
      </c>
      <c r="Y806" s="9" t="str">
        <f t="shared" si="102"/>
        <v>Completed</v>
      </c>
      <c r="Z806" s="6" t="str">
        <f t="shared" si="103"/>
        <v>Medium</v>
      </c>
    </row>
    <row r="807" spans="1:26" x14ac:dyDescent="0.35">
      <c r="A807" s="8">
        <v>45460</v>
      </c>
      <c r="B807" s="6" t="s">
        <v>20</v>
      </c>
      <c r="C807" s="6" t="s">
        <v>26</v>
      </c>
      <c r="D807" s="12">
        <v>10</v>
      </c>
      <c r="E807" s="10">
        <v>83.86</v>
      </c>
      <c r="F807" s="6" t="s">
        <v>31</v>
      </c>
      <c r="G807" s="6" t="s">
        <v>34</v>
      </c>
      <c r="H807" s="7">
        <v>0.15</v>
      </c>
      <c r="I807" s="6" t="s">
        <v>37</v>
      </c>
      <c r="J807" s="10">
        <v>712.81</v>
      </c>
      <c r="K807" s="6" t="s">
        <v>44</v>
      </c>
      <c r="L807" s="6" t="s">
        <v>2928</v>
      </c>
      <c r="M807" s="12">
        <v>0</v>
      </c>
      <c r="N807" s="9" t="s">
        <v>853</v>
      </c>
      <c r="O807" s="6" t="s">
        <v>2316</v>
      </c>
      <c r="P807" s="11">
        <v>41.11</v>
      </c>
      <c r="Q807" s="16">
        <v>45464</v>
      </c>
      <c r="R807" s="6" t="s">
        <v>2923</v>
      </c>
      <c r="S807" s="9">
        <f t="shared" si="96"/>
        <v>2024</v>
      </c>
      <c r="T807" s="12">
        <f t="shared" si="97"/>
        <v>6</v>
      </c>
      <c r="U807" s="6" t="str">
        <f t="shared" si="98"/>
        <v>Juni</v>
      </c>
      <c r="V807" s="9" t="str">
        <f t="shared" si="99"/>
        <v>Q2</v>
      </c>
      <c r="W807" s="10">
        <f t="shared" si="100"/>
        <v>671.69999999999993</v>
      </c>
      <c r="X807" s="12">
        <f t="shared" si="101"/>
        <v>4</v>
      </c>
      <c r="Y807" s="9" t="str">
        <f t="shared" si="102"/>
        <v>Completed</v>
      </c>
      <c r="Z807" s="6" t="str">
        <f t="shared" si="103"/>
        <v>High</v>
      </c>
    </row>
    <row r="808" spans="1:26" x14ac:dyDescent="0.35">
      <c r="A808" s="8">
        <v>45098</v>
      </c>
      <c r="B808" s="6" t="s">
        <v>21</v>
      </c>
      <c r="C808" s="6" t="s">
        <v>25</v>
      </c>
      <c r="D808" s="12">
        <v>10</v>
      </c>
      <c r="E808" s="10">
        <v>110.07</v>
      </c>
      <c r="F808" s="6" t="s">
        <v>30</v>
      </c>
      <c r="G808" s="6" t="s">
        <v>34</v>
      </c>
      <c r="H808" s="7">
        <v>0</v>
      </c>
      <c r="I808" s="6" t="s">
        <v>38</v>
      </c>
      <c r="J808" s="10">
        <v>1100.7</v>
      </c>
      <c r="K808" s="6" t="s">
        <v>44</v>
      </c>
      <c r="L808" s="6" t="s">
        <v>2928</v>
      </c>
      <c r="M808" s="12">
        <v>0</v>
      </c>
      <c r="N808" s="9" t="s">
        <v>854</v>
      </c>
      <c r="O808" s="6" t="s">
        <v>2317</v>
      </c>
      <c r="P808" s="11">
        <v>18.47</v>
      </c>
      <c r="Q808" s="16">
        <v>45106</v>
      </c>
      <c r="R808" s="6" t="s">
        <v>2924</v>
      </c>
      <c r="S808" s="9">
        <f t="shared" si="96"/>
        <v>2023</v>
      </c>
      <c r="T808" s="12">
        <f t="shared" si="97"/>
        <v>6</v>
      </c>
      <c r="U808" s="6" t="str">
        <f t="shared" si="98"/>
        <v>Juni</v>
      </c>
      <c r="V808" s="9" t="str">
        <f t="shared" si="99"/>
        <v>Q2</v>
      </c>
      <c r="W808" s="10">
        <f t="shared" si="100"/>
        <v>1082.23</v>
      </c>
      <c r="X808" s="12">
        <f t="shared" si="101"/>
        <v>8</v>
      </c>
      <c r="Y808" s="9" t="str">
        <f t="shared" si="102"/>
        <v>Completed</v>
      </c>
      <c r="Z808" s="6" t="str">
        <f t="shared" si="103"/>
        <v>No Discount</v>
      </c>
    </row>
    <row r="809" spans="1:26" x14ac:dyDescent="0.35">
      <c r="A809" s="8">
        <v>45534</v>
      </c>
      <c r="B809" s="6" t="s">
        <v>18</v>
      </c>
      <c r="C809" s="6" t="s">
        <v>24</v>
      </c>
      <c r="D809" s="12">
        <v>6</v>
      </c>
      <c r="E809" s="10">
        <v>288.98</v>
      </c>
      <c r="F809" s="6" t="s">
        <v>32</v>
      </c>
      <c r="G809" s="6" t="s">
        <v>34</v>
      </c>
      <c r="H809" s="7">
        <v>0.15</v>
      </c>
      <c r="I809" s="6" t="s">
        <v>40</v>
      </c>
      <c r="J809" s="10">
        <v>1473.798</v>
      </c>
      <c r="K809" s="6" t="s">
        <v>43</v>
      </c>
      <c r="L809" s="6" t="s">
        <v>2928</v>
      </c>
      <c r="M809" s="12">
        <v>0</v>
      </c>
      <c r="N809" s="9" t="s">
        <v>855</v>
      </c>
      <c r="O809" s="6" t="s">
        <v>2318</v>
      </c>
      <c r="P809" s="11">
        <v>38.630000000000003</v>
      </c>
      <c r="Q809" s="16">
        <v>45537</v>
      </c>
      <c r="R809" s="6" t="s">
        <v>2921</v>
      </c>
      <c r="S809" s="9">
        <f t="shared" si="96"/>
        <v>2024</v>
      </c>
      <c r="T809" s="12">
        <f t="shared" si="97"/>
        <v>8</v>
      </c>
      <c r="U809" s="6" t="str">
        <f t="shared" si="98"/>
        <v>Agustus</v>
      </c>
      <c r="V809" s="9" t="str">
        <f t="shared" si="99"/>
        <v>Q3</v>
      </c>
      <c r="W809" s="10">
        <f t="shared" si="100"/>
        <v>1435.1679999999999</v>
      </c>
      <c r="X809" s="12">
        <f t="shared" si="101"/>
        <v>3</v>
      </c>
      <c r="Y809" s="9" t="str">
        <f t="shared" si="102"/>
        <v>Completed</v>
      </c>
      <c r="Z809" s="6" t="str">
        <f t="shared" si="103"/>
        <v>High</v>
      </c>
    </row>
    <row r="810" spans="1:26" x14ac:dyDescent="0.35">
      <c r="A810" s="8">
        <v>45660</v>
      </c>
      <c r="B810" s="6" t="s">
        <v>21</v>
      </c>
      <c r="C810" s="6" t="s">
        <v>25</v>
      </c>
      <c r="D810" s="12">
        <v>10</v>
      </c>
      <c r="E810" s="10">
        <v>451.14</v>
      </c>
      <c r="F810" s="6" t="s">
        <v>31</v>
      </c>
      <c r="G810" s="6" t="s">
        <v>35</v>
      </c>
      <c r="H810" s="7">
        <v>0</v>
      </c>
      <c r="I810" s="6" t="s">
        <v>41</v>
      </c>
      <c r="J810" s="10">
        <v>4511.3999999999996</v>
      </c>
      <c r="K810" s="6" t="s">
        <v>43</v>
      </c>
      <c r="L810" s="6" t="s">
        <v>47</v>
      </c>
      <c r="M810" s="12">
        <v>0</v>
      </c>
      <c r="N810" s="9" t="s">
        <v>856</v>
      </c>
      <c r="O810" s="6" t="s">
        <v>2319</v>
      </c>
      <c r="P810" s="11">
        <v>29.96</v>
      </c>
      <c r="Q810" s="16">
        <v>45670</v>
      </c>
      <c r="R810" s="6" t="s">
        <v>2924</v>
      </c>
      <c r="S810" s="9">
        <f t="shared" si="96"/>
        <v>2025</v>
      </c>
      <c r="T810" s="12">
        <f t="shared" si="97"/>
        <v>1</v>
      </c>
      <c r="U810" s="6" t="str">
        <f t="shared" si="98"/>
        <v>Januari</v>
      </c>
      <c r="V810" s="9" t="str">
        <f t="shared" si="99"/>
        <v>Q1</v>
      </c>
      <c r="W810" s="10">
        <f t="shared" si="100"/>
        <v>4481.4399999999996</v>
      </c>
      <c r="X810" s="12">
        <f t="shared" si="101"/>
        <v>10</v>
      </c>
      <c r="Y810" s="9" t="str">
        <f t="shared" si="102"/>
        <v>Completed</v>
      </c>
      <c r="Z810" s="6" t="str">
        <f t="shared" si="103"/>
        <v>No Discount</v>
      </c>
    </row>
    <row r="811" spans="1:26" x14ac:dyDescent="0.35">
      <c r="A811" s="8">
        <v>44980</v>
      </c>
      <c r="B811" s="6" t="s">
        <v>22</v>
      </c>
      <c r="C811" s="6" t="s">
        <v>29</v>
      </c>
      <c r="D811" s="12">
        <v>16</v>
      </c>
      <c r="E811" s="10">
        <v>509.08</v>
      </c>
      <c r="F811" s="6" t="s">
        <v>32</v>
      </c>
      <c r="G811" s="6" t="s">
        <v>34</v>
      </c>
      <c r="H811" s="7">
        <v>0</v>
      </c>
      <c r="I811" s="6" t="s">
        <v>39</v>
      </c>
      <c r="J811" s="10">
        <v>8145.28</v>
      </c>
      <c r="K811" s="6" t="s">
        <v>42</v>
      </c>
      <c r="L811" s="6" t="s">
        <v>47</v>
      </c>
      <c r="M811" s="12">
        <v>0</v>
      </c>
      <c r="N811" s="9" t="s">
        <v>857</v>
      </c>
      <c r="O811" s="6" t="s">
        <v>1959</v>
      </c>
      <c r="P811" s="11">
        <v>37.53</v>
      </c>
      <c r="Q811" s="16">
        <v>44987</v>
      </c>
      <c r="R811" s="6" t="s">
        <v>2925</v>
      </c>
      <c r="S811" s="9">
        <f t="shared" si="96"/>
        <v>2023</v>
      </c>
      <c r="T811" s="12">
        <f t="shared" si="97"/>
        <v>2</v>
      </c>
      <c r="U811" s="6" t="str">
        <f t="shared" si="98"/>
        <v>Februari</v>
      </c>
      <c r="V811" s="9" t="str">
        <f t="shared" si="99"/>
        <v>Q1</v>
      </c>
      <c r="W811" s="10">
        <f t="shared" si="100"/>
        <v>8107.75</v>
      </c>
      <c r="X811" s="12">
        <f t="shared" si="101"/>
        <v>7</v>
      </c>
      <c r="Y811" s="9" t="str">
        <f t="shared" si="102"/>
        <v>Completed</v>
      </c>
      <c r="Z811" s="6" t="str">
        <f t="shared" si="103"/>
        <v>No Discount</v>
      </c>
    </row>
    <row r="812" spans="1:26" x14ac:dyDescent="0.35">
      <c r="A812" s="8">
        <v>45773</v>
      </c>
      <c r="B812" s="6" t="s">
        <v>21</v>
      </c>
      <c r="C812" s="6" t="s">
        <v>29</v>
      </c>
      <c r="D812" s="12">
        <v>4</v>
      </c>
      <c r="E812" s="10">
        <v>582.73</v>
      </c>
      <c r="F812" s="6" t="s">
        <v>33</v>
      </c>
      <c r="G812" s="6" t="s">
        <v>34</v>
      </c>
      <c r="H812" s="7">
        <v>0.05</v>
      </c>
      <c r="I812" s="6" t="s">
        <v>39</v>
      </c>
      <c r="J812" s="10">
        <v>2214.3739999999998</v>
      </c>
      <c r="K812" s="6" t="s">
        <v>46</v>
      </c>
      <c r="L812" s="6" t="s">
        <v>49</v>
      </c>
      <c r="M812" s="12">
        <v>0</v>
      </c>
      <c r="N812" s="9" t="s">
        <v>858</v>
      </c>
      <c r="O812" s="6" t="s">
        <v>2320</v>
      </c>
      <c r="P812" s="11">
        <v>44.26</v>
      </c>
      <c r="Q812" s="16">
        <v>45776</v>
      </c>
      <c r="R812" s="6" t="s">
        <v>2924</v>
      </c>
      <c r="S812" s="9">
        <f t="shared" si="96"/>
        <v>2025</v>
      </c>
      <c r="T812" s="12">
        <f t="shared" si="97"/>
        <v>4</v>
      </c>
      <c r="U812" s="6" t="str">
        <f t="shared" si="98"/>
        <v>April</v>
      </c>
      <c r="V812" s="9" t="str">
        <f t="shared" si="99"/>
        <v>Q2</v>
      </c>
      <c r="W812" s="10">
        <f t="shared" si="100"/>
        <v>2170.1139999999996</v>
      </c>
      <c r="X812" s="12">
        <f t="shared" si="101"/>
        <v>3</v>
      </c>
      <c r="Y812" s="9" t="str">
        <f t="shared" si="102"/>
        <v>Completed</v>
      </c>
      <c r="Z812" s="6" t="str">
        <f t="shared" si="103"/>
        <v>Low</v>
      </c>
    </row>
    <row r="813" spans="1:26" x14ac:dyDescent="0.35">
      <c r="A813" s="8">
        <v>45085</v>
      </c>
      <c r="B813" s="6" t="s">
        <v>19</v>
      </c>
      <c r="C813" s="6" t="s">
        <v>24</v>
      </c>
      <c r="D813" s="12">
        <v>9</v>
      </c>
      <c r="E813" s="10">
        <v>115.24</v>
      </c>
      <c r="F813" s="6" t="s">
        <v>30</v>
      </c>
      <c r="G813" s="6" t="s">
        <v>34</v>
      </c>
      <c r="H813" s="7">
        <v>0</v>
      </c>
      <c r="I813" s="6" t="s">
        <v>37</v>
      </c>
      <c r="J813" s="10">
        <v>1037.1600000000001</v>
      </c>
      <c r="K813" s="6" t="s">
        <v>44</v>
      </c>
      <c r="L813" s="6" t="s">
        <v>47</v>
      </c>
      <c r="M813" s="12">
        <v>0</v>
      </c>
      <c r="N813" s="9" t="s">
        <v>859</v>
      </c>
      <c r="O813" s="6" t="s">
        <v>2321</v>
      </c>
      <c r="P813" s="11">
        <v>8.2799999999999994</v>
      </c>
      <c r="Q813" s="16">
        <v>45091</v>
      </c>
      <c r="R813" s="6" t="s">
        <v>2922</v>
      </c>
      <c r="S813" s="9">
        <f t="shared" si="96"/>
        <v>2023</v>
      </c>
      <c r="T813" s="12">
        <f t="shared" si="97"/>
        <v>6</v>
      </c>
      <c r="U813" s="6" t="str">
        <f t="shared" si="98"/>
        <v>Juni</v>
      </c>
      <c r="V813" s="9" t="str">
        <f t="shared" si="99"/>
        <v>Q2</v>
      </c>
      <c r="W813" s="10">
        <f t="shared" si="100"/>
        <v>1028.8800000000001</v>
      </c>
      <c r="X813" s="12">
        <f t="shared" si="101"/>
        <v>6</v>
      </c>
      <c r="Y813" s="9" t="str">
        <f t="shared" si="102"/>
        <v>Completed</v>
      </c>
      <c r="Z813" s="6" t="str">
        <f t="shared" si="103"/>
        <v>No Discount</v>
      </c>
    </row>
    <row r="814" spans="1:26" x14ac:dyDescent="0.35">
      <c r="A814" s="8">
        <v>45001</v>
      </c>
      <c r="B814" s="6" t="s">
        <v>20</v>
      </c>
      <c r="C814" s="6" t="s">
        <v>27</v>
      </c>
      <c r="D814" s="12">
        <v>14</v>
      </c>
      <c r="E814" s="10">
        <v>565.45000000000005</v>
      </c>
      <c r="F814" s="6" t="s">
        <v>33</v>
      </c>
      <c r="G814" s="6" t="s">
        <v>34</v>
      </c>
      <c r="H814" s="7">
        <v>0.1</v>
      </c>
      <c r="I814" s="6" t="s">
        <v>36</v>
      </c>
      <c r="J814" s="10">
        <v>7124.670000000001</v>
      </c>
      <c r="K814" s="6" t="s">
        <v>42</v>
      </c>
      <c r="L814" s="6" t="s">
        <v>49</v>
      </c>
      <c r="M814" s="12">
        <v>0</v>
      </c>
      <c r="N814" s="9" t="s">
        <v>860</v>
      </c>
      <c r="O814" s="6" t="s">
        <v>2322</v>
      </c>
      <c r="P814" s="11">
        <v>24.4</v>
      </c>
      <c r="Q814" s="16">
        <v>45010</v>
      </c>
      <c r="R814" s="6" t="s">
        <v>2923</v>
      </c>
      <c r="S814" s="9">
        <f t="shared" si="96"/>
        <v>2023</v>
      </c>
      <c r="T814" s="12">
        <f t="shared" si="97"/>
        <v>3</v>
      </c>
      <c r="U814" s="6" t="str">
        <f t="shared" si="98"/>
        <v>Maret</v>
      </c>
      <c r="V814" s="9" t="str">
        <f t="shared" si="99"/>
        <v>Q1</v>
      </c>
      <c r="W814" s="10">
        <f t="shared" si="100"/>
        <v>7100.2700000000013</v>
      </c>
      <c r="X814" s="12">
        <f t="shared" si="101"/>
        <v>9</v>
      </c>
      <c r="Y814" s="9" t="str">
        <f t="shared" si="102"/>
        <v>Completed</v>
      </c>
      <c r="Z814" s="6" t="str">
        <f t="shared" si="103"/>
        <v>Medium</v>
      </c>
    </row>
    <row r="815" spans="1:26" x14ac:dyDescent="0.35">
      <c r="A815" s="8">
        <v>45588</v>
      </c>
      <c r="B815" s="6" t="s">
        <v>20</v>
      </c>
      <c r="C815" s="6" t="s">
        <v>24</v>
      </c>
      <c r="D815" s="12">
        <v>11</v>
      </c>
      <c r="E815" s="10">
        <v>121.54</v>
      </c>
      <c r="F815" s="6" t="s">
        <v>33</v>
      </c>
      <c r="G815" s="6" t="s">
        <v>34</v>
      </c>
      <c r="H815" s="7">
        <v>0</v>
      </c>
      <c r="I815" s="6" t="s">
        <v>39</v>
      </c>
      <c r="J815" s="10">
        <v>1336.94</v>
      </c>
      <c r="K815" s="6" t="s">
        <v>44</v>
      </c>
      <c r="L815" s="6" t="s">
        <v>48</v>
      </c>
      <c r="M815" s="12">
        <v>0</v>
      </c>
      <c r="N815" s="9" t="s">
        <v>861</v>
      </c>
      <c r="O815" s="6" t="s">
        <v>2323</v>
      </c>
      <c r="P815" s="11">
        <v>16.62</v>
      </c>
      <c r="Q815" s="16">
        <v>45593</v>
      </c>
      <c r="R815" s="6" t="s">
        <v>2923</v>
      </c>
      <c r="S815" s="9">
        <f t="shared" si="96"/>
        <v>2024</v>
      </c>
      <c r="T815" s="12">
        <f t="shared" si="97"/>
        <v>10</v>
      </c>
      <c r="U815" s="6" t="str">
        <f t="shared" si="98"/>
        <v>Oktober</v>
      </c>
      <c r="V815" s="9" t="str">
        <f t="shared" si="99"/>
        <v>Q4</v>
      </c>
      <c r="W815" s="10">
        <f t="shared" si="100"/>
        <v>1320.3200000000002</v>
      </c>
      <c r="X815" s="12">
        <f t="shared" si="101"/>
        <v>5</v>
      </c>
      <c r="Y815" s="9" t="str">
        <f t="shared" si="102"/>
        <v>Completed</v>
      </c>
      <c r="Z815" s="6" t="str">
        <f t="shared" si="103"/>
        <v>No Discount</v>
      </c>
    </row>
    <row r="816" spans="1:26" x14ac:dyDescent="0.35">
      <c r="A816" s="8">
        <v>45800</v>
      </c>
      <c r="B816" s="6" t="s">
        <v>18</v>
      </c>
      <c r="C816" s="6" t="s">
        <v>29</v>
      </c>
      <c r="D816" s="12">
        <v>9</v>
      </c>
      <c r="E816" s="10">
        <v>160.15</v>
      </c>
      <c r="F816" s="6" t="s">
        <v>33</v>
      </c>
      <c r="G816" s="6" t="s">
        <v>35</v>
      </c>
      <c r="H816" s="7">
        <v>0.1</v>
      </c>
      <c r="I816" s="6" t="s">
        <v>37</v>
      </c>
      <c r="J816" s="10">
        <v>1297.2149999999999</v>
      </c>
      <c r="K816" s="6" t="s">
        <v>45</v>
      </c>
      <c r="L816" s="6" t="s">
        <v>2928</v>
      </c>
      <c r="M816" s="12">
        <v>1</v>
      </c>
      <c r="N816" s="9" t="s">
        <v>862</v>
      </c>
      <c r="O816" s="6" t="s">
        <v>2324</v>
      </c>
      <c r="P816" s="11">
        <v>29.64</v>
      </c>
      <c r="Q816" s="16">
        <v>45805</v>
      </c>
      <c r="R816" s="6" t="s">
        <v>2921</v>
      </c>
      <c r="S816" s="9">
        <f t="shared" si="96"/>
        <v>2025</v>
      </c>
      <c r="T816" s="12">
        <f t="shared" si="97"/>
        <v>5</v>
      </c>
      <c r="U816" s="6" t="str">
        <f t="shared" si="98"/>
        <v>Mei</v>
      </c>
      <c r="V816" s="9" t="str">
        <f t="shared" si="99"/>
        <v>Q2</v>
      </c>
      <c r="W816" s="10">
        <f t="shared" si="100"/>
        <v>1267.5749999999998</v>
      </c>
      <c r="X816" s="12">
        <f t="shared" si="101"/>
        <v>5</v>
      </c>
      <c r="Y816" s="9" t="str">
        <f t="shared" si="102"/>
        <v>Returned</v>
      </c>
      <c r="Z816" s="6" t="str">
        <f t="shared" si="103"/>
        <v>Medium</v>
      </c>
    </row>
    <row r="817" spans="1:26" x14ac:dyDescent="0.35">
      <c r="A817" s="8">
        <v>45052</v>
      </c>
      <c r="B817" s="6" t="s">
        <v>18</v>
      </c>
      <c r="C817" s="6" t="s">
        <v>25</v>
      </c>
      <c r="D817" s="12">
        <v>14</v>
      </c>
      <c r="E817" s="10">
        <v>175.66</v>
      </c>
      <c r="F817" s="6" t="s">
        <v>30</v>
      </c>
      <c r="G817" s="6" t="s">
        <v>34</v>
      </c>
      <c r="H817" s="7">
        <v>0.05</v>
      </c>
      <c r="I817" s="6" t="s">
        <v>41</v>
      </c>
      <c r="J817" s="10">
        <v>2336.2779999999998</v>
      </c>
      <c r="K817" s="6" t="s">
        <v>46</v>
      </c>
      <c r="L817" s="6" t="s">
        <v>48</v>
      </c>
      <c r="M817" s="12">
        <v>0</v>
      </c>
      <c r="N817" s="9" t="s">
        <v>863</v>
      </c>
      <c r="O817" s="6" t="s">
        <v>2325</v>
      </c>
      <c r="P817" s="11">
        <v>26.12</v>
      </c>
      <c r="Q817" s="16">
        <v>45060</v>
      </c>
      <c r="R817" s="6" t="s">
        <v>2921</v>
      </c>
      <c r="S817" s="9">
        <f t="shared" si="96"/>
        <v>2023</v>
      </c>
      <c r="T817" s="12">
        <f t="shared" si="97"/>
        <v>5</v>
      </c>
      <c r="U817" s="6" t="str">
        <f t="shared" si="98"/>
        <v>Mei</v>
      </c>
      <c r="V817" s="9" t="str">
        <f t="shared" si="99"/>
        <v>Q2</v>
      </c>
      <c r="W817" s="10">
        <f t="shared" si="100"/>
        <v>2310.1579999999999</v>
      </c>
      <c r="X817" s="12">
        <f t="shared" si="101"/>
        <v>8</v>
      </c>
      <c r="Y817" s="9" t="str">
        <f t="shared" si="102"/>
        <v>Completed</v>
      </c>
      <c r="Z817" s="6" t="str">
        <f t="shared" si="103"/>
        <v>Low</v>
      </c>
    </row>
    <row r="818" spans="1:26" x14ac:dyDescent="0.35">
      <c r="A818" s="8">
        <v>45519</v>
      </c>
      <c r="B818" s="6" t="s">
        <v>19</v>
      </c>
      <c r="C818" s="6" t="s">
        <v>28</v>
      </c>
      <c r="D818" s="12">
        <v>3</v>
      </c>
      <c r="E818" s="10">
        <v>437.97</v>
      </c>
      <c r="F818" s="6" t="s">
        <v>32</v>
      </c>
      <c r="G818" s="6" t="s">
        <v>34</v>
      </c>
      <c r="H818" s="7">
        <v>0.05</v>
      </c>
      <c r="I818" s="6" t="s">
        <v>36</v>
      </c>
      <c r="J818" s="10">
        <v>1248.2145</v>
      </c>
      <c r="K818" s="6" t="s">
        <v>46</v>
      </c>
      <c r="L818" s="6" t="s">
        <v>48</v>
      </c>
      <c r="M818" s="12">
        <v>1</v>
      </c>
      <c r="N818" s="9" t="s">
        <v>864</v>
      </c>
      <c r="O818" s="6" t="s">
        <v>2326</v>
      </c>
      <c r="P818" s="11">
        <v>23.29</v>
      </c>
      <c r="Q818" s="16">
        <v>45526</v>
      </c>
      <c r="R818" s="6" t="s">
        <v>2922</v>
      </c>
      <c r="S818" s="9">
        <f t="shared" si="96"/>
        <v>2024</v>
      </c>
      <c r="T818" s="12">
        <f t="shared" si="97"/>
        <v>8</v>
      </c>
      <c r="U818" s="6" t="str">
        <f t="shared" si="98"/>
        <v>Agustus</v>
      </c>
      <c r="V818" s="9" t="str">
        <f t="shared" si="99"/>
        <v>Q3</v>
      </c>
      <c r="W818" s="10">
        <f t="shared" si="100"/>
        <v>1224.9245000000001</v>
      </c>
      <c r="X818" s="12">
        <f t="shared" si="101"/>
        <v>7</v>
      </c>
      <c r="Y818" s="9" t="str">
        <f t="shared" si="102"/>
        <v>Returned</v>
      </c>
      <c r="Z818" s="6" t="str">
        <f t="shared" si="103"/>
        <v>Low</v>
      </c>
    </row>
    <row r="819" spans="1:26" x14ac:dyDescent="0.35">
      <c r="A819" s="8">
        <v>45161</v>
      </c>
      <c r="B819" s="6" t="s">
        <v>19</v>
      </c>
      <c r="C819" s="6" t="s">
        <v>29</v>
      </c>
      <c r="D819" s="12">
        <v>12</v>
      </c>
      <c r="E819" s="10">
        <v>411.59</v>
      </c>
      <c r="F819" s="6" t="s">
        <v>30</v>
      </c>
      <c r="G819" s="6" t="s">
        <v>34</v>
      </c>
      <c r="H819" s="7">
        <v>0.15</v>
      </c>
      <c r="I819" s="6" t="s">
        <v>40</v>
      </c>
      <c r="J819" s="10">
        <v>4198.2179999999998</v>
      </c>
      <c r="K819" s="6" t="s">
        <v>46</v>
      </c>
      <c r="L819" s="6" t="s">
        <v>47</v>
      </c>
      <c r="M819" s="12">
        <v>0</v>
      </c>
      <c r="N819" s="9" t="s">
        <v>865</v>
      </c>
      <c r="O819" s="6" t="s">
        <v>2327</v>
      </c>
      <c r="P819" s="11">
        <v>19.170000000000002</v>
      </c>
      <c r="Q819" s="16">
        <v>45169</v>
      </c>
      <c r="R819" s="6" t="s">
        <v>2922</v>
      </c>
      <c r="S819" s="9">
        <f t="shared" si="96"/>
        <v>2023</v>
      </c>
      <c r="T819" s="12">
        <f t="shared" si="97"/>
        <v>8</v>
      </c>
      <c r="U819" s="6" t="str">
        <f t="shared" si="98"/>
        <v>Agustus</v>
      </c>
      <c r="V819" s="9" t="str">
        <f t="shared" si="99"/>
        <v>Q3</v>
      </c>
      <c r="W819" s="10">
        <f t="shared" si="100"/>
        <v>4179.0479999999998</v>
      </c>
      <c r="X819" s="12">
        <f t="shared" si="101"/>
        <v>8</v>
      </c>
      <c r="Y819" s="9" t="str">
        <f t="shared" si="102"/>
        <v>Completed</v>
      </c>
      <c r="Z819" s="6" t="str">
        <f t="shared" si="103"/>
        <v>High</v>
      </c>
    </row>
    <row r="820" spans="1:26" x14ac:dyDescent="0.35">
      <c r="A820" s="8">
        <v>45760</v>
      </c>
      <c r="B820" s="6" t="s">
        <v>19</v>
      </c>
      <c r="C820" s="6" t="s">
        <v>23</v>
      </c>
      <c r="D820" s="12">
        <v>1</v>
      </c>
      <c r="E820" s="10">
        <v>163.29</v>
      </c>
      <c r="F820" s="6" t="s">
        <v>30</v>
      </c>
      <c r="G820" s="6" t="s">
        <v>35</v>
      </c>
      <c r="H820" s="7">
        <v>0</v>
      </c>
      <c r="I820" s="6" t="s">
        <v>40</v>
      </c>
      <c r="J820" s="10">
        <v>163.29</v>
      </c>
      <c r="K820" s="6" t="s">
        <v>44</v>
      </c>
      <c r="L820" s="6" t="s">
        <v>49</v>
      </c>
      <c r="M820" s="12">
        <v>0</v>
      </c>
      <c r="N820" s="9" t="s">
        <v>866</v>
      </c>
      <c r="O820" s="6" t="s">
        <v>2328</v>
      </c>
      <c r="P820" s="11">
        <v>21.15</v>
      </c>
      <c r="Q820" s="16">
        <v>45769</v>
      </c>
      <c r="R820" s="6" t="s">
        <v>2922</v>
      </c>
      <c r="S820" s="9">
        <f t="shared" si="96"/>
        <v>2025</v>
      </c>
      <c r="T820" s="12">
        <f t="shared" si="97"/>
        <v>4</v>
      </c>
      <c r="U820" s="6" t="str">
        <f t="shared" si="98"/>
        <v>April</v>
      </c>
      <c r="V820" s="9" t="str">
        <f t="shared" si="99"/>
        <v>Q2</v>
      </c>
      <c r="W820" s="10">
        <f t="shared" si="100"/>
        <v>142.13999999999999</v>
      </c>
      <c r="X820" s="12">
        <f t="shared" si="101"/>
        <v>9</v>
      </c>
      <c r="Y820" s="9" t="str">
        <f t="shared" si="102"/>
        <v>Completed</v>
      </c>
      <c r="Z820" s="6" t="str">
        <f t="shared" si="103"/>
        <v>No Discount</v>
      </c>
    </row>
    <row r="821" spans="1:26" x14ac:dyDescent="0.35">
      <c r="A821" s="8">
        <v>45454</v>
      </c>
      <c r="B821" s="6" t="s">
        <v>21</v>
      </c>
      <c r="C821" s="6" t="s">
        <v>25</v>
      </c>
      <c r="D821" s="12">
        <v>5</v>
      </c>
      <c r="E821" s="10">
        <v>538.52</v>
      </c>
      <c r="F821" s="6" t="s">
        <v>30</v>
      </c>
      <c r="G821" s="6" t="s">
        <v>34</v>
      </c>
      <c r="H821" s="7">
        <v>0.05</v>
      </c>
      <c r="I821" s="6" t="s">
        <v>37</v>
      </c>
      <c r="J821" s="10">
        <v>2557.9699999999998</v>
      </c>
      <c r="K821" s="6" t="s">
        <v>43</v>
      </c>
      <c r="L821" s="6" t="s">
        <v>2928</v>
      </c>
      <c r="M821" s="12">
        <v>0</v>
      </c>
      <c r="N821" s="9" t="s">
        <v>867</v>
      </c>
      <c r="O821" s="6" t="s">
        <v>2329</v>
      </c>
      <c r="P821" s="11">
        <v>45.81</v>
      </c>
      <c r="Q821" s="16">
        <v>45460</v>
      </c>
      <c r="R821" s="6" t="s">
        <v>2924</v>
      </c>
      <c r="S821" s="9">
        <f t="shared" si="96"/>
        <v>2024</v>
      </c>
      <c r="T821" s="12">
        <f t="shared" si="97"/>
        <v>6</v>
      </c>
      <c r="U821" s="6" t="str">
        <f t="shared" si="98"/>
        <v>Juni</v>
      </c>
      <c r="V821" s="9" t="str">
        <f t="shared" si="99"/>
        <v>Q2</v>
      </c>
      <c r="W821" s="10">
        <f t="shared" si="100"/>
        <v>2512.16</v>
      </c>
      <c r="X821" s="12">
        <f t="shared" si="101"/>
        <v>6</v>
      </c>
      <c r="Y821" s="9" t="str">
        <f t="shared" si="102"/>
        <v>Completed</v>
      </c>
      <c r="Z821" s="6" t="str">
        <f t="shared" si="103"/>
        <v>Low</v>
      </c>
    </row>
    <row r="822" spans="1:26" x14ac:dyDescent="0.35">
      <c r="A822" s="8">
        <v>45411</v>
      </c>
      <c r="B822" s="6" t="s">
        <v>19</v>
      </c>
      <c r="C822" s="6" t="s">
        <v>24</v>
      </c>
      <c r="D822" s="12">
        <v>11</v>
      </c>
      <c r="E822" s="10">
        <v>255.95</v>
      </c>
      <c r="F822" s="6" t="s">
        <v>32</v>
      </c>
      <c r="G822" s="6" t="s">
        <v>34</v>
      </c>
      <c r="H822" s="7">
        <v>0.1</v>
      </c>
      <c r="I822" s="6" t="s">
        <v>37</v>
      </c>
      <c r="J822" s="10">
        <v>2533.9050000000002</v>
      </c>
      <c r="K822" s="6" t="s">
        <v>42</v>
      </c>
      <c r="L822" s="6" t="s">
        <v>2928</v>
      </c>
      <c r="M822" s="12">
        <v>0</v>
      </c>
      <c r="N822" s="9" t="s">
        <v>868</v>
      </c>
      <c r="O822" s="6" t="s">
        <v>2330</v>
      </c>
      <c r="P822" s="11">
        <v>21.99</v>
      </c>
      <c r="Q822" s="16">
        <v>45416</v>
      </c>
      <c r="R822" s="6" t="s">
        <v>2922</v>
      </c>
      <c r="S822" s="9">
        <f t="shared" si="96"/>
        <v>2024</v>
      </c>
      <c r="T822" s="12">
        <f t="shared" si="97"/>
        <v>4</v>
      </c>
      <c r="U822" s="6" t="str">
        <f t="shared" si="98"/>
        <v>April</v>
      </c>
      <c r="V822" s="9" t="str">
        <f t="shared" si="99"/>
        <v>Q2</v>
      </c>
      <c r="W822" s="10">
        <f t="shared" si="100"/>
        <v>2511.9150000000004</v>
      </c>
      <c r="X822" s="12">
        <f t="shared" si="101"/>
        <v>5</v>
      </c>
      <c r="Y822" s="9" t="str">
        <f t="shared" si="102"/>
        <v>Completed</v>
      </c>
      <c r="Z822" s="6" t="str">
        <f t="shared" si="103"/>
        <v>Medium</v>
      </c>
    </row>
    <row r="823" spans="1:26" x14ac:dyDescent="0.35">
      <c r="A823" s="8">
        <v>45012</v>
      </c>
      <c r="B823" s="6" t="s">
        <v>19</v>
      </c>
      <c r="C823" s="6" t="s">
        <v>25</v>
      </c>
      <c r="D823" s="12">
        <v>7</v>
      </c>
      <c r="E823" s="10">
        <v>290.22000000000003</v>
      </c>
      <c r="F823" s="6" t="s">
        <v>31</v>
      </c>
      <c r="G823" s="6" t="s">
        <v>35</v>
      </c>
      <c r="H823" s="7">
        <v>0.1</v>
      </c>
      <c r="I823" s="6" t="s">
        <v>37</v>
      </c>
      <c r="J823" s="10">
        <v>1828.386</v>
      </c>
      <c r="K823" s="6" t="s">
        <v>46</v>
      </c>
      <c r="L823" s="6" t="s">
        <v>49</v>
      </c>
      <c r="M823" s="12">
        <v>0</v>
      </c>
      <c r="N823" s="9" t="s">
        <v>869</v>
      </c>
      <c r="O823" s="6" t="s">
        <v>2331</v>
      </c>
      <c r="P823" s="11">
        <v>33.15</v>
      </c>
      <c r="Q823" s="16">
        <v>45020</v>
      </c>
      <c r="R823" s="6" t="s">
        <v>2922</v>
      </c>
      <c r="S823" s="9">
        <f t="shared" si="96"/>
        <v>2023</v>
      </c>
      <c r="T823" s="12">
        <f t="shared" si="97"/>
        <v>3</v>
      </c>
      <c r="U823" s="6" t="str">
        <f t="shared" si="98"/>
        <v>Maret</v>
      </c>
      <c r="V823" s="9" t="str">
        <f t="shared" si="99"/>
        <v>Q1</v>
      </c>
      <c r="W823" s="10">
        <f t="shared" si="100"/>
        <v>1795.2359999999999</v>
      </c>
      <c r="X823" s="12">
        <f t="shared" si="101"/>
        <v>8</v>
      </c>
      <c r="Y823" s="9" t="str">
        <f t="shared" si="102"/>
        <v>Completed</v>
      </c>
      <c r="Z823" s="6" t="str">
        <f t="shared" si="103"/>
        <v>Medium</v>
      </c>
    </row>
    <row r="824" spans="1:26" x14ac:dyDescent="0.35">
      <c r="A824" s="8">
        <v>45588</v>
      </c>
      <c r="B824" s="6" t="s">
        <v>20</v>
      </c>
      <c r="C824" s="6" t="s">
        <v>26</v>
      </c>
      <c r="D824" s="12">
        <v>20</v>
      </c>
      <c r="E824" s="10">
        <v>198.95</v>
      </c>
      <c r="F824" s="6" t="s">
        <v>30</v>
      </c>
      <c r="G824" s="6" t="s">
        <v>35</v>
      </c>
      <c r="H824" s="7">
        <v>0.1</v>
      </c>
      <c r="I824" s="6" t="s">
        <v>40</v>
      </c>
      <c r="J824" s="10">
        <v>3581.1</v>
      </c>
      <c r="K824" s="6" t="s">
        <v>44</v>
      </c>
      <c r="L824" s="6" t="s">
        <v>2928</v>
      </c>
      <c r="M824" s="12">
        <v>1</v>
      </c>
      <c r="N824" s="9" t="s">
        <v>870</v>
      </c>
      <c r="O824" s="6" t="s">
        <v>2332</v>
      </c>
      <c r="P824" s="11">
        <v>5.16</v>
      </c>
      <c r="Q824" s="16">
        <v>45590</v>
      </c>
      <c r="R824" s="6" t="s">
        <v>2923</v>
      </c>
      <c r="S824" s="9">
        <f t="shared" si="96"/>
        <v>2024</v>
      </c>
      <c r="T824" s="12">
        <f t="shared" si="97"/>
        <v>10</v>
      </c>
      <c r="U824" s="6" t="str">
        <f t="shared" si="98"/>
        <v>Oktober</v>
      </c>
      <c r="V824" s="9" t="str">
        <f t="shared" si="99"/>
        <v>Q4</v>
      </c>
      <c r="W824" s="10">
        <f t="shared" si="100"/>
        <v>3575.94</v>
      </c>
      <c r="X824" s="12">
        <f t="shared" si="101"/>
        <v>2</v>
      </c>
      <c r="Y824" s="9" t="str">
        <f t="shared" si="102"/>
        <v>Returned</v>
      </c>
      <c r="Z824" s="6" t="str">
        <f t="shared" si="103"/>
        <v>Medium</v>
      </c>
    </row>
    <row r="825" spans="1:26" x14ac:dyDescent="0.35">
      <c r="A825" s="8">
        <v>45098</v>
      </c>
      <c r="B825" s="6" t="s">
        <v>20</v>
      </c>
      <c r="C825" s="6" t="s">
        <v>29</v>
      </c>
      <c r="D825" s="12">
        <v>11</v>
      </c>
      <c r="E825" s="10">
        <v>577.1</v>
      </c>
      <c r="F825" s="6" t="s">
        <v>32</v>
      </c>
      <c r="G825" s="6" t="s">
        <v>35</v>
      </c>
      <c r="H825" s="7">
        <v>0.15</v>
      </c>
      <c r="I825" s="6" t="s">
        <v>38</v>
      </c>
      <c r="J825" s="10">
        <v>5395.8850000000002</v>
      </c>
      <c r="K825" s="6" t="s">
        <v>46</v>
      </c>
      <c r="L825" s="6" t="s">
        <v>48</v>
      </c>
      <c r="M825" s="12">
        <v>0</v>
      </c>
      <c r="N825" s="9" t="s">
        <v>871</v>
      </c>
      <c r="O825" s="6" t="s">
        <v>1856</v>
      </c>
      <c r="P825" s="11">
        <v>13.16</v>
      </c>
      <c r="Q825" s="16">
        <v>45105</v>
      </c>
      <c r="R825" s="6" t="s">
        <v>2923</v>
      </c>
      <c r="S825" s="9">
        <f t="shared" si="96"/>
        <v>2023</v>
      </c>
      <c r="T825" s="12">
        <f t="shared" si="97"/>
        <v>6</v>
      </c>
      <c r="U825" s="6" t="str">
        <f t="shared" si="98"/>
        <v>Juni</v>
      </c>
      <c r="V825" s="9" t="str">
        <f t="shared" si="99"/>
        <v>Q2</v>
      </c>
      <c r="W825" s="10">
        <f t="shared" si="100"/>
        <v>5382.7250000000004</v>
      </c>
      <c r="X825" s="12">
        <f t="shared" si="101"/>
        <v>7</v>
      </c>
      <c r="Y825" s="9" t="str">
        <f t="shared" si="102"/>
        <v>Completed</v>
      </c>
      <c r="Z825" s="6" t="str">
        <f t="shared" si="103"/>
        <v>High</v>
      </c>
    </row>
    <row r="826" spans="1:26" x14ac:dyDescent="0.35">
      <c r="A826" s="8">
        <v>45058</v>
      </c>
      <c r="B826" s="6" t="s">
        <v>21</v>
      </c>
      <c r="C826" s="6" t="s">
        <v>29</v>
      </c>
      <c r="D826" s="12">
        <v>10</v>
      </c>
      <c r="E826" s="10">
        <v>50.1</v>
      </c>
      <c r="F826" s="6" t="s">
        <v>31</v>
      </c>
      <c r="G826" s="6" t="s">
        <v>34</v>
      </c>
      <c r="H826" s="7">
        <v>0.1</v>
      </c>
      <c r="I826" s="6" t="s">
        <v>41</v>
      </c>
      <c r="J826" s="10">
        <v>450.9</v>
      </c>
      <c r="K826" s="6" t="s">
        <v>46</v>
      </c>
      <c r="L826" s="6" t="s">
        <v>47</v>
      </c>
      <c r="M826" s="12">
        <v>1</v>
      </c>
      <c r="N826" s="9" t="s">
        <v>872</v>
      </c>
      <c r="O826" s="6" t="s">
        <v>2121</v>
      </c>
      <c r="P826" s="11">
        <v>23.43</v>
      </c>
      <c r="Q826" s="16">
        <v>45065</v>
      </c>
      <c r="R826" s="6" t="s">
        <v>2924</v>
      </c>
      <c r="S826" s="9">
        <f t="shared" si="96"/>
        <v>2023</v>
      </c>
      <c r="T826" s="12">
        <f t="shared" si="97"/>
        <v>5</v>
      </c>
      <c r="U826" s="6" t="str">
        <f t="shared" si="98"/>
        <v>Mei</v>
      </c>
      <c r="V826" s="9" t="str">
        <f t="shared" si="99"/>
        <v>Q2</v>
      </c>
      <c r="W826" s="10">
        <f t="shared" si="100"/>
        <v>427.46999999999997</v>
      </c>
      <c r="X826" s="12">
        <f t="shared" si="101"/>
        <v>7</v>
      </c>
      <c r="Y826" s="9" t="str">
        <f t="shared" si="102"/>
        <v>Returned</v>
      </c>
      <c r="Z826" s="6" t="str">
        <f t="shared" si="103"/>
        <v>Medium</v>
      </c>
    </row>
    <row r="827" spans="1:26" x14ac:dyDescent="0.35">
      <c r="A827" s="8">
        <v>45585</v>
      </c>
      <c r="B827" s="6" t="s">
        <v>21</v>
      </c>
      <c r="C827" s="6" t="s">
        <v>29</v>
      </c>
      <c r="D827" s="12">
        <v>19</v>
      </c>
      <c r="E827" s="10">
        <v>554.5</v>
      </c>
      <c r="F827" s="6" t="s">
        <v>30</v>
      </c>
      <c r="G827" s="6" t="s">
        <v>35</v>
      </c>
      <c r="H827" s="7">
        <v>0.15</v>
      </c>
      <c r="I827" s="6" t="s">
        <v>39</v>
      </c>
      <c r="J827" s="10">
        <v>8955.1749999999993</v>
      </c>
      <c r="K827" s="6" t="s">
        <v>42</v>
      </c>
      <c r="L827" s="6" t="s">
        <v>2928</v>
      </c>
      <c r="M827" s="12">
        <v>1</v>
      </c>
      <c r="N827" s="9" t="s">
        <v>873</v>
      </c>
      <c r="O827" s="6" t="s">
        <v>2333</v>
      </c>
      <c r="P827" s="11">
        <v>47.16</v>
      </c>
      <c r="Q827" s="16">
        <v>45589</v>
      </c>
      <c r="R827" s="6" t="s">
        <v>2924</v>
      </c>
      <c r="S827" s="9">
        <f t="shared" si="96"/>
        <v>2024</v>
      </c>
      <c r="T827" s="12">
        <f t="shared" si="97"/>
        <v>10</v>
      </c>
      <c r="U827" s="6" t="str">
        <f t="shared" si="98"/>
        <v>Oktober</v>
      </c>
      <c r="V827" s="9" t="str">
        <f t="shared" si="99"/>
        <v>Q4</v>
      </c>
      <c r="W827" s="10">
        <f t="shared" si="100"/>
        <v>8908.0149999999994</v>
      </c>
      <c r="X827" s="12">
        <f t="shared" si="101"/>
        <v>4</v>
      </c>
      <c r="Y827" s="9" t="str">
        <f t="shared" si="102"/>
        <v>Returned</v>
      </c>
      <c r="Z827" s="6" t="str">
        <f t="shared" si="103"/>
        <v>High</v>
      </c>
    </row>
    <row r="828" spans="1:26" x14ac:dyDescent="0.35">
      <c r="A828" s="8">
        <v>45386</v>
      </c>
      <c r="B828" s="6" t="s">
        <v>20</v>
      </c>
      <c r="C828" s="6" t="s">
        <v>23</v>
      </c>
      <c r="D828" s="12">
        <v>14</v>
      </c>
      <c r="E828" s="10">
        <v>117.31</v>
      </c>
      <c r="F828" s="6" t="s">
        <v>31</v>
      </c>
      <c r="G828" s="6" t="s">
        <v>34</v>
      </c>
      <c r="H828" s="7">
        <v>0</v>
      </c>
      <c r="I828" s="6" t="s">
        <v>40</v>
      </c>
      <c r="J828" s="10">
        <v>1642.34</v>
      </c>
      <c r="K828" s="6" t="s">
        <v>42</v>
      </c>
      <c r="L828" s="6" t="s">
        <v>49</v>
      </c>
      <c r="M828" s="12">
        <v>0</v>
      </c>
      <c r="N828" s="9" t="s">
        <v>874</v>
      </c>
      <c r="O828" s="6" t="s">
        <v>2334</v>
      </c>
      <c r="P828" s="11">
        <v>41.24</v>
      </c>
      <c r="Q828" s="16">
        <v>45389</v>
      </c>
      <c r="R828" s="6" t="s">
        <v>2923</v>
      </c>
      <c r="S828" s="9">
        <f t="shared" si="96"/>
        <v>2024</v>
      </c>
      <c r="T828" s="12">
        <f t="shared" si="97"/>
        <v>4</v>
      </c>
      <c r="U828" s="6" t="str">
        <f t="shared" si="98"/>
        <v>April</v>
      </c>
      <c r="V828" s="9" t="str">
        <f t="shared" si="99"/>
        <v>Q2</v>
      </c>
      <c r="W828" s="10">
        <f t="shared" si="100"/>
        <v>1601.1</v>
      </c>
      <c r="X828" s="12">
        <f t="shared" si="101"/>
        <v>3</v>
      </c>
      <c r="Y828" s="9" t="str">
        <f t="shared" si="102"/>
        <v>Completed</v>
      </c>
      <c r="Z828" s="6" t="str">
        <f t="shared" si="103"/>
        <v>No Discount</v>
      </c>
    </row>
    <row r="829" spans="1:26" x14ac:dyDescent="0.35">
      <c r="A829" s="8">
        <v>45669</v>
      </c>
      <c r="B829" s="6" t="s">
        <v>21</v>
      </c>
      <c r="C829" s="6" t="s">
        <v>28</v>
      </c>
      <c r="D829" s="12">
        <v>3</v>
      </c>
      <c r="E829" s="10">
        <v>193.98</v>
      </c>
      <c r="F829" s="6" t="s">
        <v>31</v>
      </c>
      <c r="G829" s="6" t="s">
        <v>35</v>
      </c>
      <c r="H829" s="7">
        <v>0</v>
      </c>
      <c r="I829" s="6" t="s">
        <v>41</v>
      </c>
      <c r="J829" s="10">
        <v>581.93999999999994</v>
      </c>
      <c r="K829" s="6" t="s">
        <v>44</v>
      </c>
      <c r="L829" s="6" t="s">
        <v>49</v>
      </c>
      <c r="M829" s="12">
        <v>0</v>
      </c>
      <c r="N829" s="9" t="s">
        <v>875</v>
      </c>
      <c r="O829" s="6" t="s">
        <v>2335</v>
      </c>
      <c r="P829" s="11">
        <v>27.53</v>
      </c>
      <c r="Q829" s="16">
        <v>45673</v>
      </c>
      <c r="R829" s="6" t="s">
        <v>2924</v>
      </c>
      <c r="S829" s="9">
        <f t="shared" si="96"/>
        <v>2025</v>
      </c>
      <c r="T829" s="12">
        <f t="shared" si="97"/>
        <v>1</v>
      </c>
      <c r="U829" s="6" t="str">
        <f t="shared" si="98"/>
        <v>Januari</v>
      </c>
      <c r="V829" s="9" t="str">
        <f t="shared" si="99"/>
        <v>Q1</v>
      </c>
      <c r="W829" s="10">
        <f t="shared" si="100"/>
        <v>554.41</v>
      </c>
      <c r="X829" s="12">
        <f t="shared" si="101"/>
        <v>4</v>
      </c>
      <c r="Y829" s="9" t="str">
        <f t="shared" si="102"/>
        <v>Completed</v>
      </c>
      <c r="Z829" s="6" t="str">
        <f t="shared" si="103"/>
        <v>No Discount</v>
      </c>
    </row>
    <row r="830" spans="1:26" x14ac:dyDescent="0.35">
      <c r="A830" s="8">
        <v>45131</v>
      </c>
      <c r="B830" s="6" t="s">
        <v>19</v>
      </c>
      <c r="C830" s="6" t="s">
        <v>24</v>
      </c>
      <c r="D830" s="12">
        <v>20</v>
      </c>
      <c r="E830" s="10">
        <v>386.86</v>
      </c>
      <c r="F830" s="6" t="s">
        <v>31</v>
      </c>
      <c r="G830" s="6" t="s">
        <v>34</v>
      </c>
      <c r="H830" s="7">
        <v>0.05</v>
      </c>
      <c r="I830" s="6" t="s">
        <v>39</v>
      </c>
      <c r="J830" s="10">
        <v>7350.34</v>
      </c>
      <c r="K830" s="6" t="s">
        <v>42</v>
      </c>
      <c r="L830" s="6" t="s">
        <v>49</v>
      </c>
      <c r="M830" s="12">
        <v>0</v>
      </c>
      <c r="N830" s="9" t="s">
        <v>876</v>
      </c>
      <c r="O830" s="6" t="s">
        <v>2336</v>
      </c>
      <c r="P830" s="11">
        <v>41.56</v>
      </c>
      <c r="Q830" s="16">
        <v>45136</v>
      </c>
      <c r="R830" s="6" t="s">
        <v>2922</v>
      </c>
      <c r="S830" s="9">
        <f t="shared" si="96"/>
        <v>2023</v>
      </c>
      <c r="T830" s="12">
        <f t="shared" si="97"/>
        <v>7</v>
      </c>
      <c r="U830" s="6" t="str">
        <f t="shared" si="98"/>
        <v>Juli</v>
      </c>
      <c r="V830" s="9" t="str">
        <f t="shared" si="99"/>
        <v>Q3</v>
      </c>
      <c r="W830" s="10">
        <f t="shared" si="100"/>
        <v>7308.78</v>
      </c>
      <c r="X830" s="12">
        <f t="shared" si="101"/>
        <v>5</v>
      </c>
      <c r="Y830" s="9" t="str">
        <f t="shared" si="102"/>
        <v>Completed</v>
      </c>
      <c r="Z830" s="6" t="str">
        <f t="shared" si="103"/>
        <v>Low</v>
      </c>
    </row>
    <row r="831" spans="1:26" x14ac:dyDescent="0.35">
      <c r="A831" s="8">
        <v>45178</v>
      </c>
      <c r="B831" s="6" t="s">
        <v>20</v>
      </c>
      <c r="C831" s="6" t="s">
        <v>26</v>
      </c>
      <c r="D831" s="12">
        <v>12</v>
      </c>
      <c r="E831" s="10">
        <v>81.33</v>
      </c>
      <c r="F831" s="6" t="s">
        <v>33</v>
      </c>
      <c r="G831" s="6" t="s">
        <v>34</v>
      </c>
      <c r="H831" s="7">
        <v>0</v>
      </c>
      <c r="I831" s="6" t="s">
        <v>39</v>
      </c>
      <c r="J831" s="10">
        <v>975.96</v>
      </c>
      <c r="K831" s="6" t="s">
        <v>46</v>
      </c>
      <c r="L831" s="6" t="s">
        <v>48</v>
      </c>
      <c r="M831" s="12">
        <v>1</v>
      </c>
      <c r="N831" s="9" t="s">
        <v>877</v>
      </c>
      <c r="O831" s="6" t="s">
        <v>2245</v>
      </c>
      <c r="P831" s="11">
        <v>30.73</v>
      </c>
      <c r="Q831" s="16">
        <v>45182</v>
      </c>
      <c r="R831" s="6" t="s">
        <v>2923</v>
      </c>
      <c r="S831" s="9">
        <f t="shared" si="96"/>
        <v>2023</v>
      </c>
      <c r="T831" s="12">
        <f t="shared" si="97"/>
        <v>9</v>
      </c>
      <c r="U831" s="6" t="str">
        <f t="shared" si="98"/>
        <v>September</v>
      </c>
      <c r="V831" s="9" t="str">
        <f t="shared" si="99"/>
        <v>Q3</v>
      </c>
      <c r="W831" s="10">
        <f t="shared" si="100"/>
        <v>945.23</v>
      </c>
      <c r="X831" s="12">
        <f t="shared" si="101"/>
        <v>4</v>
      </c>
      <c r="Y831" s="9" t="str">
        <f t="shared" si="102"/>
        <v>Returned</v>
      </c>
      <c r="Z831" s="6" t="str">
        <f t="shared" si="103"/>
        <v>No Discount</v>
      </c>
    </row>
    <row r="832" spans="1:26" x14ac:dyDescent="0.35">
      <c r="A832" s="8">
        <v>45402</v>
      </c>
      <c r="B832" s="6" t="s">
        <v>18</v>
      </c>
      <c r="C832" s="6" t="s">
        <v>29</v>
      </c>
      <c r="D832" s="12">
        <v>5</v>
      </c>
      <c r="E832" s="10">
        <v>550.65</v>
      </c>
      <c r="F832" s="6" t="s">
        <v>31</v>
      </c>
      <c r="G832" s="6" t="s">
        <v>35</v>
      </c>
      <c r="H832" s="7">
        <v>0.15</v>
      </c>
      <c r="I832" s="6" t="s">
        <v>41</v>
      </c>
      <c r="J832" s="10">
        <v>2340.2624999999998</v>
      </c>
      <c r="K832" s="6" t="s">
        <v>43</v>
      </c>
      <c r="L832" s="6" t="s">
        <v>2928</v>
      </c>
      <c r="M832" s="12">
        <v>0</v>
      </c>
      <c r="N832" s="9" t="s">
        <v>878</v>
      </c>
      <c r="O832" s="6" t="s">
        <v>2337</v>
      </c>
      <c r="P832" s="11">
        <v>16.82</v>
      </c>
      <c r="Q832" s="16">
        <v>45409</v>
      </c>
      <c r="R832" s="6" t="s">
        <v>2921</v>
      </c>
      <c r="S832" s="9">
        <f t="shared" si="96"/>
        <v>2024</v>
      </c>
      <c r="T832" s="12">
        <f t="shared" si="97"/>
        <v>4</v>
      </c>
      <c r="U832" s="6" t="str">
        <f t="shared" si="98"/>
        <v>April</v>
      </c>
      <c r="V832" s="9" t="str">
        <f t="shared" si="99"/>
        <v>Q2</v>
      </c>
      <c r="W832" s="10">
        <f t="shared" si="100"/>
        <v>2323.4424999999997</v>
      </c>
      <c r="X832" s="12">
        <f t="shared" si="101"/>
        <v>7</v>
      </c>
      <c r="Y832" s="9" t="str">
        <f t="shared" si="102"/>
        <v>Completed</v>
      </c>
      <c r="Z832" s="6" t="str">
        <f t="shared" si="103"/>
        <v>High</v>
      </c>
    </row>
    <row r="833" spans="1:26" x14ac:dyDescent="0.35">
      <c r="A833" s="8">
        <v>45694</v>
      </c>
      <c r="B833" s="6" t="s">
        <v>22</v>
      </c>
      <c r="C833" s="6" t="s">
        <v>29</v>
      </c>
      <c r="D833" s="12">
        <v>4</v>
      </c>
      <c r="E833" s="10">
        <v>473.91</v>
      </c>
      <c r="F833" s="6" t="s">
        <v>31</v>
      </c>
      <c r="G833" s="6" t="s">
        <v>35</v>
      </c>
      <c r="H833" s="7">
        <v>0.05</v>
      </c>
      <c r="I833" s="6" t="s">
        <v>36</v>
      </c>
      <c r="J833" s="10">
        <v>1800.8579999999999</v>
      </c>
      <c r="K833" s="6" t="s">
        <v>44</v>
      </c>
      <c r="L833" s="6" t="s">
        <v>48</v>
      </c>
      <c r="M833" s="12">
        <v>0</v>
      </c>
      <c r="N833" s="9" t="s">
        <v>879</v>
      </c>
      <c r="O833" s="6" t="s">
        <v>2226</v>
      </c>
      <c r="P833" s="11">
        <v>29.22</v>
      </c>
      <c r="Q833" s="16">
        <v>45702</v>
      </c>
      <c r="R833" s="6" t="s">
        <v>2925</v>
      </c>
      <c r="S833" s="9">
        <f t="shared" si="96"/>
        <v>2025</v>
      </c>
      <c r="T833" s="12">
        <f t="shared" si="97"/>
        <v>2</v>
      </c>
      <c r="U833" s="6" t="str">
        <f t="shared" si="98"/>
        <v>Februari</v>
      </c>
      <c r="V833" s="9" t="str">
        <f t="shared" si="99"/>
        <v>Q1</v>
      </c>
      <c r="W833" s="10">
        <f t="shared" si="100"/>
        <v>1771.6379999999999</v>
      </c>
      <c r="X833" s="12">
        <f t="shared" si="101"/>
        <v>8</v>
      </c>
      <c r="Y833" s="9" t="str">
        <f t="shared" si="102"/>
        <v>Completed</v>
      </c>
      <c r="Z833" s="6" t="str">
        <f t="shared" si="103"/>
        <v>Low</v>
      </c>
    </row>
    <row r="834" spans="1:26" x14ac:dyDescent="0.35">
      <c r="A834" s="8">
        <v>45095</v>
      </c>
      <c r="B834" s="6" t="s">
        <v>22</v>
      </c>
      <c r="C834" s="6" t="s">
        <v>28</v>
      </c>
      <c r="D834" s="12">
        <v>19</v>
      </c>
      <c r="E834" s="10">
        <v>25.22</v>
      </c>
      <c r="F834" s="6" t="s">
        <v>32</v>
      </c>
      <c r="G834" s="6" t="s">
        <v>34</v>
      </c>
      <c r="H834" s="7">
        <v>0</v>
      </c>
      <c r="I834" s="6" t="s">
        <v>41</v>
      </c>
      <c r="J834" s="10">
        <v>479.17999999999989</v>
      </c>
      <c r="K834" s="6" t="s">
        <v>44</v>
      </c>
      <c r="L834" s="6" t="s">
        <v>2928</v>
      </c>
      <c r="M834" s="12">
        <v>0</v>
      </c>
      <c r="N834" s="9" t="s">
        <v>880</v>
      </c>
      <c r="O834" s="6" t="s">
        <v>2338</v>
      </c>
      <c r="P834" s="11">
        <v>31.31</v>
      </c>
      <c r="Q834" s="16">
        <v>45099</v>
      </c>
      <c r="R834" s="6" t="s">
        <v>2925</v>
      </c>
      <c r="S834" s="9">
        <f t="shared" si="96"/>
        <v>2023</v>
      </c>
      <c r="T834" s="12">
        <f t="shared" si="97"/>
        <v>6</v>
      </c>
      <c r="U834" s="6" t="str">
        <f t="shared" si="98"/>
        <v>Juni</v>
      </c>
      <c r="V834" s="9" t="str">
        <f t="shared" si="99"/>
        <v>Q2</v>
      </c>
      <c r="W834" s="10">
        <f t="shared" si="100"/>
        <v>447.86999999999989</v>
      </c>
      <c r="X834" s="12">
        <f t="shared" si="101"/>
        <v>4</v>
      </c>
      <c r="Y834" s="9" t="str">
        <f t="shared" si="102"/>
        <v>Completed</v>
      </c>
      <c r="Z834" s="6" t="str">
        <f t="shared" si="103"/>
        <v>No Discount</v>
      </c>
    </row>
    <row r="835" spans="1:26" x14ac:dyDescent="0.35">
      <c r="A835" s="8">
        <v>45597</v>
      </c>
      <c r="B835" s="6" t="s">
        <v>20</v>
      </c>
      <c r="C835" s="6" t="s">
        <v>24</v>
      </c>
      <c r="D835" s="12">
        <v>2</v>
      </c>
      <c r="E835" s="10">
        <v>437.04</v>
      </c>
      <c r="F835" s="6" t="s">
        <v>32</v>
      </c>
      <c r="G835" s="6" t="s">
        <v>34</v>
      </c>
      <c r="H835" s="7">
        <v>0</v>
      </c>
      <c r="I835" s="6" t="s">
        <v>38</v>
      </c>
      <c r="J835" s="10">
        <v>874.08</v>
      </c>
      <c r="K835" s="6" t="s">
        <v>44</v>
      </c>
      <c r="L835" s="6" t="s">
        <v>48</v>
      </c>
      <c r="M835" s="12">
        <v>1</v>
      </c>
      <c r="N835" s="9" t="s">
        <v>881</v>
      </c>
      <c r="O835" s="6" t="s">
        <v>2339</v>
      </c>
      <c r="P835" s="11">
        <v>37.369999999999997</v>
      </c>
      <c r="Q835" s="16">
        <v>45604</v>
      </c>
      <c r="R835" s="6" t="s">
        <v>2923</v>
      </c>
      <c r="S835" s="9">
        <f t="shared" si="96"/>
        <v>2024</v>
      </c>
      <c r="T835" s="12">
        <f t="shared" si="97"/>
        <v>11</v>
      </c>
      <c r="U835" s="6" t="str">
        <f t="shared" si="98"/>
        <v>November</v>
      </c>
      <c r="V835" s="9" t="str">
        <f t="shared" si="99"/>
        <v>Q4</v>
      </c>
      <c r="W835" s="10">
        <f t="shared" si="100"/>
        <v>836.71</v>
      </c>
      <c r="X835" s="12">
        <f t="shared" si="101"/>
        <v>7</v>
      </c>
      <c r="Y835" s="9" t="str">
        <f t="shared" si="102"/>
        <v>Returned</v>
      </c>
      <c r="Z835" s="6" t="str">
        <f t="shared" si="103"/>
        <v>No Discount</v>
      </c>
    </row>
    <row r="836" spans="1:26" x14ac:dyDescent="0.35">
      <c r="A836" s="8">
        <v>45516</v>
      </c>
      <c r="B836" s="6" t="s">
        <v>22</v>
      </c>
      <c r="C836" s="6" t="s">
        <v>25</v>
      </c>
      <c r="D836" s="12">
        <v>5</v>
      </c>
      <c r="E836" s="10">
        <v>448.86</v>
      </c>
      <c r="F836" s="6" t="s">
        <v>32</v>
      </c>
      <c r="G836" s="6" t="s">
        <v>34</v>
      </c>
      <c r="H836" s="7">
        <v>0.15</v>
      </c>
      <c r="I836" s="6" t="s">
        <v>38</v>
      </c>
      <c r="J836" s="10">
        <v>1907.655</v>
      </c>
      <c r="K836" s="6" t="s">
        <v>44</v>
      </c>
      <c r="L836" s="6" t="s">
        <v>48</v>
      </c>
      <c r="M836" s="12">
        <v>1</v>
      </c>
      <c r="N836" s="9" t="s">
        <v>882</v>
      </c>
      <c r="O836" s="6" t="s">
        <v>2340</v>
      </c>
      <c r="P836" s="11">
        <v>21.22</v>
      </c>
      <c r="Q836" s="16">
        <v>45525</v>
      </c>
      <c r="R836" s="6" t="s">
        <v>2925</v>
      </c>
      <c r="S836" s="9">
        <f t="shared" ref="S836:S899" si="104">YEAR(A836)</f>
        <v>2024</v>
      </c>
      <c r="T836" s="12">
        <f t="shared" ref="T836:T899" si="105">MONTH(A836)</f>
        <v>8</v>
      </c>
      <c r="U836" s="6" t="str">
        <f t="shared" ref="U836:U899" si="106">TEXT(A836,"MMMM")</f>
        <v>Agustus</v>
      </c>
      <c r="V836" s="9" t="str">
        <f t="shared" ref="V836:V899" si="107">CHOOSE(ROUNDUP(MONTH(A836)/3,0),"Q1","Q2","Q3","Q4")</f>
        <v>Q3</v>
      </c>
      <c r="W836" s="10">
        <f t="shared" ref="W836:W899" si="108">J836-P836</f>
        <v>1886.4349999999999</v>
      </c>
      <c r="X836" s="12">
        <f t="shared" ref="X836:X899" si="109">Q836-A836</f>
        <v>9</v>
      </c>
      <c r="Y836" s="9" t="str">
        <f t="shared" ref="Y836:Y899" si="110">IF(M836=1,"Returned","Completed")</f>
        <v>Returned</v>
      </c>
      <c r="Z836" s="6" t="str">
        <f t="shared" ref="Z836:Z899" si="111">_xlfn.IFS(H836=0,"No Discount",H836=0.05,"Low",H836=0.1,"Medium",H836=0.15,"High")</f>
        <v>High</v>
      </c>
    </row>
    <row r="837" spans="1:26" x14ac:dyDescent="0.35">
      <c r="A837" s="8">
        <v>45755</v>
      </c>
      <c r="B837" s="6" t="s">
        <v>21</v>
      </c>
      <c r="C837" s="6" t="s">
        <v>24</v>
      </c>
      <c r="D837" s="12">
        <v>14</v>
      </c>
      <c r="E837" s="10">
        <v>299.94</v>
      </c>
      <c r="F837" s="6" t="s">
        <v>33</v>
      </c>
      <c r="G837" s="6" t="s">
        <v>35</v>
      </c>
      <c r="H837" s="7">
        <v>0</v>
      </c>
      <c r="I837" s="6" t="s">
        <v>39</v>
      </c>
      <c r="J837" s="10">
        <v>4199.16</v>
      </c>
      <c r="K837" s="6" t="s">
        <v>43</v>
      </c>
      <c r="L837" s="6" t="s">
        <v>47</v>
      </c>
      <c r="M837" s="12">
        <v>0</v>
      </c>
      <c r="N837" s="9" t="s">
        <v>883</v>
      </c>
      <c r="O837" s="6" t="s">
        <v>2341</v>
      </c>
      <c r="P837" s="11">
        <v>21.04</v>
      </c>
      <c r="Q837" s="16">
        <v>45764</v>
      </c>
      <c r="R837" s="6" t="s">
        <v>2924</v>
      </c>
      <c r="S837" s="9">
        <f t="shared" si="104"/>
        <v>2025</v>
      </c>
      <c r="T837" s="12">
        <f t="shared" si="105"/>
        <v>4</v>
      </c>
      <c r="U837" s="6" t="str">
        <f t="shared" si="106"/>
        <v>April</v>
      </c>
      <c r="V837" s="9" t="str">
        <f t="shared" si="107"/>
        <v>Q2</v>
      </c>
      <c r="W837" s="10">
        <f t="shared" si="108"/>
        <v>4178.12</v>
      </c>
      <c r="X837" s="12">
        <f t="shared" si="109"/>
        <v>9</v>
      </c>
      <c r="Y837" s="9" t="str">
        <f t="shared" si="110"/>
        <v>Completed</v>
      </c>
      <c r="Z837" s="6" t="str">
        <f t="shared" si="111"/>
        <v>No Discount</v>
      </c>
    </row>
    <row r="838" spans="1:26" x14ac:dyDescent="0.35">
      <c r="A838" s="8">
        <v>45493</v>
      </c>
      <c r="B838" s="6" t="s">
        <v>21</v>
      </c>
      <c r="C838" s="6" t="s">
        <v>23</v>
      </c>
      <c r="D838" s="12">
        <v>8</v>
      </c>
      <c r="E838" s="10">
        <v>224.18</v>
      </c>
      <c r="F838" s="6" t="s">
        <v>30</v>
      </c>
      <c r="G838" s="6" t="s">
        <v>35</v>
      </c>
      <c r="H838" s="7">
        <v>0.15</v>
      </c>
      <c r="I838" s="6" t="s">
        <v>41</v>
      </c>
      <c r="J838" s="10">
        <v>1524.424</v>
      </c>
      <c r="K838" s="6" t="s">
        <v>45</v>
      </c>
      <c r="L838" s="6" t="s">
        <v>2928</v>
      </c>
      <c r="M838" s="12">
        <v>0</v>
      </c>
      <c r="N838" s="9" t="s">
        <v>884</v>
      </c>
      <c r="O838" s="6" t="s">
        <v>2342</v>
      </c>
      <c r="P838" s="11">
        <v>36.9</v>
      </c>
      <c r="Q838" s="16">
        <v>45499</v>
      </c>
      <c r="R838" s="6" t="s">
        <v>2924</v>
      </c>
      <c r="S838" s="9">
        <f t="shared" si="104"/>
        <v>2024</v>
      </c>
      <c r="T838" s="12">
        <f t="shared" si="105"/>
        <v>7</v>
      </c>
      <c r="U838" s="6" t="str">
        <f t="shared" si="106"/>
        <v>Juli</v>
      </c>
      <c r="V838" s="9" t="str">
        <f t="shared" si="107"/>
        <v>Q3</v>
      </c>
      <c r="W838" s="10">
        <f t="shared" si="108"/>
        <v>1487.5239999999999</v>
      </c>
      <c r="X838" s="12">
        <f t="shared" si="109"/>
        <v>6</v>
      </c>
      <c r="Y838" s="9" t="str">
        <f t="shared" si="110"/>
        <v>Completed</v>
      </c>
      <c r="Z838" s="6" t="str">
        <f t="shared" si="111"/>
        <v>High</v>
      </c>
    </row>
    <row r="839" spans="1:26" x14ac:dyDescent="0.35">
      <c r="A839" s="8">
        <v>44974</v>
      </c>
      <c r="B839" s="6" t="s">
        <v>22</v>
      </c>
      <c r="C839" s="6" t="s">
        <v>25</v>
      </c>
      <c r="D839" s="12">
        <v>6</v>
      </c>
      <c r="E839" s="10">
        <v>327.69</v>
      </c>
      <c r="F839" s="6" t="s">
        <v>33</v>
      </c>
      <c r="G839" s="6" t="s">
        <v>34</v>
      </c>
      <c r="H839" s="7">
        <v>0.05</v>
      </c>
      <c r="I839" s="6" t="s">
        <v>40</v>
      </c>
      <c r="J839" s="10">
        <v>1867.8330000000001</v>
      </c>
      <c r="K839" s="6" t="s">
        <v>46</v>
      </c>
      <c r="L839" s="6" t="s">
        <v>2928</v>
      </c>
      <c r="M839" s="12">
        <v>0</v>
      </c>
      <c r="N839" s="9" t="s">
        <v>885</v>
      </c>
      <c r="O839" s="6" t="s">
        <v>2343</v>
      </c>
      <c r="P839" s="11">
        <v>22.34</v>
      </c>
      <c r="Q839" s="16">
        <v>44978</v>
      </c>
      <c r="R839" s="6" t="s">
        <v>2925</v>
      </c>
      <c r="S839" s="9">
        <f t="shared" si="104"/>
        <v>2023</v>
      </c>
      <c r="T839" s="12">
        <f t="shared" si="105"/>
        <v>2</v>
      </c>
      <c r="U839" s="6" t="str">
        <f t="shared" si="106"/>
        <v>Februari</v>
      </c>
      <c r="V839" s="9" t="str">
        <f t="shared" si="107"/>
        <v>Q1</v>
      </c>
      <c r="W839" s="10">
        <f t="shared" si="108"/>
        <v>1845.4930000000002</v>
      </c>
      <c r="X839" s="12">
        <f t="shared" si="109"/>
        <v>4</v>
      </c>
      <c r="Y839" s="9" t="str">
        <f t="shared" si="110"/>
        <v>Completed</v>
      </c>
      <c r="Z839" s="6" t="str">
        <f t="shared" si="111"/>
        <v>Low</v>
      </c>
    </row>
    <row r="840" spans="1:26" x14ac:dyDescent="0.35">
      <c r="A840" s="8">
        <v>45475</v>
      </c>
      <c r="B840" s="6" t="s">
        <v>18</v>
      </c>
      <c r="C840" s="6" t="s">
        <v>24</v>
      </c>
      <c r="D840" s="12">
        <v>8</v>
      </c>
      <c r="E840" s="10">
        <v>432.27</v>
      </c>
      <c r="F840" s="6" t="s">
        <v>33</v>
      </c>
      <c r="G840" s="6" t="s">
        <v>35</v>
      </c>
      <c r="H840" s="7">
        <v>0.05</v>
      </c>
      <c r="I840" s="6" t="s">
        <v>36</v>
      </c>
      <c r="J840" s="10">
        <v>3285.251999999999</v>
      </c>
      <c r="K840" s="6" t="s">
        <v>46</v>
      </c>
      <c r="L840" s="6" t="s">
        <v>47</v>
      </c>
      <c r="M840" s="12">
        <v>1</v>
      </c>
      <c r="N840" s="9" t="s">
        <v>886</v>
      </c>
      <c r="O840" s="6" t="s">
        <v>2344</v>
      </c>
      <c r="P840" s="11">
        <v>20.64</v>
      </c>
      <c r="Q840" s="16">
        <v>45477</v>
      </c>
      <c r="R840" s="6" t="s">
        <v>2921</v>
      </c>
      <c r="S840" s="9">
        <f t="shared" si="104"/>
        <v>2024</v>
      </c>
      <c r="T840" s="12">
        <f t="shared" si="105"/>
        <v>7</v>
      </c>
      <c r="U840" s="6" t="str">
        <f t="shared" si="106"/>
        <v>Juli</v>
      </c>
      <c r="V840" s="9" t="str">
        <f t="shared" si="107"/>
        <v>Q3</v>
      </c>
      <c r="W840" s="10">
        <f t="shared" si="108"/>
        <v>3264.6119999999992</v>
      </c>
      <c r="X840" s="12">
        <f t="shared" si="109"/>
        <v>2</v>
      </c>
      <c r="Y840" s="9" t="str">
        <f t="shared" si="110"/>
        <v>Returned</v>
      </c>
      <c r="Z840" s="6" t="str">
        <f t="shared" si="111"/>
        <v>Low</v>
      </c>
    </row>
    <row r="841" spans="1:26" x14ac:dyDescent="0.35">
      <c r="A841" s="8">
        <v>45748</v>
      </c>
      <c r="B841" s="6" t="s">
        <v>20</v>
      </c>
      <c r="C841" s="6" t="s">
        <v>27</v>
      </c>
      <c r="D841" s="12">
        <v>4</v>
      </c>
      <c r="E841" s="10">
        <v>249.98</v>
      </c>
      <c r="F841" s="6" t="s">
        <v>32</v>
      </c>
      <c r="G841" s="6" t="s">
        <v>35</v>
      </c>
      <c r="H841" s="7">
        <v>0.15</v>
      </c>
      <c r="I841" s="6" t="s">
        <v>36</v>
      </c>
      <c r="J841" s="10">
        <v>849.9319999999999</v>
      </c>
      <c r="K841" s="6" t="s">
        <v>45</v>
      </c>
      <c r="L841" s="6" t="s">
        <v>48</v>
      </c>
      <c r="M841" s="12">
        <v>0</v>
      </c>
      <c r="N841" s="9" t="s">
        <v>887</v>
      </c>
      <c r="O841" s="6" t="s">
        <v>2345</v>
      </c>
      <c r="P841" s="11">
        <v>49.08</v>
      </c>
      <c r="Q841" s="16">
        <v>45751</v>
      </c>
      <c r="R841" s="6" t="s">
        <v>2923</v>
      </c>
      <c r="S841" s="9">
        <f t="shared" si="104"/>
        <v>2025</v>
      </c>
      <c r="T841" s="12">
        <f t="shared" si="105"/>
        <v>4</v>
      </c>
      <c r="U841" s="6" t="str">
        <f t="shared" si="106"/>
        <v>April</v>
      </c>
      <c r="V841" s="9" t="str">
        <f t="shared" si="107"/>
        <v>Q2</v>
      </c>
      <c r="W841" s="10">
        <f t="shared" si="108"/>
        <v>800.85199999999986</v>
      </c>
      <c r="X841" s="12">
        <f t="shared" si="109"/>
        <v>3</v>
      </c>
      <c r="Y841" s="9" t="str">
        <f t="shared" si="110"/>
        <v>Completed</v>
      </c>
      <c r="Z841" s="6" t="str">
        <f t="shared" si="111"/>
        <v>High</v>
      </c>
    </row>
    <row r="842" spans="1:26" x14ac:dyDescent="0.35">
      <c r="A842" s="8">
        <v>45810</v>
      </c>
      <c r="B842" s="6" t="s">
        <v>19</v>
      </c>
      <c r="C842" s="6" t="s">
        <v>29</v>
      </c>
      <c r="D842" s="12">
        <v>14</v>
      </c>
      <c r="E842" s="10">
        <v>194.31</v>
      </c>
      <c r="F842" s="6" t="s">
        <v>32</v>
      </c>
      <c r="G842" s="6" t="s">
        <v>34</v>
      </c>
      <c r="H842" s="7">
        <v>0.15</v>
      </c>
      <c r="I842" s="6" t="s">
        <v>38</v>
      </c>
      <c r="J842" s="10">
        <v>2312.2890000000002</v>
      </c>
      <c r="K842" s="6" t="s">
        <v>45</v>
      </c>
      <c r="L842" s="6" t="s">
        <v>47</v>
      </c>
      <c r="M842" s="12">
        <v>0</v>
      </c>
      <c r="N842" s="9" t="s">
        <v>888</v>
      </c>
      <c r="O842" s="6" t="s">
        <v>2346</v>
      </c>
      <c r="P842" s="11">
        <v>15.3</v>
      </c>
      <c r="Q842" s="16">
        <v>45817</v>
      </c>
      <c r="R842" s="6" t="s">
        <v>2922</v>
      </c>
      <c r="S842" s="9">
        <f t="shared" si="104"/>
        <v>2025</v>
      </c>
      <c r="T842" s="12">
        <f t="shared" si="105"/>
        <v>6</v>
      </c>
      <c r="U842" s="6" t="str">
        <f t="shared" si="106"/>
        <v>Juni</v>
      </c>
      <c r="V842" s="9" t="str">
        <f t="shared" si="107"/>
        <v>Q2</v>
      </c>
      <c r="W842" s="10">
        <f t="shared" si="108"/>
        <v>2296.989</v>
      </c>
      <c r="X842" s="12">
        <f t="shared" si="109"/>
        <v>7</v>
      </c>
      <c r="Y842" s="9" t="str">
        <f t="shared" si="110"/>
        <v>Completed</v>
      </c>
      <c r="Z842" s="6" t="str">
        <f t="shared" si="111"/>
        <v>High</v>
      </c>
    </row>
    <row r="843" spans="1:26" x14ac:dyDescent="0.35">
      <c r="A843" s="8">
        <v>45617</v>
      </c>
      <c r="B843" s="6" t="s">
        <v>22</v>
      </c>
      <c r="C843" s="6" t="s">
        <v>24</v>
      </c>
      <c r="D843" s="12">
        <v>5</v>
      </c>
      <c r="E843" s="10">
        <v>69.290000000000006</v>
      </c>
      <c r="F843" s="6" t="s">
        <v>32</v>
      </c>
      <c r="G843" s="6" t="s">
        <v>34</v>
      </c>
      <c r="H843" s="7">
        <v>0</v>
      </c>
      <c r="I843" s="6" t="s">
        <v>39</v>
      </c>
      <c r="J843" s="10">
        <v>346.45</v>
      </c>
      <c r="K843" s="6" t="s">
        <v>44</v>
      </c>
      <c r="L843" s="6" t="s">
        <v>2928</v>
      </c>
      <c r="M843" s="12">
        <v>0</v>
      </c>
      <c r="N843" s="9" t="s">
        <v>889</v>
      </c>
      <c r="O843" s="6" t="s">
        <v>2347</v>
      </c>
      <c r="P843" s="11">
        <v>20.83</v>
      </c>
      <c r="Q843" s="16">
        <v>45625</v>
      </c>
      <c r="R843" s="6" t="s">
        <v>2925</v>
      </c>
      <c r="S843" s="9">
        <f t="shared" si="104"/>
        <v>2024</v>
      </c>
      <c r="T843" s="12">
        <f t="shared" si="105"/>
        <v>11</v>
      </c>
      <c r="U843" s="6" t="str">
        <f t="shared" si="106"/>
        <v>November</v>
      </c>
      <c r="V843" s="9" t="str">
        <f t="shared" si="107"/>
        <v>Q4</v>
      </c>
      <c r="W843" s="10">
        <f t="shared" si="108"/>
        <v>325.62</v>
      </c>
      <c r="X843" s="12">
        <f t="shared" si="109"/>
        <v>8</v>
      </c>
      <c r="Y843" s="9" t="str">
        <f t="shared" si="110"/>
        <v>Completed</v>
      </c>
      <c r="Z843" s="6" t="str">
        <f t="shared" si="111"/>
        <v>No Discount</v>
      </c>
    </row>
    <row r="844" spans="1:26" x14ac:dyDescent="0.35">
      <c r="A844" s="8">
        <v>45301</v>
      </c>
      <c r="B844" s="6" t="s">
        <v>19</v>
      </c>
      <c r="C844" s="6" t="s">
        <v>29</v>
      </c>
      <c r="D844" s="12">
        <v>15</v>
      </c>
      <c r="E844" s="10">
        <v>306.91000000000003</v>
      </c>
      <c r="F844" s="6" t="s">
        <v>31</v>
      </c>
      <c r="G844" s="6" t="s">
        <v>35</v>
      </c>
      <c r="H844" s="7">
        <v>0</v>
      </c>
      <c r="I844" s="6" t="s">
        <v>39</v>
      </c>
      <c r="J844" s="10">
        <v>4603.6500000000005</v>
      </c>
      <c r="K844" s="6" t="s">
        <v>46</v>
      </c>
      <c r="L844" s="6" t="s">
        <v>47</v>
      </c>
      <c r="M844" s="12">
        <v>1</v>
      </c>
      <c r="N844" s="9" t="s">
        <v>890</v>
      </c>
      <c r="O844" s="6" t="s">
        <v>2348</v>
      </c>
      <c r="P844" s="11">
        <v>19.38</v>
      </c>
      <c r="Q844" s="16">
        <v>45305</v>
      </c>
      <c r="R844" s="6" t="s">
        <v>2922</v>
      </c>
      <c r="S844" s="9">
        <f t="shared" si="104"/>
        <v>2024</v>
      </c>
      <c r="T844" s="12">
        <f t="shared" si="105"/>
        <v>1</v>
      </c>
      <c r="U844" s="6" t="str">
        <f t="shared" si="106"/>
        <v>Januari</v>
      </c>
      <c r="V844" s="9" t="str">
        <f t="shared" si="107"/>
        <v>Q1</v>
      </c>
      <c r="W844" s="10">
        <f t="shared" si="108"/>
        <v>4584.2700000000004</v>
      </c>
      <c r="X844" s="12">
        <f t="shared" si="109"/>
        <v>4</v>
      </c>
      <c r="Y844" s="9" t="str">
        <f t="shared" si="110"/>
        <v>Returned</v>
      </c>
      <c r="Z844" s="6" t="str">
        <f t="shared" si="111"/>
        <v>No Discount</v>
      </c>
    </row>
    <row r="845" spans="1:26" x14ac:dyDescent="0.35">
      <c r="A845" s="8">
        <v>45220</v>
      </c>
      <c r="B845" s="6" t="s">
        <v>20</v>
      </c>
      <c r="C845" s="6" t="s">
        <v>25</v>
      </c>
      <c r="D845" s="12">
        <v>4</v>
      </c>
      <c r="E845" s="10">
        <v>390.3</v>
      </c>
      <c r="F845" s="6" t="s">
        <v>31</v>
      </c>
      <c r="G845" s="6" t="s">
        <v>35</v>
      </c>
      <c r="H845" s="7">
        <v>0.15</v>
      </c>
      <c r="I845" s="6" t="s">
        <v>40</v>
      </c>
      <c r="J845" s="10">
        <v>1327.02</v>
      </c>
      <c r="K845" s="6" t="s">
        <v>45</v>
      </c>
      <c r="L845" s="6" t="s">
        <v>2928</v>
      </c>
      <c r="M845" s="12">
        <v>0</v>
      </c>
      <c r="N845" s="9" t="s">
        <v>891</v>
      </c>
      <c r="O845" s="6" t="s">
        <v>2349</v>
      </c>
      <c r="P845" s="11">
        <v>43.56</v>
      </c>
      <c r="Q845" s="16">
        <v>45225</v>
      </c>
      <c r="R845" s="6" t="s">
        <v>2923</v>
      </c>
      <c r="S845" s="9">
        <f t="shared" si="104"/>
        <v>2023</v>
      </c>
      <c r="T845" s="12">
        <f t="shared" si="105"/>
        <v>10</v>
      </c>
      <c r="U845" s="6" t="str">
        <f t="shared" si="106"/>
        <v>Oktober</v>
      </c>
      <c r="V845" s="9" t="str">
        <f t="shared" si="107"/>
        <v>Q4</v>
      </c>
      <c r="W845" s="10">
        <f t="shared" si="108"/>
        <v>1283.46</v>
      </c>
      <c r="X845" s="12">
        <f t="shared" si="109"/>
        <v>5</v>
      </c>
      <c r="Y845" s="9" t="str">
        <f t="shared" si="110"/>
        <v>Completed</v>
      </c>
      <c r="Z845" s="6" t="str">
        <f t="shared" si="111"/>
        <v>High</v>
      </c>
    </row>
    <row r="846" spans="1:26" x14ac:dyDescent="0.35">
      <c r="A846" s="8">
        <v>45677</v>
      </c>
      <c r="B846" s="6" t="s">
        <v>20</v>
      </c>
      <c r="C846" s="6" t="s">
        <v>24</v>
      </c>
      <c r="D846" s="12">
        <v>7</v>
      </c>
      <c r="E846" s="10">
        <v>61.83</v>
      </c>
      <c r="F846" s="6" t="s">
        <v>30</v>
      </c>
      <c r="G846" s="6" t="s">
        <v>35</v>
      </c>
      <c r="H846" s="7">
        <v>0</v>
      </c>
      <c r="I846" s="6" t="s">
        <v>40</v>
      </c>
      <c r="J846" s="10">
        <v>432.81</v>
      </c>
      <c r="K846" s="6" t="s">
        <v>42</v>
      </c>
      <c r="L846" s="6" t="s">
        <v>49</v>
      </c>
      <c r="M846" s="12">
        <v>0</v>
      </c>
      <c r="N846" s="9" t="s">
        <v>892</v>
      </c>
      <c r="O846" s="6" t="s">
        <v>2350</v>
      </c>
      <c r="P846" s="11">
        <v>25.49</v>
      </c>
      <c r="Q846" s="16">
        <v>45679</v>
      </c>
      <c r="R846" s="6" t="s">
        <v>2923</v>
      </c>
      <c r="S846" s="9">
        <f t="shared" si="104"/>
        <v>2025</v>
      </c>
      <c r="T846" s="12">
        <f t="shared" si="105"/>
        <v>1</v>
      </c>
      <c r="U846" s="6" t="str">
        <f t="shared" si="106"/>
        <v>Januari</v>
      </c>
      <c r="V846" s="9" t="str">
        <f t="shared" si="107"/>
        <v>Q1</v>
      </c>
      <c r="W846" s="10">
        <f t="shared" si="108"/>
        <v>407.32</v>
      </c>
      <c r="X846" s="12">
        <f t="shared" si="109"/>
        <v>2</v>
      </c>
      <c r="Y846" s="9" t="str">
        <f t="shared" si="110"/>
        <v>Completed</v>
      </c>
      <c r="Z846" s="6" t="str">
        <f t="shared" si="111"/>
        <v>No Discount</v>
      </c>
    </row>
    <row r="847" spans="1:26" x14ac:dyDescent="0.35">
      <c r="A847" s="8">
        <v>45605</v>
      </c>
      <c r="B847" s="6" t="s">
        <v>22</v>
      </c>
      <c r="C847" s="6" t="s">
        <v>27</v>
      </c>
      <c r="D847" s="12">
        <v>7</v>
      </c>
      <c r="E847" s="10">
        <v>83.32</v>
      </c>
      <c r="F847" s="6" t="s">
        <v>33</v>
      </c>
      <c r="G847" s="6" t="s">
        <v>34</v>
      </c>
      <c r="H847" s="7">
        <v>0.05</v>
      </c>
      <c r="I847" s="6" t="s">
        <v>39</v>
      </c>
      <c r="J847" s="10">
        <v>554.07799999999997</v>
      </c>
      <c r="K847" s="6" t="s">
        <v>46</v>
      </c>
      <c r="L847" s="6" t="s">
        <v>47</v>
      </c>
      <c r="M847" s="12">
        <v>0</v>
      </c>
      <c r="N847" s="9" t="s">
        <v>893</v>
      </c>
      <c r="O847" s="6" t="s">
        <v>2351</v>
      </c>
      <c r="P847" s="11">
        <v>23.4</v>
      </c>
      <c r="Q847" s="16">
        <v>45613</v>
      </c>
      <c r="R847" s="6" t="s">
        <v>2925</v>
      </c>
      <c r="S847" s="9">
        <f t="shared" si="104"/>
        <v>2024</v>
      </c>
      <c r="T847" s="12">
        <f t="shared" si="105"/>
        <v>11</v>
      </c>
      <c r="U847" s="6" t="str">
        <f t="shared" si="106"/>
        <v>November</v>
      </c>
      <c r="V847" s="9" t="str">
        <f t="shared" si="107"/>
        <v>Q4</v>
      </c>
      <c r="W847" s="10">
        <f t="shared" si="108"/>
        <v>530.678</v>
      </c>
      <c r="X847" s="12">
        <f t="shared" si="109"/>
        <v>8</v>
      </c>
      <c r="Y847" s="9" t="str">
        <f t="shared" si="110"/>
        <v>Completed</v>
      </c>
      <c r="Z847" s="6" t="str">
        <f t="shared" si="111"/>
        <v>Low</v>
      </c>
    </row>
    <row r="848" spans="1:26" x14ac:dyDescent="0.35">
      <c r="A848" s="8">
        <v>45385</v>
      </c>
      <c r="B848" s="6" t="s">
        <v>22</v>
      </c>
      <c r="C848" s="6" t="s">
        <v>27</v>
      </c>
      <c r="D848" s="12">
        <v>4</v>
      </c>
      <c r="E848" s="10">
        <v>563.05999999999995</v>
      </c>
      <c r="F848" s="6" t="s">
        <v>33</v>
      </c>
      <c r="G848" s="6" t="s">
        <v>35</v>
      </c>
      <c r="H848" s="7">
        <v>0.05</v>
      </c>
      <c r="I848" s="6" t="s">
        <v>41</v>
      </c>
      <c r="J848" s="10">
        <v>2139.6280000000002</v>
      </c>
      <c r="K848" s="6" t="s">
        <v>46</v>
      </c>
      <c r="L848" s="6" t="s">
        <v>49</v>
      </c>
      <c r="M848" s="12">
        <v>0</v>
      </c>
      <c r="N848" s="9" t="s">
        <v>894</v>
      </c>
      <c r="O848" s="6" t="s">
        <v>2352</v>
      </c>
      <c r="P848" s="11">
        <v>19.5</v>
      </c>
      <c r="Q848" s="16">
        <v>45389</v>
      </c>
      <c r="R848" s="6" t="s">
        <v>2925</v>
      </c>
      <c r="S848" s="9">
        <f t="shared" si="104"/>
        <v>2024</v>
      </c>
      <c r="T848" s="12">
        <f t="shared" si="105"/>
        <v>4</v>
      </c>
      <c r="U848" s="6" t="str">
        <f t="shared" si="106"/>
        <v>April</v>
      </c>
      <c r="V848" s="9" t="str">
        <f t="shared" si="107"/>
        <v>Q2</v>
      </c>
      <c r="W848" s="10">
        <f t="shared" si="108"/>
        <v>2120.1280000000002</v>
      </c>
      <c r="X848" s="12">
        <f t="shared" si="109"/>
        <v>4</v>
      </c>
      <c r="Y848" s="9" t="str">
        <f t="shared" si="110"/>
        <v>Completed</v>
      </c>
      <c r="Z848" s="6" t="str">
        <f t="shared" si="111"/>
        <v>Low</v>
      </c>
    </row>
    <row r="849" spans="1:26" x14ac:dyDescent="0.35">
      <c r="A849" s="8">
        <v>45297</v>
      </c>
      <c r="B849" s="6" t="s">
        <v>20</v>
      </c>
      <c r="C849" s="6" t="s">
        <v>24</v>
      </c>
      <c r="D849" s="12">
        <v>13</v>
      </c>
      <c r="E849" s="10">
        <v>256.35000000000002</v>
      </c>
      <c r="F849" s="6" t="s">
        <v>33</v>
      </c>
      <c r="G849" s="6" t="s">
        <v>34</v>
      </c>
      <c r="H849" s="7">
        <v>0.15</v>
      </c>
      <c r="I849" s="6" t="s">
        <v>37</v>
      </c>
      <c r="J849" s="10">
        <v>2832.6675</v>
      </c>
      <c r="K849" s="6" t="s">
        <v>46</v>
      </c>
      <c r="L849" s="6" t="s">
        <v>48</v>
      </c>
      <c r="M849" s="12">
        <v>0</v>
      </c>
      <c r="N849" s="9" t="s">
        <v>895</v>
      </c>
      <c r="O849" s="6" t="s">
        <v>2353</v>
      </c>
      <c r="P849" s="11">
        <v>26.04</v>
      </c>
      <c r="Q849" s="16">
        <v>45299</v>
      </c>
      <c r="R849" s="6" t="s">
        <v>2923</v>
      </c>
      <c r="S849" s="9">
        <f t="shared" si="104"/>
        <v>2024</v>
      </c>
      <c r="T849" s="12">
        <f t="shared" si="105"/>
        <v>1</v>
      </c>
      <c r="U849" s="6" t="str">
        <f t="shared" si="106"/>
        <v>Januari</v>
      </c>
      <c r="V849" s="9" t="str">
        <f t="shared" si="107"/>
        <v>Q1</v>
      </c>
      <c r="W849" s="10">
        <f t="shared" si="108"/>
        <v>2806.6275000000001</v>
      </c>
      <c r="X849" s="12">
        <f t="shared" si="109"/>
        <v>2</v>
      </c>
      <c r="Y849" s="9" t="str">
        <f t="shared" si="110"/>
        <v>Completed</v>
      </c>
      <c r="Z849" s="6" t="str">
        <f t="shared" si="111"/>
        <v>High</v>
      </c>
    </row>
    <row r="850" spans="1:26" x14ac:dyDescent="0.35">
      <c r="A850" s="8">
        <v>45140</v>
      </c>
      <c r="B850" s="6" t="s">
        <v>21</v>
      </c>
      <c r="C850" s="6" t="s">
        <v>29</v>
      </c>
      <c r="D850" s="12">
        <v>9</v>
      </c>
      <c r="E850" s="10">
        <v>303.26</v>
      </c>
      <c r="F850" s="6" t="s">
        <v>31</v>
      </c>
      <c r="G850" s="6" t="s">
        <v>34</v>
      </c>
      <c r="H850" s="7">
        <v>0.05</v>
      </c>
      <c r="I850" s="6" t="s">
        <v>40</v>
      </c>
      <c r="J850" s="10">
        <v>2592.873</v>
      </c>
      <c r="K850" s="6" t="s">
        <v>45</v>
      </c>
      <c r="L850" s="6" t="s">
        <v>47</v>
      </c>
      <c r="M850" s="12">
        <v>0</v>
      </c>
      <c r="N850" s="9" t="s">
        <v>896</v>
      </c>
      <c r="O850" s="6" t="s">
        <v>2354</v>
      </c>
      <c r="P850" s="11">
        <v>17.010000000000002</v>
      </c>
      <c r="Q850" s="16">
        <v>45143</v>
      </c>
      <c r="R850" s="6" t="s">
        <v>2924</v>
      </c>
      <c r="S850" s="9">
        <f t="shared" si="104"/>
        <v>2023</v>
      </c>
      <c r="T850" s="12">
        <f t="shared" si="105"/>
        <v>8</v>
      </c>
      <c r="U850" s="6" t="str">
        <f t="shared" si="106"/>
        <v>Agustus</v>
      </c>
      <c r="V850" s="9" t="str">
        <f t="shared" si="107"/>
        <v>Q3</v>
      </c>
      <c r="W850" s="10">
        <f t="shared" si="108"/>
        <v>2575.8629999999998</v>
      </c>
      <c r="X850" s="12">
        <f t="shared" si="109"/>
        <v>3</v>
      </c>
      <c r="Y850" s="9" t="str">
        <f t="shared" si="110"/>
        <v>Completed</v>
      </c>
      <c r="Z850" s="6" t="str">
        <f t="shared" si="111"/>
        <v>Low</v>
      </c>
    </row>
    <row r="851" spans="1:26" x14ac:dyDescent="0.35">
      <c r="A851" s="8">
        <v>45256</v>
      </c>
      <c r="B851" s="6" t="s">
        <v>20</v>
      </c>
      <c r="C851" s="6" t="s">
        <v>26</v>
      </c>
      <c r="D851" s="12">
        <v>9</v>
      </c>
      <c r="E851" s="10">
        <v>440.48</v>
      </c>
      <c r="F851" s="6" t="s">
        <v>31</v>
      </c>
      <c r="G851" s="6" t="s">
        <v>35</v>
      </c>
      <c r="H851" s="7">
        <v>0.15</v>
      </c>
      <c r="I851" s="6" t="s">
        <v>40</v>
      </c>
      <c r="J851" s="10">
        <v>3369.672</v>
      </c>
      <c r="K851" s="6" t="s">
        <v>43</v>
      </c>
      <c r="L851" s="6" t="s">
        <v>49</v>
      </c>
      <c r="M851" s="12">
        <v>0</v>
      </c>
      <c r="N851" s="9" t="s">
        <v>897</v>
      </c>
      <c r="O851" s="6" t="s">
        <v>2355</v>
      </c>
      <c r="P851" s="11">
        <v>32.94</v>
      </c>
      <c r="Q851" s="16">
        <v>45261</v>
      </c>
      <c r="R851" s="6" t="s">
        <v>2923</v>
      </c>
      <c r="S851" s="9">
        <f t="shared" si="104"/>
        <v>2023</v>
      </c>
      <c r="T851" s="12">
        <f t="shared" si="105"/>
        <v>11</v>
      </c>
      <c r="U851" s="6" t="str">
        <f t="shared" si="106"/>
        <v>November</v>
      </c>
      <c r="V851" s="9" t="str">
        <f t="shared" si="107"/>
        <v>Q4</v>
      </c>
      <c r="W851" s="10">
        <f t="shared" si="108"/>
        <v>3336.732</v>
      </c>
      <c r="X851" s="12">
        <f t="shared" si="109"/>
        <v>5</v>
      </c>
      <c r="Y851" s="9" t="str">
        <f t="shared" si="110"/>
        <v>Completed</v>
      </c>
      <c r="Z851" s="6" t="str">
        <f t="shared" si="111"/>
        <v>High</v>
      </c>
    </row>
    <row r="852" spans="1:26" x14ac:dyDescent="0.35">
      <c r="A852" s="8">
        <v>45767</v>
      </c>
      <c r="B852" s="6" t="s">
        <v>18</v>
      </c>
      <c r="C852" s="6" t="s">
        <v>25</v>
      </c>
      <c r="D852" s="12">
        <v>17</v>
      </c>
      <c r="E852" s="10">
        <v>469.25</v>
      </c>
      <c r="F852" s="6" t="s">
        <v>30</v>
      </c>
      <c r="G852" s="6" t="s">
        <v>34</v>
      </c>
      <c r="H852" s="7">
        <v>0.05</v>
      </c>
      <c r="I852" s="6" t="s">
        <v>41</v>
      </c>
      <c r="J852" s="10">
        <v>7578.3874999999998</v>
      </c>
      <c r="K852" s="6" t="s">
        <v>44</v>
      </c>
      <c r="L852" s="6" t="s">
        <v>2928</v>
      </c>
      <c r="M852" s="12">
        <v>0</v>
      </c>
      <c r="N852" s="9" t="s">
        <v>898</v>
      </c>
      <c r="O852" s="6" t="s">
        <v>2356</v>
      </c>
      <c r="P852" s="11">
        <v>45.76</v>
      </c>
      <c r="Q852" s="16">
        <v>45773</v>
      </c>
      <c r="R852" s="6" t="s">
        <v>2921</v>
      </c>
      <c r="S852" s="9">
        <f t="shared" si="104"/>
        <v>2025</v>
      </c>
      <c r="T852" s="12">
        <f t="shared" si="105"/>
        <v>4</v>
      </c>
      <c r="U852" s="6" t="str">
        <f t="shared" si="106"/>
        <v>April</v>
      </c>
      <c r="V852" s="9" t="str">
        <f t="shared" si="107"/>
        <v>Q2</v>
      </c>
      <c r="W852" s="10">
        <f t="shared" si="108"/>
        <v>7532.6274999999996</v>
      </c>
      <c r="X852" s="12">
        <f t="shared" si="109"/>
        <v>6</v>
      </c>
      <c r="Y852" s="9" t="str">
        <f t="shared" si="110"/>
        <v>Completed</v>
      </c>
      <c r="Z852" s="6" t="str">
        <f t="shared" si="111"/>
        <v>Low</v>
      </c>
    </row>
    <row r="853" spans="1:26" x14ac:dyDescent="0.35">
      <c r="A853" s="8">
        <v>45289</v>
      </c>
      <c r="B853" s="6" t="s">
        <v>19</v>
      </c>
      <c r="C853" s="6" t="s">
        <v>26</v>
      </c>
      <c r="D853" s="12">
        <v>18</v>
      </c>
      <c r="E853" s="10">
        <v>491.76</v>
      </c>
      <c r="F853" s="6" t="s">
        <v>31</v>
      </c>
      <c r="G853" s="6" t="s">
        <v>34</v>
      </c>
      <c r="H853" s="7">
        <v>0.15</v>
      </c>
      <c r="I853" s="6" t="s">
        <v>36</v>
      </c>
      <c r="J853" s="10">
        <v>7523.9279999999999</v>
      </c>
      <c r="K853" s="6" t="s">
        <v>44</v>
      </c>
      <c r="L853" s="6" t="s">
        <v>48</v>
      </c>
      <c r="M853" s="12">
        <v>0</v>
      </c>
      <c r="N853" s="9" t="s">
        <v>899</v>
      </c>
      <c r="O853" s="6" t="s">
        <v>2357</v>
      </c>
      <c r="P853" s="11">
        <v>37.49</v>
      </c>
      <c r="Q853" s="16">
        <v>45296</v>
      </c>
      <c r="R853" s="6" t="s">
        <v>2922</v>
      </c>
      <c r="S853" s="9">
        <f t="shared" si="104"/>
        <v>2023</v>
      </c>
      <c r="T853" s="12">
        <f t="shared" si="105"/>
        <v>12</v>
      </c>
      <c r="U853" s="6" t="str">
        <f t="shared" si="106"/>
        <v>Desember</v>
      </c>
      <c r="V853" s="9" t="str">
        <f t="shared" si="107"/>
        <v>Q4</v>
      </c>
      <c r="W853" s="10">
        <f t="shared" si="108"/>
        <v>7486.4380000000001</v>
      </c>
      <c r="X853" s="12">
        <f t="shared" si="109"/>
        <v>7</v>
      </c>
      <c r="Y853" s="9" t="str">
        <f t="shared" si="110"/>
        <v>Completed</v>
      </c>
      <c r="Z853" s="6" t="str">
        <f t="shared" si="111"/>
        <v>High</v>
      </c>
    </row>
    <row r="854" spans="1:26" x14ac:dyDescent="0.35">
      <c r="A854" s="8">
        <v>45665</v>
      </c>
      <c r="B854" s="6" t="s">
        <v>21</v>
      </c>
      <c r="C854" s="6" t="s">
        <v>26</v>
      </c>
      <c r="D854" s="12">
        <v>19</v>
      </c>
      <c r="E854" s="10">
        <v>465.27</v>
      </c>
      <c r="F854" s="6" t="s">
        <v>32</v>
      </c>
      <c r="G854" s="6" t="s">
        <v>35</v>
      </c>
      <c r="H854" s="7">
        <v>0.05</v>
      </c>
      <c r="I854" s="6" t="s">
        <v>40</v>
      </c>
      <c r="J854" s="10">
        <v>8398.1234999999997</v>
      </c>
      <c r="K854" s="6" t="s">
        <v>44</v>
      </c>
      <c r="L854" s="6" t="s">
        <v>2928</v>
      </c>
      <c r="M854" s="12">
        <v>0</v>
      </c>
      <c r="N854" s="9" t="s">
        <v>900</v>
      </c>
      <c r="O854" s="6" t="s">
        <v>2358</v>
      </c>
      <c r="P854" s="11">
        <v>44.95</v>
      </c>
      <c r="Q854" s="16">
        <v>45667</v>
      </c>
      <c r="R854" s="6" t="s">
        <v>2924</v>
      </c>
      <c r="S854" s="9">
        <f t="shared" si="104"/>
        <v>2025</v>
      </c>
      <c r="T854" s="12">
        <f t="shared" si="105"/>
        <v>1</v>
      </c>
      <c r="U854" s="6" t="str">
        <f t="shared" si="106"/>
        <v>Januari</v>
      </c>
      <c r="V854" s="9" t="str">
        <f t="shared" si="107"/>
        <v>Q1</v>
      </c>
      <c r="W854" s="10">
        <f t="shared" si="108"/>
        <v>8353.173499999999</v>
      </c>
      <c r="X854" s="12">
        <f t="shared" si="109"/>
        <v>2</v>
      </c>
      <c r="Y854" s="9" t="str">
        <f t="shared" si="110"/>
        <v>Completed</v>
      </c>
      <c r="Z854" s="6" t="str">
        <f t="shared" si="111"/>
        <v>Low</v>
      </c>
    </row>
    <row r="855" spans="1:26" x14ac:dyDescent="0.35">
      <c r="A855" s="8">
        <v>45418</v>
      </c>
      <c r="B855" s="6" t="s">
        <v>18</v>
      </c>
      <c r="C855" s="6" t="s">
        <v>26</v>
      </c>
      <c r="D855" s="12">
        <v>18</v>
      </c>
      <c r="E855" s="10">
        <v>343.68</v>
      </c>
      <c r="F855" s="6" t="s">
        <v>30</v>
      </c>
      <c r="G855" s="6" t="s">
        <v>35</v>
      </c>
      <c r="H855" s="7">
        <v>0</v>
      </c>
      <c r="I855" s="6" t="s">
        <v>36</v>
      </c>
      <c r="J855" s="10">
        <v>6186.24</v>
      </c>
      <c r="K855" s="6" t="s">
        <v>43</v>
      </c>
      <c r="L855" s="6" t="s">
        <v>48</v>
      </c>
      <c r="M855" s="12">
        <v>0</v>
      </c>
      <c r="N855" s="9" t="s">
        <v>901</v>
      </c>
      <c r="O855" s="6" t="s">
        <v>2359</v>
      </c>
      <c r="P855" s="11">
        <v>20.37</v>
      </c>
      <c r="Q855" s="16">
        <v>45426</v>
      </c>
      <c r="R855" s="6" t="s">
        <v>2921</v>
      </c>
      <c r="S855" s="9">
        <f t="shared" si="104"/>
        <v>2024</v>
      </c>
      <c r="T855" s="12">
        <f t="shared" si="105"/>
        <v>5</v>
      </c>
      <c r="U855" s="6" t="str">
        <f t="shared" si="106"/>
        <v>Mei</v>
      </c>
      <c r="V855" s="9" t="str">
        <f t="shared" si="107"/>
        <v>Q2</v>
      </c>
      <c r="W855" s="10">
        <f t="shared" si="108"/>
        <v>6165.87</v>
      </c>
      <c r="X855" s="12">
        <f t="shared" si="109"/>
        <v>8</v>
      </c>
      <c r="Y855" s="9" t="str">
        <f t="shared" si="110"/>
        <v>Completed</v>
      </c>
      <c r="Z855" s="6" t="str">
        <f t="shared" si="111"/>
        <v>No Discount</v>
      </c>
    </row>
    <row r="856" spans="1:26" x14ac:dyDescent="0.35">
      <c r="A856" s="8">
        <v>45550</v>
      </c>
      <c r="B856" s="6" t="s">
        <v>20</v>
      </c>
      <c r="C856" s="6" t="s">
        <v>25</v>
      </c>
      <c r="D856" s="12">
        <v>14</v>
      </c>
      <c r="E856" s="10">
        <v>472.51</v>
      </c>
      <c r="F856" s="6" t="s">
        <v>33</v>
      </c>
      <c r="G856" s="6" t="s">
        <v>34</v>
      </c>
      <c r="H856" s="7">
        <v>0.05</v>
      </c>
      <c r="I856" s="6" t="s">
        <v>41</v>
      </c>
      <c r="J856" s="10">
        <v>6284.3829999999989</v>
      </c>
      <c r="K856" s="6" t="s">
        <v>43</v>
      </c>
      <c r="L856" s="6" t="s">
        <v>2928</v>
      </c>
      <c r="M856" s="12">
        <v>0</v>
      </c>
      <c r="N856" s="9" t="s">
        <v>902</v>
      </c>
      <c r="O856" s="6" t="s">
        <v>2360</v>
      </c>
      <c r="P856" s="11">
        <v>13.54</v>
      </c>
      <c r="Q856" s="16">
        <v>45555</v>
      </c>
      <c r="R856" s="6" t="s">
        <v>2923</v>
      </c>
      <c r="S856" s="9">
        <f t="shared" si="104"/>
        <v>2024</v>
      </c>
      <c r="T856" s="12">
        <f t="shared" si="105"/>
        <v>9</v>
      </c>
      <c r="U856" s="6" t="str">
        <f t="shared" si="106"/>
        <v>September</v>
      </c>
      <c r="V856" s="9" t="str">
        <f t="shared" si="107"/>
        <v>Q3</v>
      </c>
      <c r="W856" s="10">
        <f t="shared" si="108"/>
        <v>6270.8429999999989</v>
      </c>
      <c r="X856" s="12">
        <f t="shared" si="109"/>
        <v>5</v>
      </c>
      <c r="Y856" s="9" t="str">
        <f t="shared" si="110"/>
        <v>Completed</v>
      </c>
      <c r="Z856" s="6" t="str">
        <f t="shared" si="111"/>
        <v>Low</v>
      </c>
    </row>
    <row r="857" spans="1:26" x14ac:dyDescent="0.35">
      <c r="A857" s="8">
        <v>44964</v>
      </c>
      <c r="B857" s="6" t="s">
        <v>22</v>
      </c>
      <c r="C857" s="6" t="s">
        <v>23</v>
      </c>
      <c r="D857" s="12">
        <v>20</v>
      </c>
      <c r="E857" s="10">
        <v>142.52000000000001</v>
      </c>
      <c r="F857" s="6" t="s">
        <v>31</v>
      </c>
      <c r="G857" s="6" t="s">
        <v>35</v>
      </c>
      <c r="H857" s="7">
        <v>0.1</v>
      </c>
      <c r="I857" s="6" t="s">
        <v>36</v>
      </c>
      <c r="J857" s="10">
        <v>2565.36</v>
      </c>
      <c r="K857" s="6" t="s">
        <v>46</v>
      </c>
      <c r="L857" s="6" t="s">
        <v>47</v>
      </c>
      <c r="M857" s="12">
        <v>0</v>
      </c>
      <c r="N857" s="9" t="s">
        <v>903</v>
      </c>
      <c r="O857" s="6" t="s">
        <v>2361</v>
      </c>
      <c r="P857" s="11">
        <v>30.67</v>
      </c>
      <c r="Q857" s="16">
        <v>44969</v>
      </c>
      <c r="R857" s="6" t="s">
        <v>2925</v>
      </c>
      <c r="S857" s="9">
        <f t="shared" si="104"/>
        <v>2023</v>
      </c>
      <c r="T857" s="12">
        <f t="shared" si="105"/>
        <v>2</v>
      </c>
      <c r="U857" s="6" t="str">
        <f t="shared" si="106"/>
        <v>Februari</v>
      </c>
      <c r="V857" s="9" t="str">
        <f t="shared" si="107"/>
        <v>Q1</v>
      </c>
      <c r="W857" s="10">
        <f t="shared" si="108"/>
        <v>2534.69</v>
      </c>
      <c r="X857" s="12">
        <f t="shared" si="109"/>
        <v>5</v>
      </c>
      <c r="Y857" s="9" t="str">
        <f t="shared" si="110"/>
        <v>Completed</v>
      </c>
      <c r="Z857" s="6" t="str">
        <f t="shared" si="111"/>
        <v>Medium</v>
      </c>
    </row>
    <row r="858" spans="1:26" x14ac:dyDescent="0.35">
      <c r="A858" s="8">
        <v>44986</v>
      </c>
      <c r="B858" s="6" t="s">
        <v>18</v>
      </c>
      <c r="C858" s="6" t="s">
        <v>24</v>
      </c>
      <c r="D858" s="12">
        <v>1</v>
      </c>
      <c r="E858" s="10">
        <v>31.42</v>
      </c>
      <c r="F858" s="6" t="s">
        <v>30</v>
      </c>
      <c r="G858" s="6" t="s">
        <v>35</v>
      </c>
      <c r="H858" s="7">
        <v>0.05</v>
      </c>
      <c r="I858" s="6" t="s">
        <v>41</v>
      </c>
      <c r="J858" s="10">
        <v>29.849</v>
      </c>
      <c r="K858" s="6" t="s">
        <v>44</v>
      </c>
      <c r="L858" s="6" t="s">
        <v>48</v>
      </c>
      <c r="M858" s="12">
        <v>0</v>
      </c>
      <c r="N858" s="9" t="s">
        <v>904</v>
      </c>
      <c r="O858" s="6" t="s">
        <v>1734</v>
      </c>
      <c r="P858" s="11">
        <v>11.35</v>
      </c>
      <c r="Q858" s="16">
        <v>44994</v>
      </c>
      <c r="R858" s="6" t="s">
        <v>2921</v>
      </c>
      <c r="S858" s="9">
        <f t="shared" si="104"/>
        <v>2023</v>
      </c>
      <c r="T858" s="12">
        <f t="shared" si="105"/>
        <v>3</v>
      </c>
      <c r="U858" s="6" t="str">
        <f t="shared" si="106"/>
        <v>Maret</v>
      </c>
      <c r="V858" s="9" t="str">
        <f t="shared" si="107"/>
        <v>Q1</v>
      </c>
      <c r="W858" s="10">
        <f t="shared" si="108"/>
        <v>18.499000000000002</v>
      </c>
      <c r="X858" s="12">
        <f t="shared" si="109"/>
        <v>8</v>
      </c>
      <c r="Y858" s="9" t="str">
        <f t="shared" si="110"/>
        <v>Completed</v>
      </c>
      <c r="Z858" s="6" t="str">
        <f t="shared" si="111"/>
        <v>Low</v>
      </c>
    </row>
    <row r="859" spans="1:26" x14ac:dyDescent="0.35">
      <c r="A859" s="8">
        <v>45420</v>
      </c>
      <c r="B859" s="6" t="s">
        <v>20</v>
      </c>
      <c r="C859" s="6" t="s">
        <v>28</v>
      </c>
      <c r="D859" s="12">
        <v>17</v>
      </c>
      <c r="E859" s="10">
        <v>572.29</v>
      </c>
      <c r="F859" s="6" t="s">
        <v>33</v>
      </c>
      <c r="G859" s="6" t="s">
        <v>35</v>
      </c>
      <c r="H859" s="7">
        <v>0.15</v>
      </c>
      <c r="I859" s="6" t="s">
        <v>36</v>
      </c>
      <c r="J859" s="10">
        <v>8269.5905000000002</v>
      </c>
      <c r="K859" s="6" t="s">
        <v>42</v>
      </c>
      <c r="L859" s="6" t="s">
        <v>48</v>
      </c>
      <c r="M859" s="12">
        <v>1</v>
      </c>
      <c r="N859" s="9" t="s">
        <v>905</v>
      </c>
      <c r="O859" s="6" t="s">
        <v>2362</v>
      </c>
      <c r="P859" s="11">
        <v>44.99</v>
      </c>
      <c r="Q859" s="16">
        <v>45424</v>
      </c>
      <c r="R859" s="6" t="s">
        <v>2923</v>
      </c>
      <c r="S859" s="9">
        <f t="shared" si="104"/>
        <v>2024</v>
      </c>
      <c r="T859" s="12">
        <f t="shared" si="105"/>
        <v>5</v>
      </c>
      <c r="U859" s="6" t="str">
        <f t="shared" si="106"/>
        <v>Mei</v>
      </c>
      <c r="V859" s="9" t="str">
        <f t="shared" si="107"/>
        <v>Q2</v>
      </c>
      <c r="W859" s="10">
        <f t="shared" si="108"/>
        <v>8224.6005000000005</v>
      </c>
      <c r="X859" s="12">
        <f t="shared" si="109"/>
        <v>4</v>
      </c>
      <c r="Y859" s="9" t="str">
        <f t="shared" si="110"/>
        <v>Returned</v>
      </c>
      <c r="Z859" s="6" t="str">
        <f t="shared" si="111"/>
        <v>High</v>
      </c>
    </row>
    <row r="860" spans="1:26" x14ac:dyDescent="0.35">
      <c r="A860" s="8">
        <v>45449</v>
      </c>
      <c r="B860" s="6" t="s">
        <v>18</v>
      </c>
      <c r="C860" s="6" t="s">
        <v>25</v>
      </c>
      <c r="D860" s="12">
        <v>18</v>
      </c>
      <c r="E860" s="10">
        <v>333.6</v>
      </c>
      <c r="F860" s="6" t="s">
        <v>31</v>
      </c>
      <c r="G860" s="6" t="s">
        <v>35</v>
      </c>
      <c r="H860" s="7">
        <v>0.1</v>
      </c>
      <c r="I860" s="6" t="s">
        <v>39</v>
      </c>
      <c r="J860" s="10">
        <v>5404.3200000000006</v>
      </c>
      <c r="K860" s="6" t="s">
        <v>45</v>
      </c>
      <c r="L860" s="6" t="s">
        <v>47</v>
      </c>
      <c r="M860" s="12">
        <v>1</v>
      </c>
      <c r="N860" s="9" t="s">
        <v>906</v>
      </c>
      <c r="O860" s="6" t="s">
        <v>2363</v>
      </c>
      <c r="P860" s="11">
        <v>33.79</v>
      </c>
      <c r="Q860" s="16">
        <v>45451</v>
      </c>
      <c r="R860" s="6" t="s">
        <v>2921</v>
      </c>
      <c r="S860" s="9">
        <f t="shared" si="104"/>
        <v>2024</v>
      </c>
      <c r="T860" s="12">
        <f t="shared" si="105"/>
        <v>6</v>
      </c>
      <c r="U860" s="6" t="str">
        <f t="shared" si="106"/>
        <v>Juni</v>
      </c>
      <c r="V860" s="9" t="str">
        <f t="shared" si="107"/>
        <v>Q2</v>
      </c>
      <c r="W860" s="10">
        <f t="shared" si="108"/>
        <v>5370.5300000000007</v>
      </c>
      <c r="X860" s="12">
        <f t="shared" si="109"/>
        <v>2</v>
      </c>
      <c r="Y860" s="9" t="str">
        <f t="shared" si="110"/>
        <v>Returned</v>
      </c>
      <c r="Z860" s="6" t="str">
        <f t="shared" si="111"/>
        <v>Medium</v>
      </c>
    </row>
    <row r="861" spans="1:26" x14ac:dyDescent="0.35">
      <c r="A861" s="8">
        <v>45045</v>
      </c>
      <c r="B861" s="6" t="s">
        <v>20</v>
      </c>
      <c r="C861" s="6" t="s">
        <v>26</v>
      </c>
      <c r="D861" s="12">
        <v>9</v>
      </c>
      <c r="E861" s="10">
        <v>90.87</v>
      </c>
      <c r="F861" s="6" t="s">
        <v>33</v>
      </c>
      <c r="G861" s="6" t="s">
        <v>35</v>
      </c>
      <c r="H861" s="7">
        <v>0.15</v>
      </c>
      <c r="I861" s="6" t="s">
        <v>39</v>
      </c>
      <c r="J861" s="10">
        <v>695.15549999999996</v>
      </c>
      <c r="K861" s="6" t="s">
        <v>45</v>
      </c>
      <c r="L861" s="6" t="s">
        <v>49</v>
      </c>
      <c r="M861" s="12">
        <v>0</v>
      </c>
      <c r="N861" s="9" t="s">
        <v>907</v>
      </c>
      <c r="O861" s="6" t="s">
        <v>2364</v>
      </c>
      <c r="P861" s="11">
        <v>26.56</v>
      </c>
      <c r="Q861" s="16">
        <v>45054</v>
      </c>
      <c r="R861" s="6" t="s">
        <v>2923</v>
      </c>
      <c r="S861" s="9">
        <f t="shared" si="104"/>
        <v>2023</v>
      </c>
      <c r="T861" s="12">
        <f t="shared" si="105"/>
        <v>4</v>
      </c>
      <c r="U861" s="6" t="str">
        <f t="shared" si="106"/>
        <v>April</v>
      </c>
      <c r="V861" s="9" t="str">
        <f t="shared" si="107"/>
        <v>Q2</v>
      </c>
      <c r="W861" s="10">
        <f t="shared" si="108"/>
        <v>668.59550000000002</v>
      </c>
      <c r="X861" s="12">
        <f t="shared" si="109"/>
        <v>9</v>
      </c>
      <c r="Y861" s="9" t="str">
        <f t="shared" si="110"/>
        <v>Completed</v>
      </c>
      <c r="Z861" s="6" t="str">
        <f t="shared" si="111"/>
        <v>High</v>
      </c>
    </row>
    <row r="862" spans="1:26" x14ac:dyDescent="0.35">
      <c r="A862" s="8">
        <v>45189</v>
      </c>
      <c r="B862" s="6" t="s">
        <v>21</v>
      </c>
      <c r="C862" s="6" t="s">
        <v>28</v>
      </c>
      <c r="D862" s="12">
        <v>9</v>
      </c>
      <c r="E862" s="10">
        <v>588.59</v>
      </c>
      <c r="F862" s="6" t="s">
        <v>33</v>
      </c>
      <c r="G862" s="6" t="s">
        <v>34</v>
      </c>
      <c r="H862" s="7">
        <v>0.05</v>
      </c>
      <c r="I862" s="6" t="s">
        <v>40</v>
      </c>
      <c r="J862" s="10">
        <v>5032.4445000000014</v>
      </c>
      <c r="K862" s="6" t="s">
        <v>42</v>
      </c>
      <c r="L862" s="6" t="s">
        <v>2928</v>
      </c>
      <c r="M862" s="12">
        <v>0</v>
      </c>
      <c r="N862" s="9" t="s">
        <v>908</v>
      </c>
      <c r="O862" s="6" t="s">
        <v>2365</v>
      </c>
      <c r="P862" s="11">
        <v>42.3</v>
      </c>
      <c r="Q862" s="16">
        <v>45191</v>
      </c>
      <c r="R862" s="6" t="s">
        <v>2924</v>
      </c>
      <c r="S862" s="9">
        <f t="shared" si="104"/>
        <v>2023</v>
      </c>
      <c r="T862" s="12">
        <f t="shared" si="105"/>
        <v>9</v>
      </c>
      <c r="U862" s="6" t="str">
        <f t="shared" si="106"/>
        <v>September</v>
      </c>
      <c r="V862" s="9" t="str">
        <f t="shared" si="107"/>
        <v>Q3</v>
      </c>
      <c r="W862" s="10">
        <f t="shared" si="108"/>
        <v>4990.1445000000012</v>
      </c>
      <c r="X862" s="12">
        <f t="shared" si="109"/>
        <v>2</v>
      </c>
      <c r="Y862" s="9" t="str">
        <f t="shared" si="110"/>
        <v>Completed</v>
      </c>
      <c r="Z862" s="6" t="str">
        <f t="shared" si="111"/>
        <v>Low</v>
      </c>
    </row>
    <row r="863" spans="1:26" x14ac:dyDescent="0.35">
      <c r="A863" s="8">
        <v>45604</v>
      </c>
      <c r="B863" s="6" t="s">
        <v>19</v>
      </c>
      <c r="C863" s="6" t="s">
        <v>26</v>
      </c>
      <c r="D863" s="12">
        <v>18</v>
      </c>
      <c r="E863" s="10">
        <v>153.28</v>
      </c>
      <c r="F863" s="6" t="s">
        <v>30</v>
      </c>
      <c r="G863" s="6" t="s">
        <v>35</v>
      </c>
      <c r="H863" s="7">
        <v>0.05</v>
      </c>
      <c r="I863" s="6" t="s">
        <v>38</v>
      </c>
      <c r="J863" s="10">
        <v>2621.0880000000002</v>
      </c>
      <c r="K863" s="6" t="s">
        <v>42</v>
      </c>
      <c r="L863" s="6" t="s">
        <v>49</v>
      </c>
      <c r="M863" s="12">
        <v>1</v>
      </c>
      <c r="N863" s="9" t="s">
        <v>909</v>
      </c>
      <c r="O863" s="6" t="s">
        <v>2366</v>
      </c>
      <c r="P863" s="11">
        <v>33.71</v>
      </c>
      <c r="Q863" s="16">
        <v>45609</v>
      </c>
      <c r="R863" s="6" t="s">
        <v>2922</v>
      </c>
      <c r="S863" s="9">
        <f t="shared" si="104"/>
        <v>2024</v>
      </c>
      <c r="T863" s="12">
        <f t="shared" si="105"/>
        <v>11</v>
      </c>
      <c r="U863" s="6" t="str">
        <f t="shared" si="106"/>
        <v>November</v>
      </c>
      <c r="V863" s="9" t="str">
        <f t="shared" si="107"/>
        <v>Q4</v>
      </c>
      <c r="W863" s="10">
        <f t="shared" si="108"/>
        <v>2587.3780000000002</v>
      </c>
      <c r="X863" s="12">
        <f t="shared" si="109"/>
        <v>5</v>
      </c>
      <c r="Y863" s="9" t="str">
        <f t="shared" si="110"/>
        <v>Returned</v>
      </c>
      <c r="Z863" s="6" t="str">
        <f t="shared" si="111"/>
        <v>Low</v>
      </c>
    </row>
    <row r="864" spans="1:26" x14ac:dyDescent="0.35">
      <c r="A864" s="8">
        <v>45007</v>
      </c>
      <c r="B864" s="6" t="s">
        <v>20</v>
      </c>
      <c r="C864" s="6" t="s">
        <v>29</v>
      </c>
      <c r="D864" s="12">
        <v>17</v>
      </c>
      <c r="E864" s="10">
        <v>194.97</v>
      </c>
      <c r="F864" s="6" t="s">
        <v>31</v>
      </c>
      <c r="G864" s="6" t="s">
        <v>35</v>
      </c>
      <c r="H864" s="7">
        <v>0.15</v>
      </c>
      <c r="I864" s="6" t="s">
        <v>39</v>
      </c>
      <c r="J864" s="10">
        <v>2817.3164999999999</v>
      </c>
      <c r="K864" s="6" t="s">
        <v>43</v>
      </c>
      <c r="L864" s="6" t="s">
        <v>48</v>
      </c>
      <c r="M864" s="12">
        <v>1</v>
      </c>
      <c r="N864" s="9" t="s">
        <v>910</v>
      </c>
      <c r="O864" s="6" t="s">
        <v>2367</v>
      </c>
      <c r="P864" s="11">
        <v>5.59</v>
      </c>
      <c r="Q864" s="16">
        <v>45015</v>
      </c>
      <c r="R864" s="6" t="s">
        <v>2923</v>
      </c>
      <c r="S864" s="9">
        <f t="shared" si="104"/>
        <v>2023</v>
      </c>
      <c r="T864" s="12">
        <f t="shared" si="105"/>
        <v>3</v>
      </c>
      <c r="U864" s="6" t="str">
        <f t="shared" si="106"/>
        <v>Maret</v>
      </c>
      <c r="V864" s="9" t="str">
        <f t="shared" si="107"/>
        <v>Q1</v>
      </c>
      <c r="W864" s="10">
        <f t="shared" si="108"/>
        <v>2811.7264999999998</v>
      </c>
      <c r="X864" s="12">
        <f t="shared" si="109"/>
        <v>8</v>
      </c>
      <c r="Y864" s="9" t="str">
        <f t="shared" si="110"/>
        <v>Returned</v>
      </c>
      <c r="Z864" s="6" t="str">
        <f t="shared" si="111"/>
        <v>High</v>
      </c>
    </row>
    <row r="865" spans="1:26" x14ac:dyDescent="0.35">
      <c r="A865" s="8">
        <v>45174</v>
      </c>
      <c r="B865" s="6" t="s">
        <v>18</v>
      </c>
      <c r="C865" s="6" t="s">
        <v>27</v>
      </c>
      <c r="D865" s="12">
        <v>5</v>
      </c>
      <c r="E865" s="10">
        <v>367.61</v>
      </c>
      <c r="F865" s="6" t="s">
        <v>32</v>
      </c>
      <c r="G865" s="6" t="s">
        <v>35</v>
      </c>
      <c r="H865" s="7">
        <v>0</v>
      </c>
      <c r="I865" s="6" t="s">
        <v>37</v>
      </c>
      <c r="J865" s="10">
        <v>1838.05</v>
      </c>
      <c r="K865" s="6" t="s">
        <v>44</v>
      </c>
      <c r="L865" s="6" t="s">
        <v>48</v>
      </c>
      <c r="M865" s="12">
        <v>0</v>
      </c>
      <c r="N865" s="9" t="s">
        <v>911</v>
      </c>
      <c r="O865" s="6" t="s">
        <v>2368</v>
      </c>
      <c r="P865" s="11">
        <v>19.55</v>
      </c>
      <c r="Q865" s="16">
        <v>45182</v>
      </c>
      <c r="R865" s="6" t="s">
        <v>2921</v>
      </c>
      <c r="S865" s="9">
        <f t="shared" si="104"/>
        <v>2023</v>
      </c>
      <c r="T865" s="12">
        <f t="shared" si="105"/>
        <v>9</v>
      </c>
      <c r="U865" s="6" t="str">
        <f t="shared" si="106"/>
        <v>September</v>
      </c>
      <c r="V865" s="9" t="str">
        <f t="shared" si="107"/>
        <v>Q3</v>
      </c>
      <c r="W865" s="10">
        <f t="shared" si="108"/>
        <v>1818.5</v>
      </c>
      <c r="X865" s="12">
        <f t="shared" si="109"/>
        <v>8</v>
      </c>
      <c r="Y865" s="9" t="str">
        <f t="shared" si="110"/>
        <v>Completed</v>
      </c>
      <c r="Z865" s="6" t="str">
        <f t="shared" si="111"/>
        <v>No Discount</v>
      </c>
    </row>
    <row r="866" spans="1:26" x14ac:dyDescent="0.35">
      <c r="A866" s="8">
        <v>44983</v>
      </c>
      <c r="B866" s="6" t="s">
        <v>18</v>
      </c>
      <c r="C866" s="6" t="s">
        <v>23</v>
      </c>
      <c r="D866" s="12">
        <v>17</v>
      </c>
      <c r="E866" s="10">
        <v>575.5</v>
      </c>
      <c r="F866" s="6" t="s">
        <v>33</v>
      </c>
      <c r="G866" s="6" t="s">
        <v>35</v>
      </c>
      <c r="H866" s="7">
        <v>0.05</v>
      </c>
      <c r="I866" s="6" t="s">
        <v>37</v>
      </c>
      <c r="J866" s="10">
        <v>9294.3249999999989</v>
      </c>
      <c r="K866" s="6" t="s">
        <v>45</v>
      </c>
      <c r="L866" s="6" t="s">
        <v>47</v>
      </c>
      <c r="M866" s="12">
        <v>0</v>
      </c>
      <c r="N866" s="9" t="s">
        <v>912</v>
      </c>
      <c r="O866" s="6" t="s">
        <v>2369</v>
      </c>
      <c r="P866" s="11">
        <v>13.42</v>
      </c>
      <c r="Q866" s="16">
        <v>44990</v>
      </c>
      <c r="R866" s="6" t="s">
        <v>2921</v>
      </c>
      <c r="S866" s="9">
        <f t="shared" si="104"/>
        <v>2023</v>
      </c>
      <c r="T866" s="12">
        <f t="shared" si="105"/>
        <v>2</v>
      </c>
      <c r="U866" s="6" t="str">
        <f t="shared" si="106"/>
        <v>Februari</v>
      </c>
      <c r="V866" s="9" t="str">
        <f t="shared" si="107"/>
        <v>Q1</v>
      </c>
      <c r="W866" s="10">
        <f t="shared" si="108"/>
        <v>9280.9049999999988</v>
      </c>
      <c r="X866" s="12">
        <f t="shared" si="109"/>
        <v>7</v>
      </c>
      <c r="Y866" s="9" t="str">
        <f t="shared" si="110"/>
        <v>Completed</v>
      </c>
      <c r="Z866" s="6" t="str">
        <f t="shared" si="111"/>
        <v>Low</v>
      </c>
    </row>
    <row r="867" spans="1:26" x14ac:dyDescent="0.35">
      <c r="A867" s="8">
        <v>45622</v>
      </c>
      <c r="B867" s="6" t="s">
        <v>22</v>
      </c>
      <c r="C867" s="6" t="s">
        <v>26</v>
      </c>
      <c r="D867" s="12">
        <v>3</v>
      </c>
      <c r="E867" s="10">
        <v>229.45</v>
      </c>
      <c r="F867" s="6" t="s">
        <v>33</v>
      </c>
      <c r="G867" s="6" t="s">
        <v>35</v>
      </c>
      <c r="H867" s="7">
        <v>0.15</v>
      </c>
      <c r="I867" s="6" t="s">
        <v>41</v>
      </c>
      <c r="J867" s="10">
        <v>585.09749999999985</v>
      </c>
      <c r="K867" s="6" t="s">
        <v>45</v>
      </c>
      <c r="L867" s="6" t="s">
        <v>49</v>
      </c>
      <c r="M867" s="12">
        <v>1</v>
      </c>
      <c r="N867" s="9" t="s">
        <v>913</v>
      </c>
      <c r="O867" s="6" t="s">
        <v>2370</v>
      </c>
      <c r="P867" s="11">
        <v>19.809999999999999</v>
      </c>
      <c r="Q867" s="16">
        <v>45625</v>
      </c>
      <c r="R867" s="6" t="s">
        <v>2925</v>
      </c>
      <c r="S867" s="9">
        <f t="shared" si="104"/>
        <v>2024</v>
      </c>
      <c r="T867" s="12">
        <f t="shared" si="105"/>
        <v>11</v>
      </c>
      <c r="U867" s="6" t="str">
        <f t="shared" si="106"/>
        <v>November</v>
      </c>
      <c r="V867" s="9" t="str">
        <f t="shared" si="107"/>
        <v>Q4</v>
      </c>
      <c r="W867" s="10">
        <f t="shared" si="108"/>
        <v>565.28749999999991</v>
      </c>
      <c r="X867" s="12">
        <f t="shared" si="109"/>
        <v>3</v>
      </c>
      <c r="Y867" s="9" t="str">
        <f t="shared" si="110"/>
        <v>Returned</v>
      </c>
      <c r="Z867" s="6" t="str">
        <f t="shared" si="111"/>
        <v>High</v>
      </c>
    </row>
    <row r="868" spans="1:26" x14ac:dyDescent="0.35">
      <c r="A868" s="8">
        <v>45579</v>
      </c>
      <c r="B868" s="6" t="s">
        <v>21</v>
      </c>
      <c r="C868" s="6" t="s">
        <v>26</v>
      </c>
      <c r="D868" s="12">
        <v>3</v>
      </c>
      <c r="E868" s="10">
        <v>391.63</v>
      </c>
      <c r="F868" s="6" t="s">
        <v>32</v>
      </c>
      <c r="G868" s="6" t="s">
        <v>35</v>
      </c>
      <c r="H868" s="7">
        <v>0</v>
      </c>
      <c r="I868" s="6" t="s">
        <v>38</v>
      </c>
      <c r="J868" s="10">
        <v>1174.8900000000001</v>
      </c>
      <c r="K868" s="6" t="s">
        <v>45</v>
      </c>
      <c r="L868" s="6" t="s">
        <v>2928</v>
      </c>
      <c r="M868" s="12">
        <v>1</v>
      </c>
      <c r="N868" s="9" t="s">
        <v>914</v>
      </c>
      <c r="O868" s="6" t="s">
        <v>2371</v>
      </c>
      <c r="P868" s="11">
        <v>25.36</v>
      </c>
      <c r="Q868" s="16">
        <v>45582</v>
      </c>
      <c r="R868" s="6" t="s">
        <v>2924</v>
      </c>
      <c r="S868" s="9">
        <f t="shared" si="104"/>
        <v>2024</v>
      </c>
      <c r="T868" s="12">
        <f t="shared" si="105"/>
        <v>10</v>
      </c>
      <c r="U868" s="6" t="str">
        <f t="shared" si="106"/>
        <v>Oktober</v>
      </c>
      <c r="V868" s="9" t="str">
        <f t="shared" si="107"/>
        <v>Q4</v>
      </c>
      <c r="W868" s="10">
        <f t="shared" si="108"/>
        <v>1149.5300000000002</v>
      </c>
      <c r="X868" s="12">
        <f t="shared" si="109"/>
        <v>3</v>
      </c>
      <c r="Y868" s="9" t="str">
        <f t="shared" si="110"/>
        <v>Returned</v>
      </c>
      <c r="Z868" s="6" t="str">
        <f t="shared" si="111"/>
        <v>No Discount</v>
      </c>
    </row>
    <row r="869" spans="1:26" x14ac:dyDescent="0.35">
      <c r="A869" s="8">
        <v>45075</v>
      </c>
      <c r="B869" s="6" t="s">
        <v>21</v>
      </c>
      <c r="C869" s="6" t="s">
        <v>23</v>
      </c>
      <c r="D869" s="12">
        <v>15</v>
      </c>
      <c r="E869" s="10">
        <v>67.349999999999994</v>
      </c>
      <c r="F869" s="6" t="s">
        <v>33</v>
      </c>
      <c r="G869" s="6" t="s">
        <v>34</v>
      </c>
      <c r="H869" s="7">
        <v>0.1</v>
      </c>
      <c r="I869" s="6" t="s">
        <v>40</v>
      </c>
      <c r="J869" s="10">
        <v>909.22499999999991</v>
      </c>
      <c r="K869" s="6" t="s">
        <v>42</v>
      </c>
      <c r="L869" s="6" t="s">
        <v>47</v>
      </c>
      <c r="M869" s="12">
        <v>0</v>
      </c>
      <c r="N869" s="9" t="s">
        <v>915</v>
      </c>
      <c r="O869" s="6" t="s">
        <v>2372</v>
      </c>
      <c r="P869" s="11">
        <v>24.85</v>
      </c>
      <c r="Q869" s="16">
        <v>45080</v>
      </c>
      <c r="R869" s="6" t="s">
        <v>2924</v>
      </c>
      <c r="S869" s="9">
        <f t="shared" si="104"/>
        <v>2023</v>
      </c>
      <c r="T869" s="12">
        <f t="shared" si="105"/>
        <v>5</v>
      </c>
      <c r="U869" s="6" t="str">
        <f t="shared" si="106"/>
        <v>Mei</v>
      </c>
      <c r="V869" s="9" t="str">
        <f t="shared" si="107"/>
        <v>Q2</v>
      </c>
      <c r="W869" s="10">
        <f t="shared" si="108"/>
        <v>884.37499999999989</v>
      </c>
      <c r="X869" s="12">
        <f t="shared" si="109"/>
        <v>5</v>
      </c>
      <c r="Y869" s="9" t="str">
        <f t="shared" si="110"/>
        <v>Completed</v>
      </c>
      <c r="Z869" s="6" t="str">
        <f t="shared" si="111"/>
        <v>Medium</v>
      </c>
    </row>
    <row r="870" spans="1:26" x14ac:dyDescent="0.35">
      <c r="A870" s="8">
        <v>45373</v>
      </c>
      <c r="B870" s="6" t="s">
        <v>21</v>
      </c>
      <c r="C870" s="6" t="s">
        <v>23</v>
      </c>
      <c r="D870" s="12">
        <v>6</v>
      </c>
      <c r="E870" s="10">
        <v>453.86</v>
      </c>
      <c r="F870" s="6" t="s">
        <v>30</v>
      </c>
      <c r="G870" s="6" t="s">
        <v>35</v>
      </c>
      <c r="H870" s="7">
        <v>0.15</v>
      </c>
      <c r="I870" s="6" t="s">
        <v>37</v>
      </c>
      <c r="J870" s="10">
        <v>2314.6860000000001</v>
      </c>
      <c r="K870" s="6" t="s">
        <v>44</v>
      </c>
      <c r="L870" s="6" t="s">
        <v>2928</v>
      </c>
      <c r="M870" s="12">
        <v>0</v>
      </c>
      <c r="N870" s="9" t="s">
        <v>916</v>
      </c>
      <c r="O870" s="6" t="s">
        <v>2373</v>
      </c>
      <c r="P870" s="11">
        <v>45.32</v>
      </c>
      <c r="Q870" s="16">
        <v>45382</v>
      </c>
      <c r="R870" s="6" t="s">
        <v>2924</v>
      </c>
      <c r="S870" s="9">
        <f t="shared" si="104"/>
        <v>2024</v>
      </c>
      <c r="T870" s="12">
        <f t="shared" si="105"/>
        <v>3</v>
      </c>
      <c r="U870" s="6" t="str">
        <f t="shared" si="106"/>
        <v>Maret</v>
      </c>
      <c r="V870" s="9" t="str">
        <f t="shared" si="107"/>
        <v>Q1</v>
      </c>
      <c r="W870" s="10">
        <f t="shared" si="108"/>
        <v>2269.366</v>
      </c>
      <c r="X870" s="12">
        <f t="shared" si="109"/>
        <v>9</v>
      </c>
      <c r="Y870" s="9" t="str">
        <f t="shared" si="110"/>
        <v>Completed</v>
      </c>
      <c r="Z870" s="6" t="str">
        <f t="shared" si="111"/>
        <v>High</v>
      </c>
    </row>
    <row r="871" spans="1:26" x14ac:dyDescent="0.35">
      <c r="A871" s="8">
        <v>45038</v>
      </c>
      <c r="B871" s="6" t="s">
        <v>19</v>
      </c>
      <c r="C871" s="6" t="s">
        <v>28</v>
      </c>
      <c r="D871" s="12">
        <v>19</v>
      </c>
      <c r="E871" s="10">
        <v>537.70000000000005</v>
      </c>
      <c r="F871" s="6" t="s">
        <v>33</v>
      </c>
      <c r="G871" s="6" t="s">
        <v>34</v>
      </c>
      <c r="H871" s="7">
        <v>0</v>
      </c>
      <c r="I871" s="6" t="s">
        <v>41</v>
      </c>
      <c r="J871" s="10">
        <v>10216.299999999999</v>
      </c>
      <c r="K871" s="6" t="s">
        <v>42</v>
      </c>
      <c r="L871" s="6" t="s">
        <v>48</v>
      </c>
      <c r="M871" s="12">
        <v>0</v>
      </c>
      <c r="N871" s="9" t="s">
        <v>917</v>
      </c>
      <c r="O871" s="6" t="s">
        <v>2374</v>
      </c>
      <c r="P871" s="11">
        <v>45.83</v>
      </c>
      <c r="Q871" s="16">
        <v>45048</v>
      </c>
      <c r="R871" s="6" t="s">
        <v>2922</v>
      </c>
      <c r="S871" s="9">
        <f t="shared" si="104"/>
        <v>2023</v>
      </c>
      <c r="T871" s="12">
        <f t="shared" si="105"/>
        <v>4</v>
      </c>
      <c r="U871" s="6" t="str">
        <f t="shared" si="106"/>
        <v>April</v>
      </c>
      <c r="V871" s="9" t="str">
        <f t="shared" si="107"/>
        <v>Q2</v>
      </c>
      <c r="W871" s="10">
        <f t="shared" si="108"/>
        <v>10170.469999999999</v>
      </c>
      <c r="X871" s="12">
        <f t="shared" si="109"/>
        <v>10</v>
      </c>
      <c r="Y871" s="9" t="str">
        <f t="shared" si="110"/>
        <v>Completed</v>
      </c>
      <c r="Z871" s="6" t="str">
        <f t="shared" si="111"/>
        <v>No Discount</v>
      </c>
    </row>
    <row r="872" spans="1:26" x14ac:dyDescent="0.35">
      <c r="A872" s="8">
        <v>45814</v>
      </c>
      <c r="B872" s="6" t="s">
        <v>20</v>
      </c>
      <c r="C872" s="6" t="s">
        <v>24</v>
      </c>
      <c r="D872" s="12">
        <v>5</v>
      </c>
      <c r="E872" s="10">
        <v>32.56</v>
      </c>
      <c r="F872" s="6" t="s">
        <v>32</v>
      </c>
      <c r="G872" s="6" t="s">
        <v>35</v>
      </c>
      <c r="H872" s="7">
        <v>0.05</v>
      </c>
      <c r="I872" s="6" t="s">
        <v>40</v>
      </c>
      <c r="J872" s="10">
        <v>154.66</v>
      </c>
      <c r="K872" s="6" t="s">
        <v>46</v>
      </c>
      <c r="L872" s="6" t="s">
        <v>47</v>
      </c>
      <c r="M872" s="12">
        <v>0</v>
      </c>
      <c r="N872" s="9" t="s">
        <v>918</v>
      </c>
      <c r="O872" s="6" t="s">
        <v>2375</v>
      </c>
      <c r="P872" s="11">
        <v>46.73</v>
      </c>
      <c r="Q872" s="16">
        <v>45820</v>
      </c>
      <c r="R872" s="6" t="s">
        <v>2923</v>
      </c>
      <c r="S872" s="9">
        <f t="shared" si="104"/>
        <v>2025</v>
      </c>
      <c r="T872" s="12">
        <f t="shared" si="105"/>
        <v>6</v>
      </c>
      <c r="U872" s="6" t="str">
        <f t="shared" si="106"/>
        <v>Juni</v>
      </c>
      <c r="V872" s="9" t="str">
        <f t="shared" si="107"/>
        <v>Q2</v>
      </c>
      <c r="W872" s="10">
        <f t="shared" si="108"/>
        <v>107.93</v>
      </c>
      <c r="X872" s="12">
        <f t="shared" si="109"/>
        <v>6</v>
      </c>
      <c r="Y872" s="9" t="str">
        <f t="shared" si="110"/>
        <v>Completed</v>
      </c>
      <c r="Z872" s="6" t="str">
        <f t="shared" si="111"/>
        <v>Low</v>
      </c>
    </row>
    <row r="873" spans="1:26" x14ac:dyDescent="0.35">
      <c r="A873" s="8">
        <v>44951</v>
      </c>
      <c r="B873" s="6" t="s">
        <v>21</v>
      </c>
      <c r="C873" s="6" t="s">
        <v>23</v>
      </c>
      <c r="D873" s="12">
        <v>2</v>
      </c>
      <c r="E873" s="10">
        <v>196.7</v>
      </c>
      <c r="F873" s="6" t="s">
        <v>31</v>
      </c>
      <c r="G873" s="6" t="s">
        <v>35</v>
      </c>
      <c r="H873" s="7">
        <v>0</v>
      </c>
      <c r="I873" s="6" t="s">
        <v>38</v>
      </c>
      <c r="J873" s="10">
        <v>393.4</v>
      </c>
      <c r="K873" s="6" t="s">
        <v>42</v>
      </c>
      <c r="L873" s="6" t="s">
        <v>47</v>
      </c>
      <c r="M873" s="12">
        <v>0</v>
      </c>
      <c r="N873" s="9" t="s">
        <v>919</v>
      </c>
      <c r="O873" s="6" t="s">
        <v>2376</v>
      </c>
      <c r="P873" s="11">
        <v>35.840000000000003</v>
      </c>
      <c r="Q873" s="16">
        <v>44955</v>
      </c>
      <c r="R873" s="6" t="s">
        <v>2924</v>
      </c>
      <c r="S873" s="9">
        <f t="shared" si="104"/>
        <v>2023</v>
      </c>
      <c r="T873" s="12">
        <f t="shared" si="105"/>
        <v>1</v>
      </c>
      <c r="U873" s="6" t="str">
        <f t="shared" si="106"/>
        <v>Januari</v>
      </c>
      <c r="V873" s="9" t="str">
        <f t="shared" si="107"/>
        <v>Q1</v>
      </c>
      <c r="W873" s="10">
        <f t="shared" si="108"/>
        <v>357.55999999999995</v>
      </c>
      <c r="X873" s="12">
        <f t="shared" si="109"/>
        <v>4</v>
      </c>
      <c r="Y873" s="9" t="str">
        <f t="shared" si="110"/>
        <v>Completed</v>
      </c>
      <c r="Z873" s="6" t="str">
        <f t="shared" si="111"/>
        <v>No Discount</v>
      </c>
    </row>
    <row r="874" spans="1:26" x14ac:dyDescent="0.35">
      <c r="A874" s="8">
        <v>45177</v>
      </c>
      <c r="B874" s="6" t="s">
        <v>19</v>
      </c>
      <c r="C874" s="6" t="s">
        <v>24</v>
      </c>
      <c r="D874" s="12">
        <v>12</v>
      </c>
      <c r="E874" s="10">
        <v>369.45</v>
      </c>
      <c r="F874" s="6" t="s">
        <v>33</v>
      </c>
      <c r="G874" s="6" t="s">
        <v>34</v>
      </c>
      <c r="H874" s="7">
        <v>0.1</v>
      </c>
      <c r="I874" s="6" t="s">
        <v>38</v>
      </c>
      <c r="J874" s="10">
        <v>3990.06</v>
      </c>
      <c r="K874" s="6" t="s">
        <v>44</v>
      </c>
      <c r="L874" s="6" t="s">
        <v>49</v>
      </c>
      <c r="M874" s="12">
        <v>1</v>
      </c>
      <c r="N874" s="9" t="s">
        <v>920</v>
      </c>
      <c r="O874" s="6" t="s">
        <v>2077</v>
      </c>
      <c r="P874" s="11">
        <v>44.76</v>
      </c>
      <c r="Q874" s="16">
        <v>45179</v>
      </c>
      <c r="R874" s="6" t="s">
        <v>2922</v>
      </c>
      <c r="S874" s="9">
        <f t="shared" si="104"/>
        <v>2023</v>
      </c>
      <c r="T874" s="12">
        <f t="shared" si="105"/>
        <v>9</v>
      </c>
      <c r="U874" s="6" t="str">
        <f t="shared" si="106"/>
        <v>September</v>
      </c>
      <c r="V874" s="9" t="str">
        <f t="shared" si="107"/>
        <v>Q3</v>
      </c>
      <c r="W874" s="10">
        <f t="shared" si="108"/>
        <v>3945.2999999999997</v>
      </c>
      <c r="X874" s="12">
        <f t="shared" si="109"/>
        <v>2</v>
      </c>
      <c r="Y874" s="9" t="str">
        <f t="shared" si="110"/>
        <v>Returned</v>
      </c>
      <c r="Z874" s="6" t="str">
        <f t="shared" si="111"/>
        <v>Medium</v>
      </c>
    </row>
    <row r="875" spans="1:26" x14ac:dyDescent="0.35">
      <c r="A875" s="8">
        <v>45569</v>
      </c>
      <c r="B875" s="6" t="s">
        <v>18</v>
      </c>
      <c r="C875" s="6" t="s">
        <v>28</v>
      </c>
      <c r="D875" s="12">
        <v>12</v>
      </c>
      <c r="E875" s="10">
        <v>181.96</v>
      </c>
      <c r="F875" s="6" t="s">
        <v>33</v>
      </c>
      <c r="G875" s="6" t="s">
        <v>35</v>
      </c>
      <c r="H875" s="7">
        <v>0.15</v>
      </c>
      <c r="I875" s="6" t="s">
        <v>36</v>
      </c>
      <c r="J875" s="10">
        <v>1855.992</v>
      </c>
      <c r="K875" s="6" t="s">
        <v>43</v>
      </c>
      <c r="L875" s="6" t="s">
        <v>49</v>
      </c>
      <c r="M875" s="12">
        <v>0</v>
      </c>
      <c r="N875" s="9" t="s">
        <v>921</v>
      </c>
      <c r="O875" s="6" t="s">
        <v>2377</v>
      </c>
      <c r="P875" s="11">
        <v>25.06</v>
      </c>
      <c r="Q875" s="16">
        <v>45576</v>
      </c>
      <c r="R875" s="6" t="s">
        <v>2921</v>
      </c>
      <c r="S875" s="9">
        <f t="shared" si="104"/>
        <v>2024</v>
      </c>
      <c r="T875" s="12">
        <f t="shared" si="105"/>
        <v>10</v>
      </c>
      <c r="U875" s="6" t="str">
        <f t="shared" si="106"/>
        <v>Oktober</v>
      </c>
      <c r="V875" s="9" t="str">
        <f t="shared" si="107"/>
        <v>Q4</v>
      </c>
      <c r="W875" s="10">
        <f t="shared" si="108"/>
        <v>1830.932</v>
      </c>
      <c r="X875" s="12">
        <f t="shared" si="109"/>
        <v>7</v>
      </c>
      <c r="Y875" s="9" t="str">
        <f t="shared" si="110"/>
        <v>Completed</v>
      </c>
      <c r="Z875" s="6" t="str">
        <f t="shared" si="111"/>
        <v>High</v>
      </c>
    </row>
    <row r="876" spans="1:26" x14ac:dyDescent="0.35">
      <c r="A876" s="8">
        <v>45753</v>
      </c>
      <c r="B876" s="6" t="s">
        <v>18</v>
      </c>
      <c r="C876" s="6" t="s">
        <v>25</v>
      </c>
      <c r="D876" s="12">
        <v>3</v>
      </c>
      <c r="E876" s="10">
        <v>32.07</v>
      </c>
      <c r="F876" s="6" t="s">
        <v>33</v>
      </c>
      <c r="G876" s="6" t="s">
        <v>35</v>
      </c>
      <c r="H876" s="7">
        <v>0.15</v>
      </c>
      <c r="I876" s="6" t="s">
        <v>37</v>
      </c>
      <c r="J876" s="10">
        <v>81.778500000000008</v>
      </c>
      <c r="K876" s="6" t="s">
        <v>42</v>
      </c>
      <c r="L876" s="6" t="s">
        <v>49</v>
      </c>
      <c r="M876" s="12">
        <v>1</v>
      </c>
      <c r="N876" s="9" t="s">
        <v>922</v>
      </c>
      <c r="O876" s="6" t="s">
        <v>2378</v>
      </c>
      <c r="P876" s="11">
        <v>43.18</v>
      </c>
      <c r="Q876" s="16">
        <v>45755</v>
      </c>
      <c r="R876" s="6" t="s">
        <v>2921</v>
      </c>
      <c r="S876" s="9">
        <f t="shared" si="104"/>
        <v>2025</v>
      </c>
      <c r="T876" s="12">
        <f t="shared" si="105"/>
        <v>4</v>
      </c>
      <c r="U876" s="6" t="str">
        <f t="shared" si="106"/>
        <v>April</v>
      </c>
      <c r="V876" s="9" t="str">
        <f t="shared" si="107"/>
        <v>Q2</v>
      </c>
      <c r="W876" s="10">
        <f t="shared" si="108"/>
        <v>38.598500000000008</v>
      </c>
      <c r="X876" s="12">
        <f t="shared" si="109"/>
        <v>2</v>
      </c>
      <c r="Y876" s="9" t="str">
        <f t="shared" si="110"/>
        <v>Returned</v>
      </c>
      <c r="Z876" s="6" t="str">
        <f t="shared" si="111"/>
        <v>High</v>
      </c>
    </row>
    <row r="877" spans="1:26" x14ac:dyDescent="0.35">
      <c r="A877" s="8">
        <v>45529</v>
      </c>
      <c r="B877" s="6" t="s">
        <v>18</v>
      </c>
      <c r="C877" s="6" t="s">
        <v>23</v>
      </c>
      <c r="D877" s="12">
        <v>15</v>
      </c>
      <c r="E877" s="10">
        <v>39.93</v>
      </c>
      <c r="F877" s="6" t="s">
        <v>31</v>
      </c>
      <c r="G877" s="6" t="s">
        <v>35</v>
      </c>
      <c r="H877" s="7">
        <v>0.15</v>
      </c>
      <c r="I877" s="6" t="s">
        <v>40</v>
      </c>
      <c r="J877" s="10">
        <v>509.10750000000002</v>
      </c>
      <c r="K877" s="6" t="s">
        <v>45</v>
      </c>
      <c r="L877" s="6" t="s">
        <v>49</v>
      </c>
      <c r="M877" s="12">
        <v>0</v>
      </c>
      <c r="N877" s="9" t="s">
        <v>923</v>
      </c>
      <c r="O877" s="6" t="s">
        <v>2379</v>
      </c>
      <c r="P877" s="11">
        <v>33.44</v>
      </c>
      <c r="Q877" s="16">
        <v>45533</v>
      </c>
      <c r="R877" s="6" t="s">
        <v>2921</v>
      </c>
      <c r="S877" s="9">
        <f t="shared" si="104"/>
        <v>2024</v>
      </c>
      <c r="T877" s="12">
        <f t="shared" si="105"/>
        <v>8</v>
      </c>
      <c r="U877" s="6" t="str">
        <f t="shared" si="106"/>
        <v>Agustus</v>
      </c>
      <c r="V877" s="9" t="str">
        <f t="shared" si="107"/>
        <v>Q3</v>
      </c>
      <c r="W877" s="10">
        <f t="shared" si="108"/>
        <v>475.66750000000002</v>
      </c>
      <c r="X877" s="12">
        <f t="shared" si="109"/>
        <v>4</v>
      </c>
      <c r="Y877" s="9" t="str">
        <f t="shared" si="110"/>
        <v>Completed</v>
      </c>
      <c r="Z877" s="6" t="str">
        <f t="shared" si="111"/>
        <v>High</v>
      </c>
    </row>
    <row r="878" spans="1:26" x14ac:dyDescent="0.35">
      <c r="A878" s="8">
        <v>45357</v>
      </c>
      <c r="B878" s="6" t="s">
        <v>20</v>
      </c>
      <c r="C878" s="6" t="s">
        <v>24</v>
      </c>
      <c r="D878" s="12">
        <v>7</v>
      </c>
      <c r="E878" s="10">
        <v>374.43</v>
      </c>
      <c r="F878" s="6" t="s">
        <v>31</v>
      </c>
      <c r="G878" s="6" t="s">
        <v>35</v>
      </c>
      <c r="H878" s="7">
        <v>0.15</v>
      </c>
      <c r="I878" s="6" t="s">
        <v>39</v>
      </c>
      <c r="J878" s="10">
        <v>2227.8584999999998</v>
      </c>
      <c r="K878" s="6" t="s">
        <v>46</v>
      </c>
      <c r="L878" s="6" t="s">
        <v>48</v>
      </c>
      <c r="M878" s="12">
        <v>0</v>
      </c>
      <c r="N878" s="9" t="s">
        <v>924</v>
      </c>
      <c r="O878" s="6" t="s">
        <v>2380</v>
      </c>
      <c r="P878" s="11">
        <v>28.97</v>
      </c>
      <c r="Q878" s="16">
        <v>45363</v>
      </c>
      <c r="R878" s="6" t="s">
        <v>2923</v>
      </c>
      <c r="S878" s="9">
        <f t="shared" si="104"/>
        <v>2024</v>
      </c>
      <c r="T878" s="12">
        <f t="shared" si="105"/>
        <v>3</v>
      </c>
      <c r="U878" s="6" t="str">
        <f t="shared" si="106"/>
        <v>Maret</v>
      </c>
      <c r="V878" s="9" t="str">
        <f t="shared" si="107"/>
        <v>Q1</v>
      </c>
      <c r="W878" s="10">
        <f t="shared" si="108"/>
        <v>2198.8885</v>
      </c>
      <c r="X878" s="12">
        <f t="shared" si="109"/>
        <v>6</v>
      </c>
      <c r="Y878" s="9" t="str">
        <f t="shared" si="110"/>
        <v>Completed</v>
      </c>
      <c r="Z878" s="6" t="str">
        <f t="shared" si="111"/>
        <v>High</v>
      </c>
    </row>
    <row r="879" spans="1:26" x14ac:dyDescent="0.35">
      <c r="A879" s="8">
        <v>45008</v>
      </c>
      <c r="B879" s="6" t="s">
        <v>18</v>
      </c>
      <c r="C879" s="6" t="s">
        <v>29</v>
      </c>
      <c r="D879" s="12">
        <v>2</v>
      </c>
      <c r="E879" s="10">
        <v>101.87</v>
      </c>
      <c r="F879" s="6" t="s">
        <v>32</v>
      </c>
      <c r="G879" s="6" t="s">
        <v>34</v>
      </c>
      <c r="H879" s="7">
        <v>0</v>
      </c>
      <c r="I879" s="6" t="s">
        <v>40</v>
      </c>
      <c r="J879" s="10">
        <v>203.74</v>
      </c>
      <c r="K879" s="6" t="s">
        <v>46</v>
      </c>
      <c r="L879" s="6" t="s">
        <v>47</v>
      </c>
      <c r="M879" s="12">
        <v>0</v>
      </c>
      <c r="N879" s="9" t="s">
        <v>925</v>
      </c>
      <c r="O879" s="6" t="s">
        <v>2381</v>
      </c>
      <c r="P879" s="11">
        <v>28.63</v>
      </c>
      <c r="Q879" s="16">
        <v>45011</v>
      </c>
      <c r="R879" s="6" t="s">
        <v>2921</v>
      </c>
      <c r="S879" s="9">
        <f t="shared" si="104"/>
        <v>2023</v>
      </c>
      <c r="T879" s="12">
        <f t="shared" si="105"/>
        <v>3</v>
      </c>
      <c r="U879" s="6" t="str">
        <f t="shared" si="106"/>
        <v>Maret</v>
      </c>
      <c r="V879" s="9" t="str">
        <f t="shared" si="107"/>
        <v>Q1</v>
      </c>
      <c r="W879" s="10">
        <f t="shared" si="108"/>
        <v>175.11</v>
      </c>
      <c r="X879" s="12">
        <f t="shared" si="109"/>
        <v>3</v>
      </c>
      <c r="Y879" s="9" t="str">
        <f t="shared" si="110"/>
        <v>Completed</v>
      </c>
      <c r="Z879" s="6" t="str">
        <f t="shared" si="111"/>
        <v>No Discount</v>
      </c>
    </row>
    <row r="880" spans="1:26" x14ac:dyDescent="0.35">
      <c r="A880" s="8">
        <v>45304</v>
      </c>
      <c r="B880" s="6" t="s">
        <v>21</v>
      </c>
      <c r="C880" s="6" t="s">
        <v>28</v>
      </c>
      <c r="D880" s="12">
        <v>13</v>
      </c>
      <c r="E880" s="10">
        <v>343.45</v>
      </c>
      <c r="F880" s="6" t="s">
        <v>33</v>
      </c>
      <c r="G880" s="6" t="s">
        <v>34</v>
      </c>
      <c r="H880" s="7">
        <v>0.05</v>
      </c>
      <c r="I880" s="6" t="s">
        <v>37</v>
      </c>
      <c r="J880" s="10">
        <v>4241.6074999999992</v>
      </c>
      <c r="K880" s="6" t="s">
        <v>43</v>
      </c>
      <c r="L880" s="6" t="s">
        <v>48</v>
      </c>
      <c r="M880" s="12">
        <v>0</v>
      </c>
      <c r="N880" s="9" t="s">
        <v>926</v>
      </c>
      <c r="O880" s="6" t="s">
        <v>2382</v>
      </c>
      <c r="P880" s="11">
        <v>27.26</v>
      </c>
      <c r="Q880" s="16">
        <v>45308</v>
      </c>
      <c r="R880" s="6" t="s">
        <v>2924</v>
      </c>
      <c r="S880" s="9">
        <f t="shared" si="104"/>
        <v>2024</v>
      </c>
      <c r="T880" s="12">
        <f t="shared" si="105"/>
        <v>1</v>
      </c>
      <c r="U880" s="6" t="str">
        <f t="shared" si="106"/>
        <v>Januari</v>
      </c>
      <c r="V880" s="9" t="str">
        <f t="shared" si="107"/>
        <v>Q1</v>
      </c>
      <c r="W880" s="10">
        <f t="shared" si="108"/>
        <v>4214.3474999999989</v>
      </c>
      <c r="X880" s="12">
        <f t="shared" si="109"/>
        <v>4</v>
      </c>
      <c r="Y880" s="9" t="str">
        <f t="shared" si="110"/>
        <v>Completed</v>
      </c>
      <c r="Z880" s="6" t="str">
        <f t="shared" si="111"/>
        <v>Low</v>
      </c>
    </row>
    <row r="881" spans="1:26" x14ac:dyDescent="0.35">
      <c r="A881" s="8">
        <v>45125</v>
      </c>
      <c r="B881" s="6" t="s">
        <v>21</v>
      </c>
      <c r="C881" s="6" t="s">
        <v>29</v>
      </c>
      <c r="D881" s="12">
        <v>15</v>
      </c>
      <c r="E881" s="10">
        <v>144.11000000000001</v>
      </c>
      <c r="F881" s="6" t="s">
        <v>32</v>
      </c>
      <c r="G881" s="6" t="s">
        <v>35</v>
      </c>
      <c r="H881" s="7">
        <v>0</v>
      </c>
      <c r="I881" s="6" t="s">
        <v>38</v>
      </c>
      <c r="J881" s="10">
        <v>2161.65</v>
      </c>
      <c r="K881" s="6" t="s">
        <v>43</v>
      </c>
      <c r="L881" s="6" t="s">
        <v>2928</v>
      </c>
      <c r="M881" s="12">
        <v>0</v>
      </c>
      <c r="N881" s="9" t="s">
        <v>927</v>
      </c>
      <c r="O881" s="6" t="s">
        <v>2383</v>
      </c>
      <c r="P881" s="11">
        <v>28.51</v>
      </c>
      <c r="Q881" s="16">
        <v>45131</v>
      </c>
      <c r="R881" s="6" t="s">
        <v>2924</v>
      </c>
      <c r="S881" s="9">
        <f t="shared" si="104"/>
        <v>2023</v>
      </c>
      <c r="T881" s="12">
        <f t="shared" si="105"/>
        <v>7</v>
      </c>
      <c r="U881" s="6" t="str">
        <f t="shared" si="106"/>
        <v>Juli</v>
      </c>
      <c r="V881" s="9" t="str">
        <f t="shared" si="107"/>
        <v>Q3</v>
      </c>
      <c r="W881" s="10">
        <f t="shared" si="108"/>
        <v>2133.14</v>
      </c>
      <c r="X881" s="12">
        <f t="shared" si="109"/>
        <v>6</v>
      </c>
      <c r="Y881" s="9" t="str">
        <f t="shared" si="110"/>
        <v>Completed</v>
      </c>
      <c r="Z881" s="6" t="str">
        <f t="shared" si="111"/>
        <v>No Discount</v>
      </c>
    </row>
    <row r="882" spans="1:26" x14ac:dyDescent="0.35">
      <c r="A882" s="8">
        <v>45711</v>
      </c>
      <c r="B882" s="6" t="s">
        <v>22</v>
      </c>
      <c r="C882" s="6" t="s">
        <v>26</v>
      </c>
      <c r="D882" s="12">
        <v>18</v>
      </c>
      <c r="E882" s="10">
        <v>403.68</v>
      </c>
      <c r="F882" s="6" t="s">
        <v>31</v>
      </c>
      <c r="G882" s="6" t="s">
        <v>35</v>
      </c>
      <c r="H882" s="7">
        <v>0.15</v>
      </c>
      <c r="I882" s="6" t="s">
        <v>39</v>
      </c>
      <c r="J882" s="10">
        <v>6176.3040000000001</v>
      </c>
      <c r="K882" s="6" t="s">
        <v>46</v>
      </c>
      <c r="L882" s="6" t="s">
        <v>47</v>
      </c>
      <c r="M882" s="12">
        <v>0</v>
      </c>
      <c r="N882" s="9" t="s">
        <v>928</v>
      </c>
      <c r="O882" s="6" t="s">
        <v>2384</v>
      </c>
      <c r="P882" s="11">
        <v>13.09</v>
      </c>
      <c r="Q882" s="16">
        <v>45720</v>
      </c>
      <c r="R882" s="6" t="s">
        <v>2925</v>
      </c>
      <c r="S882" s="9">
        <f t="shared" si="104"/>
        <v>2025</v>
      </c>
      <c r="T882" s="12">
        <f t="shared" si="105"/>
        <v>2</v>
      </c>
      <c r="U882" s="6" t="str">
        <f t="shared" si="106"/>
        <v>Februari</v>
      </c>
      <c r="V882" s="9" t="str">
        <f t="shared" si="107"/>
        <v>Q1</v>
      </c>
      <c r="W882" s="10">
        <f t="shared" si="108"/>
        <v>6163.2139999999999</v>
      </c>
      <c r="X882" s="12">
        <f t="shared" si="109"/>
        <v>9</v>
      </c>
      <c r="Y882" s="9" t="str">
        <f t="shared" si="110"/>
        <v>Completed</v>
      </c>
      <c r="Z882" s="6" t="str">
        <f t="shared" si="111"/>
        <v>High</v>
      </c>
    </row>
    <row r="883" spans="1:26" x14ac:dyDescent="0.35">
      <c r="A883" s="8">
        <v>44979</v>
      </c>
      <c r="B883" s="6" t="s">
        <v>18</v>
      </c>
      <c r="C883" s="6" t="s">
        <v>29</v>
      </c>
      <c r="D883" s="12">
        <v>14</v>
      </c>
      <c r="E883" s="10">
        <v>346.57</v>
      </c>
      <c r="F883" s="6" t="s">
        <v>30</v>
      </c>
      <c r="G883" s="6" t="s">
        <v>35</v>
      </c>
      <c r="H883" s="7">
        <v>0.1</v>
      </c>
      <c r="I883" s="6" t="s">
        <v>39</v>
      </c>
      <c r="J883" s="10">
        <v>4366.7820000000002</v>
      </c>
      <c r="K883" s="6" t="s">
        <v>45</v>
      </c>
      <c r="L883" s="6" t="s">
        <v>47</v>
      </c>
      <c r="M883" s="12">
        <v>0</v>
      </c>
      <c r="N883" s="9" t="s">
        <v>929</v>
      </c>
      <c r="O883" s="6" t="s">
        <v>2385</v>
      </c>
      <c r="P883" s="11">
        <v>36.83</v>
      </c>
      <c r="Q883" s="16">
        <v>44987</v>
      </c>
      <c r="R883" s="6" t="s">
        <v>2921</v>
      </c>
      <c r="S883" s="9">
        <f t="shared" si="104"/>
        <v>2023</v>
      </c>
      <c r="T883" s="12">
        <f t="shared" si="105"/>
        <v>2</v>
      </c>
      <c r="U883" s="6" t="str">
        <f t="shared" si="106"/>
        <v>Februari</v>
      </c>
      <c r="V883" s="9" t="str">
        <f t="shared" si="107"/>
        <v>Q1</v>
      </c>
      <c r="W883" s="10">
        <f t="shared" si="108"/>
        <v>4329.9520000000002</v>
      </c>
      <c r="X883" s="12">
        <f t="shared" si="109"/>
        <v>8</v>
      </c>
      <c r="Y883" s="9" t="str">
        <f t="shared" si="110"/>
        <v>Completed</v>
      </c>
      <c r="Z883" s="6" t="str">
        <f t="shared" si="111"/>
        <v>Medium</v>
      </c>
    </row>
    <row r="884" spans="1:26" x14ac:dyDescent="0.35">
      <c r="A884" s="8">
        <v>45583</v>
      </c>
      <c r="B884" s="6" t="s">
        <v>20</v>
      </c>
      <c r="C884" s="6" t="s">
        <v>29</v>
      </c>
      <c r="D884" s="12">
        <v>7</v>
      </c>
      <c r="E884" s="10">
        <v>392.79</v>
      </c>
      <c r="F884" s="6" t="s">
        <v>32</v>
      </c>
      <c r="G884" s="6" t="s">
        <v>34</v>
      </c>
      <c r="H884" s="7">
        <v>0</v>
      </c>
      <c r="I884" s="6" t="s">
        <v>36</v>
      </c>
      <c r="J884" s="10">
        <v>2749.53</v>
      </c>
      <c r="K884" s="6" t="s">
        <v>43</v>
      </c>
      <c r="L884" s="6" t="s">
        <v>49</v>
      </c>
      <c r="M884" s="12">
        <v>0</v>
      </c>
      <c r="N884" s="9" t="s">
        <v>930</v>
      </c>
      <c r="O884" s="6" t="s">
        <v>2386</v>
      </c>
      <c r="P884" s="11">
        <v>45.85</v>
      </c>
      <c r="Q884" s="16">
        <v>45593</v>
      </c>
      <c r="R884" s="6" t="s">
        <v>2923</v>
      </c>
      <c r="S884" s="9">
        <f t="shared" si="104"/>
        <v>2024</v>
      </c>
      <c r="T884" s="12">
        <f t="shared" si="105"/>
        <v>10</v>
      </c>
      <c r="U884" s="6" t="str">
        <f t="shared" si="106"/>
        <v>Oktober</v>
      </c>
      <c r="V884" s="9" t="str">
        <f t="shared" si="107"/>
        <v>Q4</v>
      </c>
      <c r="W884" s="10">
        <f t="shared" si="108"/>
        <v>2703.6800000000003</v>
      </c>
      <c r="X884" s="12">
        <f t="shared" si="109"/>
        <v>10</v>
      </c>
      <c r="Y884" s="9" t="str">
        <f t="shared" si="110"/>
        <v>Completed</v>
      </c>
      <c r="Z884" s="6" t="str">
        <f t="shared" si="111"/>
        <v>No Discount</v>
      </c>
    </row>
    <row r="885" spans="1:26" x14ac:dyDescent="0.35">
      <c r="A885" s="8">
        <v>45225</v>
      </c>
      <c r="B885" s="6" t="s">
        <v>22</v>
      </c>
      <c r="C885" s="6" t="s">
        <v>29</v>
      </c>
      <c r="D885" s="12">
        <v>16</v>
      </c>
      <c r="E885" s="10">
        <v>70.83</v>
      </c>
      <c r="F885" s="6" t="s">
        <v>30</v>
      </c>
      <c r="G885" s="6" t="s">
        <v>34</v>
      </c>
      <c r="H885" s="7">
        <v>0.05</v>
      </c>
      <c r="I885" s="6" t="s">
        <v>39</v>
      </c>
      <c r="J885" s="10">
        <v>1076.616</v>
      </c>
      <c r="K885" s="6" t="s">
        <v>43</v>
      </c>
      <c r="L885" s="6" t="s">
        <v>2928</v>
      </c>
      <c r="M885" s="12">
        <v>0</v>
      </c>
      <c r="N885" s="9" t="s">
        <v>931</v>
      </c>
      <c r="O885" s="6" t="s">
        <v>2387</v>
      </c>
      <c r="P885" s="11">
        <v>5.05</v>
      </c>
      <c r="Q885" s="16">
        <v>45230</v>
      </c>
      <c r="R885" s="6" t="s">
        <v>2925</v>
      </c>
      <c r="S885" s="9">
        <f t="shared" si="104"/>
        <v>2023</v>
      </c>
      <c r="T885" s="12">
        <f t="shared" si="105"/>
        <v>10</v>
      </c>
      <c r="U885" s="6" t="str">
        <f t="shared" si="106"/>
        <v>Oktober</v>
      </c>
      <c r="V885" s="9" t="str">
        <f t="shared" si="107"/>
        <v>Q4</v>
      </c>
      <c r="W885" s="10">
        <f t="shared" si="108"/>
        <v>1071.566</v>
      </c>
      <c r="X885" s="12">
        <f t="shared" si="109"/>
        <v>5</v>
      </c>
      <c r="Y885" s="9" t="str">
        <f t="shared" si="110"/>
        <v>Completed</v>
      </c>
      <c r="Z885" s="6" t="str">
        <f t="shared" si="111"/>
        <v>Low</v>
      </c>
    </row>
    <row r="886" spans="1:26" x14ac:dyDescent="0.35">
      <c r="A886" s="8">
        <v>44936</v>
      </c>
      <c r="B886" s="6" t="s">
        <v>21</v>
      </c>
      <c r="C886" s="6" t="s">
        <v>27</v>
      </c>
      <c r="D886" s="12">
        <v>20</v>
      </c>
      <c r="E886" s="10">
        <v>274.37</v>
      </c>
      <c r="F886" s="6" t="s">
        <v>30</v>
      </c>
      <c r="G886" s="6" t="s">
        <v>35</v>
      </c>
      <c r="H886" s="7">
        <v>0.1</v>
      </c>
      <c r="I886" s="6" t="s">
        <v>36</v>
      </c>
      <c r="J886" s="10">
        <v>4938.66</v>
      </c>
      <c r="K886" s="6" t="s">
        <v>43</v>
      </c>
      <c r="L886" s="6" t="s">
        <v>49</v>
      </c>
      <c r="M886" s="12">
        <v>0</v>
      </c>
      <c r="N886" s="9" t="s">
        <v>932</v>
      </c>
      <c r="O886" s="6" t="s">
        <v>1823</v>
      </c>
      <c r="P886" s="11">
        <v>12.28</v>
      </c>
      <c r="Q886" s="16">
        <v>44940</v>
      </c>
      <c r="R886" s="6" t="s">
        <v>2924</v>
      </c>
      <c r="S886" s="9">
        <f t="shared" si="104"/>
        <v>2023</v>
      </c>
      <c r="T886" s="12">
        <f t="shared" si="105"/>
        <v>1</v>
      </c>
      <c r="U886" s="6" t="str">
        <f t="shared" si="106"/>
        <v>Januari</v>
      </c>
      <c r="V886" s="9" t="str">
        <f t="shared" si="107"/>
        <v>Q1</v>
      </c>
      <c r="W886" s="10">
        <f t="shared" si="108"/>
        <v>4926.38</v>
      </c>
      <c r="X886" s="12">
        <f t="shared" si="109"/>
        <v>4</v>
      </c>
      <c r="Y886" s="9" t="str">
        <f t="shared" si="110"/>
        <v>Completed</v>
      </c>
      <c r="Z886" s="6" t="str">
        <f t="shared" si="111"/>
        <v>Medium</v>
      </c>
    </row>
    <row r="887" spans="1:26" x14ac:dyDescent="0.35">
      <c r="A887" s="8">
        <v>45370</v>
      </c>
      <c r="B887" s="6" t="s">
        <v>21</v>
      </c>
      <c r="C887" s="6" t="s">
        <v>25</v>
      </c>
      <c r="D887" s="12">
        <v>10</v>
      </c>
      <c r="E887" s="10">
        <v>19.73</v>
      </c>
      <c r="F887" s="6" t="s">
        <v>33</v>
      </c>
      <c r="G887" s="6" t="s">
        <v>35</v>
      </c>
      <c r="H887" s="7">
        <v>0.1</v>
      </c>
      <c r="I887" s="6" t="s">
        <v>39</v>
      </c>
      <c r="J887" s="10">
        <v>177.57</v>
      </c>
      <c r="K887" s="6" t="s">
        <v>45</v>
      </c>
      <c r="L887" s="6" t="s">
        <v>2928</v>
      </c>
      <c r="M887" s="12">
        <v>0</v>
      </c>
      <c r="N887" s="9" t="s">
        <v>933</v>
      </c>
      <c r="O887" s="6" t="s">
        <v>2388</v>
      </c>
      <c r="P887" s="11">
        <v>16.059999999999999</v>
      </c>
      <c r="Q887" s="16">
        <v>45373</v>
      </c>
      <c r="R887" s="6" t="s">
        <v>2924</v>
      </c>
      <c r="S887" s="9">
        <f t="shared" si="104"/>
        <v>2024</v>
      </c>
      <c r="T887" s="12">
        <f t="shared" si="105"/>
        <v>3</v>
      </c>
      <c r="U887" s="6" t="str">
        <f t="shared" si="106"/>
        <v>Maret</v>
      </c>
      <c r="V887" s="9" t="str">
        <f t="shared" si="107"/>
        <v>Q1</v>
      </c>
      <c r="W887" s="10">
        <f t="shared" si="108"/>
        <v>161.51</v>
      </c>
      <c r="X887" s="12">
        <f t="shared" si="109"/>
        <v>3</v>
      </c>
      <c r="Y887" s="9" t="str">
        <f t="shared" si="110"/>
        <v>Completed</v>
      </c>
      <c r="Z887" s="6" t="str">
        <f t="shared" si="111"/>
        <v>Medium</v>
      </c>
    </row>
    <row r="888" spans="1:26" x14ac:dyDescent="0.35">
      <c r="A888" s="8">
        <v>45280</v>
      </c>
      <c r="B888" s="6" t="s">
        <v>21</v>
      </c>
      <c r="C888" s="6" t="s">
        <v>29</v>
      </c>
      <c r="D888" s="12">
        <v>10</v>
      </c>
      <c r="E888" s="10">
        <v>465.72</v>
      </c>
      <c r="F888" s="6" t="s">
        <v>30</v>
      </c>
      <c r="G888" s="6" t="s">
        <v>34</v>
      </c>
      <c r="H888" s="7">
        <v>0.05</v>
      </c>
      <c r="I888" s="6" t="s">
        <v>37</v>
      </c>
      <c r="J888" s="10">
        <v>4424.34</v>
      </c>
      <c r="K888" s="6" t="s">
        <v>42</v>
      </c>
      <c r="L888" s="6" t="s">
        <v>47</v>
      </c>
      <c r="M888" s="12">
        <v>0</v>
      </c>
      <c r="N888" s="9" t="s">
        <v>934</v>
      </c>
      <c r="O888" s="6" t="s">
        <v>2389</v>
      </c>
      <c r="P888" s="11">
        <v>28.14</v>
      </c>
      <c r="Q888" s="16">
        <v>45286</v>
      </c>
      <c r="R888" s="6" t="s">
        <v>2924</v>
      </c>
      <c r="S888" s="9">
        <f t="shared" si="104"/>
        <v>2023</v>
      </c>
      <c r="T888" s="12">
        <f t="shared" si="105"/>
        <v>12</v>
      </c>
      <c r="U888" s="6" t="str">
        <f t="shared" si="106"/>
        <v>Desember</v>
      </c>
      <c r="V888" s="9" t="str">
        <f t="shared" si="107"/>
        <v>Q4</v>
      </c>
      <c r="W888" s="10">
        <f t="shared" si="108"/>
        <v>4396.2</v>
      </c>
      <c r="X888" s="12">
        <f t="shared" si="109"/>
        <v>6</v>
      </c>
      <c r="Y888" s="9" t="str">
        <f t="shared" si="110"/>
        <v>Completed</v>
      </c>
      <c r="Z888" s="6" t="str">
        <f t="shared" si="111"/>
        <v>Low</v>
      </c>
    </row>
    <row r="889" spans="1:26" x14ac:dyDescent="0.35">
      <c r="A889" s="8">
        <v>45635</v>
      </c>
      <c r="B889" s="6" t="s">
        <v>21</v>
      </c>
      <c r="C889" s="6" t="s">
        <v>27</v>
      </c>
      <c r="D889" s="12">
        <v>19</v>
      </c>
      <c r="E889" s="10">
        <v>62.07</v>
      </c>
      <c r="F889" s="6" t="s">
        <v>33</v>
      </c>
      <c r="G889" s="6" t="s">
        <v>35</v>
      </c>
      <c r="H889" s="7">
        <v>0.1</v>
      </c>
      <c r="I889" s="6" t="s">
        <v>40</v>
      </c>
      <c r="J889" s="10">
        <v>1061.3969999999999</v>
      </c>
      <c r="K889" s="6" t="s">
        <v>45</v>
      </c>
      <c r="L889" s="6" t="s">
        <v>47</v>
      </c>
      <c r="M889" s="12">
        <v>0</v>
      </c>
      <c r="N889" s="9" t="s">
        <v>935</v>
      </c>
      <c r="O889" s="6" t="s">
        <v>2390</v>
      </c>
      <c r="P889" s="11">
        <v>14.85</v>
      </c>
      <c r="Q889" s="16">
        <v>45645</v>
      </c>
      <c r="R889" s="6" t="s">
        <v>2924</v>
      </c>
      <c r="S889" s="9">
        <f t="shared" si="104"/>
        <v>2024</v>
      </c>
      <c r="T889" s="12">
        <f t="shared" si="105"/>
        <v>12</v>
      </c>
      <c r="U889" s="6" t="str">
        <f t="shared" si="106"/>
        <v>Desember</v>
      </c>
      <c r="V889" s="9" t="str">
        <f t="shared" si="107"/>
        <v>Q4</v>
      </c>
      <c r="W889" s="10">
        <f t="shared" si="108"/>
        <v>1046.547</v>
      </c>
      <c r="X889" s="12">
        <f t="shared" si="109"/>
        <v>10</v>
      </c>
      <c r="Y889" s="9" t="str">
        <f t="shared" si="110"/>
        <v>Completed</v>
      </c>
      <c r="Z889" s="6" t="str">
        <f t="shared" si="111"/>
        <v>Medium</v>
      </c>
    </row>
    <row r="890" spans="1:26" x14ac:dyDescent="0.35">
      <c r="A890" s="8">
        <v>45056</v>
      </c>
      <c r="B890" s="6" t="s">
        <v>21</v>
      </c>
      <c r="C890" s="6" t="s">
        <v>28</v>
      </c>
      <c r="D890" s="12">
        <v>11</v>
      </c>
      <c r="E890" s="10">
        <v>529.20000000000005</v>
      </c>
      <c r="F890" s="6" t="s">
        <v>31</v>
      </c>
      <c r="G890" s="6" t="s">
        <v>34</v>
      </c>
      <c r="H890" s="7">
        <v>0.05</v>
      </c>
      <c r="I890" s="6" t="s">
        <v>41</v>
      </c>
      <c r="J890" s="10">
        <v>5530.14</v>
      </c>
      <c r="K890" s="6" t="s">
        <v>44</v>
      </c>
      <c r="L890" s="6" t="s">
        <v>2928</v>
      </c>
      <c r="M890" s="12">
        <v>1</v>
      </c>
      <c r="N890" s="9" t="s">
        <v>936</v>
      </c>
      <c r="O890" s="6" t="s">
        <v>2391</v>
      </c>
      <c r="P890" s="11">
        <v>16.78</v>
      </c>
      <c r="Q890" s="16">
        <v>45066</v>
      </c>
      <c r="R890" s="6" t="s">
        <v>2924</v>
      </c>
      <c r="S890" s="9">
        <f t="shared" si="104"/>
        <v>2023</v>
      </c>
      <c r="T890" s="12">
        <f t="shared" si="105"/>
        <v>5</v>
      </c>
      <c r="U890" s="6" t="str">
        <f t="shared" si="106"/>
        <v>Mei</v>
      </c>
      <c r="V890" s="9" t="str">
        <f t="shared" si="107"/>
        <v>Q2</v>
      </c>
      <c r="W890" s="10">
        <f t="shared" si="108"/>
        <v>5513.3600000000006</v>
      </c>
      <c r="X890" s="12">
        <f t="shared" si="109"/>
        <v>10</v>
      </c>
      <c r="Y890" s="9" t="str">
        <f t="shared" si="110"/>
        <v>Returned</v>
      </c>
      <c r="Z890" s="6" t="str">
        <f t="shared" si="111"/>
        <v>Low</v>
      </c>
    </row>
    <row r="891" spans="1:26" x14ac:dyDescent="0.35">
      <c r="A891" s="8">
        <v>45217</v>
      </c>
      <c r="B891" s="6" t="s">
        <v>19</v>
      </c>
      <c r="C891" s="6" t="s">
        <v>27</v>
      </c>
      <c r="D891" s="12">
        <v>7</v>
      </c>
      <c r="E891" s="10">
        <v>387.31</v>
      </c>
      <c r="F891" s="6" t="s">
        <v>31</v>
      </c>
      <c r="G891" s="6" t="s">
        <v>35</v>
      </c>
      <c r="H891" s="7">
        <v>0.1</v>
      </c>
      <c r="I891" s="6" t="s">
        <v>41</v>
      </c>
      <c r="J891" s="10">
        <v>2440.0529999999999</v>
      </c>
      <c r="K891" s="6" t="s">
        <v>46</v>
      </c>
      <c r="L891" s="6" t="s">
        <v>49</v>
      </c>
      <c r="M891" s="12">
        <v>0</v>
      </c>
      <c r="N891" s="9" t="s">
        <v>937</v>
      </c>
      <c r="O891" s="6" t="s">
        <v>2392</v>
      </c>
      <c r="P891" s="11">
        <v>14.76</v>
      </c>
      <c r="Q891" s="16">
        <v>45220</v>
      </c>
      <c r="R891" s="6" t="s">
        <v>2922</v>
      </c>
      <c r="S891" s="9">
        <f t="shared" si="104"/>
        <v>2023</v>
      </c>
      <c r="T891" s="12">
        <f t="shared" si="105"/>
        <v>10</v>
      </c>
      <c r="U891" s="6" t="str">
        <f t="shared" si="106"/>
        <v>Oktober</v>
      </c>
      <c r="V891" s="9" t="str">
        <f t="shared" si="107"/>
        <v>Q4</v>
      </c>
      <c r="W891" s="10">
        <f t="shared" si="108"/>
        <v>2425.2929999999997</v>
      </c>
      <c r="X891" s="12">
        <f t="shared" si="109"/>
        <v>3</v>
      </c>
      <c r="Y891" s="9" t="str">
        <f t="shared" si="110"/>
        <v>Completed</v>
      </c>
      <c r="Z891" s="6" t="str">
        <f t="shared" si="111"/>
        <v>Medium</v>
      </c>
    </row>
    <row r="892" spans="1:26" x14ac:dyDescent="0.35">
      <c r="A892" s="8">
        <v>45629</v>
      </c>
      <c r="B892" s="6" t="s">
        <v>19</v>
      </c>
      <c r="C892" s="6" t="s">
        <v>24</v>
      </c>
      <c r="D892" s="12">
        <v>1</v>
      </c>
      <c r="E892" s="10">
        <v>152.75</v>
      </c>
      <c r="F892" s="6" t="s">
        <v>31</v>
      </c>
      <c r="G892" s="6" t="s">
        <v>34</v>
      </c>
      <c r="H892" s="7">
        <v>0</v>
      </c>
      <c r="I892" s="6" t="s">
        <v>41</v>
      </c>
      <c r="J892" s="10">
        <v>152.75</v>
      </c>
      <c r="K892" s="6" t="s">
        <v>44</v>
      </c>
      <c r="L892" s="6" t="s">
        <v>47</v>
      </c>
      <c r="M892" s="12">
        <v>1</v>
      </c>
      <c r="N892" s="9" t="s">
        <v>938</v>
      </c>
      <c r="O892" s="6" t="s">
        <v>2393</v>
      </c>
      <c r="P892" s="11">
        <v>9.61</v>
      </c>
      <c r="Q892" s="16">
        <v>45632</v>
      </c>
      <c r="R892" s="6" t="s">
        <v>2922</v>
      </c>
      <c r="S892" s="9">
        <f t="shared" si="104"/>
        <v>2024</v>
      </c>
      <c r="T892" s="12">
        <f t="shared" si="105"/>
        <v>12</v>
      </c>
      <c r="U892" s="6" t="str">
        <f t="shared" si="106"/>
        <v>Desember</v>
      </c>
      <c r="V892" s="9" t="str">
        <f t="shared" si="107"/>
        <v>Q4</v>
      </c>
      <c r="W892" s="10">
        <f t="shared" si="108"/>
        <v>143.13999999999999</v>
      </c>
      <c r="X892" s="12">
        <f t="shared" si="109"/>
        <v>3</v>
      </c>
      <c r="Y892" s="9" t="str">
        <f t="shared" si="110"/>
        <v>Returned</v>
      </c>
      <c r="Z892" s="6" t="str">
        <f t="shared" si="111"/>
        <v>No Discount</v>
      </c>
    </row>
    <row r="893" spans="1:26" x14ac:dyDescent="0.35">
      <c r="A893" s="8">
        <v>45575</v>
      </c>
      <c r="B893" s="6" t="s">
        <v>19</v>
      </c>
      <c r="C893" s="6" t="s">
        <v>26</v>
      </c>
      <c r="D893" s="12">
        <v>8</v>
      </c>
      <c r="E893" s="10">
        <v>72.48</v>
      </c>
      <c r="F893" s="6" t="s">
        <v>31</v>
      </c>
      <c r="G893" s="6" t="s">
        <v>34</v>
      </c>
      <c r="H893" s="7">
        <v>0.1</v>
      </c>
      <c r="I893" s="6" t="s">
        <v>39</v>
      </c>
      <c r="J893" s="10">
        <v>521.85599999999999</v>
      </c>
      <c r="K893" s="6" t="s">
        <v>45</v>
      </c>
      <c r="L893" s="6" t="s">
        <v>2928</v>
      </c>
      <c r="M893" s="12">
        <v>1</v>
      </c>
      <c r="N893" s="9" t="s">
        <v>939</v>
      </c>
      <c r="O893" s="6" t="s">
        <v>2394</v>
      </c>
      <c r="P893" s="11">
        <v>26.92</v>
      </c>
      <c r="Q893" s="16">
        <v>45582</v>
      </c>
      <c r="R893" s="6" t="s">
        <v>2922</v>
      </c>
      <c r="S893" s="9">
        <f t="shared" si="104"/>
        <v>2024</v>
      </c>
      <c r="T893" s="12">
        <f t="shared" si="105"/>
        <v>10</v>
      </c>
      <c r="U893" s="6" t="str">
        <f t="shared" si="106"/>
        <v>Oktober</v>
      </c>
      <c r="V893" s="9" t="str">
        <f t="shared" si="107"/>
        <v>Q4</v>
      </c>
      <c r="W893" s="10">
        <f t="shared" si="108"/>
        <v>494.93599999999998</v>
      </c>
      <c r="X893" s="12">
        <f t="shared" si="109"/>
        <v>7</v>
      </c>
      <c r="Y893" s="9" t="str">
        <f t="shared" si="110"/>
        <v>Returned</v>
      </c>
      <c r="Z893" s="6" t="str">
        <f t="shared" si="111"/>
        <v>Medium</v>
      </c>
    </row>
    <row r="894" spans="1:26" x14ac:dyDescent="0.35">
      <c r="A894" s="8">
        <v>45446</v>
      </c>
      <c r="B894" s="6" t="s">
        <v>18</v>
      </c>
      <c r="C894" s="6" t="s">
        <v>24</v>
      </c>
      <c r="D894" s="12">
        <v>4</v>
      </c>
      <c r="E894" s="10">
        <v>194.09</v>
      </c>
      <c r="F894" s="6" t="s">
        <v>33</v>
      </c>
      <c r="G894" s="6" t="s">
        <v>34</v>
      </c>
      <c r="H894" s="7">
        <v>0.1</v>
      </c>
      <c r="I894" s="6" t="s">
        <v>36</v>
      </c>
      <c r="J894" s="10">
        <v>698.72400000000005</v>
      </c>
      <c r="K894" s="6" t="s">
        <v>44</v>
      </c>
      <c r="L894" s="6" t="s">
        <v>49</v>
      </c>
      <c r="M894" s="12">
        <v>0</v>
      </c>
      <c r="N894" s="9" t="s">
        <v>940</v>
      </c>
      <c r="O894" s="6" t="s">
        <v>2395</v>
      </c>
      <c r="P894" s="11">
        <v>26.35</v>
      </c>
      <c r="Q894" s="16">
        <v>45450</v>
      </c>
      <c r="R894" s="6" t="s">
        <v>2921</v>
      </c>
      <c r="S894" s="9">
        <f t="shared" si="104"/>
        <v>2024</v>
      </c>
      <c r="T894" s="12">
        <f t="shared" si="105"/>
        <v>6</v>
      </c>
      <c r="U894" s="6" t="str">
        <f t="shared" si="106"/>
        <v>Juni</v>
      </c>
      <c r="V894" s="9" t="str">
        <f t="shared" si="107"/>
        <v>Q2</v>
      </c>
      <c r="W894" s="10">
        <f t="shared" si="108"/>
        <v>672.37400000000002</v>
      </c>
      <c r="X894" s="12">
        <f t="shared" si="109"/>
        <v>4</v>
      </c>
      <c r="Y894" s="9" t="str">
        <f t="shared" si="110"/>
        <v>Completed</v>
      </c>
      <c r="Z894" s="6" t="str">
        <f t="shared" si="111"/>
        <v>Medium</v>
      </c>
    </row>
    <row r="895" spans="1:26" x14ac:dyDescent="0.35">
      <c r="A895" s="8">
        <v>45742</v>
      </c>
      <c r="B895" s="6" t="s">
        <v>19</v>
      </c>
      <c r="C895" s="6" t="s">
        <v>24</v>
      </c>
      <c r="D895" s="12">
        <v>3</v>
      </c>
      <c r="E895" s="10">
        <v>159.30000000000001</v>
      </c>
      <c r="F895" s="6" t="s">
        <v>30</v>
      </c>
      <c r="G895" s="6" t="s">
        <v>34</v>
      </c>
      <c r="H895" s="7">
        <v>0.05</v>
      </c>
      <c r="I895" s="6" t="s">
        <v>36</v>
      </c>
      <c r="J895" s="10">
        <v>454.005</v>
      </c>
      <c r="K895" s="6" t="s">
        <v>44</v>
      </c>
      <c r="L895" s="6" t="s">
        <v>48</v>
      </c>
      <c r="M895" s="12">
        <v>1</v>
      </c>
      <c r="N895" s="9" t="s">
        <v>941</v>
      </c>
      <c r="O895" s="6" t="s">
        <v>2396</v>
      </c>
      <c r="P895" s="11">
        <v>45.34</v>
      </c>
      <c r="Q895" s="16">
        <v>45745</v>
      </c>
      <c r="R895" s="6" t="s">
        <v>2922</v>
      </c>
      <c r="S895" s="9">
        <f t="shared" si="104"/>
        <v>2025</v>
      </c>
      <c r="T895" s="12">
        <f t="shared" si="105"/>
        <v>3</v>
      </c>
      <c r="U895" s="6" t="str">
        <f t="shared" si="106"/>
        <v>Maret</v>
      </c>
      <c r="V895" s="9" t="str">
        <f t="shared" si="107"/>
        <v>Q1</v>
      </c>
      <c r="W895" s="10">
        <f t="shared" si="108"/>
        <v>408.66499999999996</v>
      </c>
      <c r="X895" s="12">
        <f t="shared" si="109"/>
        <v>3</v>
      </c>
      <c r="Y895" s="9" t="str">
        <f t="shared" si="110"/>
        <v>Returned</v>
      </c>
      <c r="Z895" s="6" t="str">
        <f t="shared" si="111"/>
        <v>Low</v>
      </c>
    </row>
    <row r="896" spans="1:26" x14ac:dyDescent="0.35">
      <c r="A896" s="8">
        <v>45408</v>
      </c>
      <c r="B896" s="6" t="s">
        <v>20</v>
      </c>
      <c r="C896" s="6" t="s">
        <v>27</v>
      </c>
      <c r="D896" s="12">
        <v>4</v>
      </c>
      <c r="E896" s="10">
        <v>303.37</v>
      </c>
      <c r="F896" s="6" t="s">
        <v>31</v>
      </c>
      <c r="G896" s="6" t="s">
        <v>35</v>
      </c>
      <c r="H896" s="7">
        <v>0.1</v>
      </c>
      <c r="I896" s="6" t="s">
        <v>39</v>
      </c>
      <c r="J896" s="10">
        <v>1092.1320000000001</v>
      </c>
      <c r="K896" s="6" t="s">
        <v>43</v>
      </c>
      <c r="L896" s="6" t="s">
        <v>49</v>
      </c>
      <c r="M896" s="12">
        <v>0</v>
      </c>
      <c r="N896" s="9" t="s">
        <v>942</v>
      </c>
      <c r="O896" s="6" t="s">
        <v>2397</v>
      </c>
      <c r="P896" s="11">
        <v>30.19</v>
      </c>
      <c r="Q896" s="16">
        <v>45413</v>
      </c>
      <c r="R896" s="6" t="s">
        <v>2923</v>
      </c>
      <c r="S896" s="9">
        <f t="shared" si="104"/>
        <v>2024</v>
      </c>
      <c r="T896" s="12">
        <f t="shared" si="105"/>
        <v>4</v>
      </c>
      <c r="U896" s="6" t="str">
        <f t="shared" si="106"/>
        <v>April</v>
      </c>
      <c r="V896" s="9" t="str">
        <f t="shared" si="107"/>
        <v>Q2</v>
      </c>
      <c r="W896" s="10">
        <f t="shared" si="108"/>
        <v>1061.942</v>
      </c>
      <c r="X896" s="12">
        <f t="shared" si="109"/>
        <v>5</v>
      </c>
      <c r="Y896" s="9" t="str">
        <f t="shared" si="110"/>
        <v>Completed</v>
      </c>
      <c r="Z896" s="6" t="str">
        <f t="shared" si="111"/>
        <v>Medium</v>
      </c>
    </row>
    <row r="897" spans="1:26" x14ac:dyDescent="0.35">
      <c r="A897" s="8">
        <v>45051</v>
      </c>
      <c r="B897" s="6" t="s">
        <v>22</v>
      </c>
      <c r="C897" s="6" t="s">
        <v>26</v>
      </c>
      <c r="D897" s="12">
        <v>16</v>
      </c>
      <c r="E897" s="10">
        <v>541.96</v>
      </c>
      <c r="F897" s="6" t="s">
        <v>32</v>
      </c>
      <c r="G897" s="6" t="s">
        <v>35</v>
      </c>
      <c r="H897" s="7">
        <v>0.1</v>
      </c>
      <c r="I897" s="6" t="s">
        <v>36</v>
      </c>
      <c r="J897" s="10">
        <v>7804.2240000000011</v>
      </c>
      <c r="K897" s="6" t="s">
        <v>46</v>
      </c>
      <c r="L897" s="6" t="s">
        <v>48</v>
      </c>
      <c r="M897" s="12">
        <v>1</v>
      </c>
      <c r="N897" s="9" t="s">
        <v>943</v>
      </c>
      <c r="O897" s="6" t="s">
        <v>2398</v>
      </c>
      <c r="P897" s="11">
        <v>9.93</v>
      </c>
      <c r="Q897" s="16">
        <v>45059</v>
      </c>
      <c r="R897" s="6" t="s">
        <v>2925</v>
      </c>
      <c r="S897" s="9">
        <f t="shared" si="104"/>
        <v>2023</v>
      </c>
      <c r="T897" s="12">
        <f t="shared" si="105"/>
        <v>5</v>
      </c>
      <c r="U897" s="6" t="str">
        <f t="shared" si="106"/>
        <v>Mei</v>
      </c>
      <c r="V897" s="9" t="str">
        <f t="shared" si="107"/>
        <v>Q2</v>
      </c>
      <c r="W897" s="10">
        <f t="shared" si="108"/>
        <v>7794.2940000000008</v>
      </c>
      <c r="X897" s="12">
        <f t="shared" si="109"/>
        <v>8</v>
      </c>
      <c r="Y897" s="9" t="str">
        <f t="shared" si="110"/>
        <v>Returned</v>
      </c>
      <c r="Z897" s="6" t="str">
        <f t="shared" si="111"/>
        <v>Medium</v>
      </c>
    </row>
    <row r="898" spans="1:26" x14ac:dyDescent="0.35">
      <c r="A898" s="8">
        <v>45192</v>
      </c>
      <c r="B898" s="6" t="s">
        <v>22</v>
      </c>
      <c r="C898" s="6" t="s">
        <v>25</v>
      </c>
      <c r="D898" s="12">
        <v>7</v>
      </c>
      <c r="E898" s="10">
        <v>41.57</v>
      </c>
      <c r="F898" s="6" t="s">
        <v>33</v>
      </c>
      <c r="G898" s="6" t="s">
        <v>35</v>
      </c>
      <c r="H898" s="7">
        <v>0</v>
      </c>
      <c r="I898" s="6" t="s">
        <v>39</v>
      </c>
      <c r="J898" s="10">
        <v>290.99</v>
      </c>
      <c r="K898" s="6" t="s">
        <v>42</v>
      </c>
      <c r="L898" s="6" t="s">
        <v>2928</v>
      </c>
      <c r="M898" s="12">
        <v>0</v>
      </c>
      <c r="N898" s="9" t="s">
        <v>944</v>
      </c>
      <c r="O898" s="6" t="s">
        <v>2399</v>
      </c>
      <c r="P898" s="11">
        <v>16.59</v>
      </c>
      <c r="Q898" s="16">
        <v>45198</v>
      </c>
      <c r="R898" s="6" t="s">
        <v>2925</v>
      </c>
      <c r="S898" s="9">
        <f t="shared" si="104"/>
        <v>2023</v>
      </c>
      <c r="T898" s="12">
        <f t="shared" si="105"/>
        <v>9</v>
      </c>
      <c r="U898" s="6" t="str">
        <f t="shared" si="106"/>
        <v>September</v>
      </c>
      <c r="V898" s="9" t="str">
        <f t="shared" si="107"/>
        <v>Q3</v>
      </c>
      <c r="W898" s="10">
        <f t="shared" si="108"/>
        <v>274.40000000000003</v>
      </c>
      <c r="X898" s="12">
        <f t="shared" si="109"/>
        <v>6</v>
      </c>
      <c r="Y898" s="9" t="str">
        <f t="shared" si="110"/>
        <v>Completed</v>
      </c>
      <c r="Z898" s="6" t="str">
        <f t="shared" si="111"/>
        <v>No Discount</v>
      </c>
    </row>
    <row r="899" spans="1:26" x14ac:dyDescent="0.35">
      <c r="A899" s="8">
        <v>45724</v>
      </c>
      <c r="B899" s="6" t="s">
        <v>19</v>
      </c>
      <c r="C899" s="6" t="s">
        <v>27</v>
      </c>
      <c r="D899" s="12">
        <v>16</v>
      </c>
      <c r="E899" s="10">
        <v>217.74</v>
      </c>
      <c r="F899" s="6" t="s">
        <v>31</v>
      </c>
      <c r="G899" s="6" t="s">
        <v>34</v>
      </c>
      <c r="H899" s="7">
        <v>0.15</v>
      </c>
      <c r="I899" s="6" t="s">
        <v>38</v>
      </c>
      <c r="J899" s="10">
        <v>2961.2640000000001</v>
      </c>
      <c r="K899" s="6" t="s">
        <v>46</v>
      </c>
      <c r="L899" s="6" t="s">
        <v>47</v>
      </c>
      <c r="M899" s="12">
        <v>1</v>
      </c>
      <c r="N899" s="9" t="s">
        <v>945</v>
      </c>
      <c r="O899" s="6" t="s">
        <v>2400</v>
      </c>
      <c r="P899" s="11">
        <v>25.11</v>
      </c>
      <c r="Q899" s="16">
        <v>45731</v>
      </c>
      <c r="R899" s="6" t="s">
        <v>2922</v>
      </c>
      <c r="S899" s="9">
        <f t="shared" si="104"/>
        <v>2025</v>
      </c>
      <c r="T899" s="12">
        <f t="shared" si="105"/>
        <v>3</v>
      </c>
      <c r="U899" s="6" t="str">
        <f t="shared" si="106"/>
        <v>Maret</v>
      </c>
      <c r="V899" s="9" t="str">
        <f t="shared" si="107"/>
        <v>Q1</v>
      </c>
      <c r="W899" s="10">
        <f t="shared" si="108"/>
        <v>2936.154</v>
      </c>
      <c r="X899" s="12">
        <f t="shared" si="109"/>
        <v>7</v>
      </c>
      <c r="Y899" s="9" t="str">
        <f t="shared" si="110"/>
        <v>Returned</v>
      </c>
      <c r="Z899" s="6" t="str">
        <f t="shared" si="111"/>
        <v>High</v>
      </c>
    </row>
    <row r="900" spans="1:26" x14ac:dyDescent="0.35">
      <c r="A900" s="8">
        <v>44943</v>
      </c>
      <c r="B900" s="6" t="s">
        <v>20</v>
      </c>
      <c r="C900" s="6" t="s">
        <v>29</v>
      </c>
      <c r="D900" s="12">
        <v>15</v>
      </c>
      <c r="E900" s="10">
        <v>19.170000000000002</v>
      </c>
      <c r="F900" s="6" t="s">
        <v>31</v>
      </c>
      <c r="G900" s="6" t="s">
        <v>34</v>
      </c>
      <c r="H900" s="7">
        <v>0</v>
      </c>
      <c r="I900" s="6" t="s">
        <v>39</v>
      </c>
      <c r="J900" s="10">
        <v>287.55</v>
      </c>
      <c r="K900" s="6" t="s">
        <v>43</v>
      </c>
      <c r="L900" s="6" t="s">
        <v>47</v>
      </c>
      <c r="M900" s="12">
        <v>1</v>
      </c>
      <c r="N900" s="9" t="s">
        <v>946</v>
      </c>
      <c r="O900" s="6" t="s">
        <v>2401</v>
      </c>
      <c r="P900" s="11">
        <v>48.93</v>
      </c>
      <c r="Q900" s="16">
        <v>44953</v>
      </c>
      <c r="R900" s="6" t="s">
        <v>2923</v>
      </c>
      <c r="S900" s="9">
        <f t="shared" ref="S900:S963" si="112">YEAR(A900)</f>
        <v>2023</v>
      </c>
      <c r="T900" s="12">
        <f t="shared" ref="T900:T963" si="113">MONTH(A900)</f>
        <v>1</v>
      </c>
      <c r="U900" s="6" t="str">
        <f t="shared" ref="U900:U963" si="114">TEXT(A900,"MMMM")</f>
        <v>Januari</v>
      </c>
      <c r="V900" s="9" t="str">
        <f t="shared" ref="V900:V963" si="115">CHOOSE(ROUNDUP(MONTH(A900)/3,0),"Q1","Q2","Q3","Q4")</f>
        <v>Q1</v>
      </c>
      <c r="W900" s="10">
        <f t="shared" ref="W900:W963" si="116">J900-P900</f>
        <v>238.62</v>
      </c>
      <c r="X900" s="12">
        <f t="shared" ref="X900:X963" si="117">Q900-A900</f>
        <v>10</v>
      </c>
      <c r="Y900" s="9" t="str">
        <f t="shared" ref="Y900:Y963" si="118">IF(M900=1,"Returned","Completed")</f>
        <v>Returned</v>
      </c>
      <c r="Z900" s="6" t="str">
        <f t="shared" ref="Z900:Z963" si="119">_xlfn.IFS(H900=0,"No Discount",H900=0.05,"Low",H900=0.1,"Medium",H900=0.15,"High")</f>
        <v>No Discount</v>
      </c>
    </row>
    <row r="901" spans="1:26" x14ac:dyDescent="0.35">
      <c r="A901" s="8">
        <v>45045</v>
      </c>
      <c r="B901" s="6" t="s">
        <v>21</v>
      </c>
      <c r="C901" s="6" t="s">
        <v>27</v>
      </c>
      <c r="D901" s="12">
        <v>15</v>
      </c>
      <c r="E901" s="10">
        <v>293.33999999999997</v>
      </c>
      <c r="F901" s="6" t="s">
        <v>33</v>
      </c>
      <c r="G901" s="6" t="s">
        <v>35</v>
      </c>
      <c r="H901" s="7">
        <v>0.1</v>
      </c>
      <c r="I901" s="6" t="s">
        <v>36</v>
      </c>
      <c r="J901" s="10">
        <v>3960.09</v>
      </c>
      <c r="K901" s="6" t="s">
        <v>44</v>
      </c>
      <c r="L901" s="6" t="s">
        <v>49</v>
      </c>
      <c r="M901" s="12">
        <v>0</v>
      </c>
      <c r="N901" s="9" t="s">
        <v>947</v>
      </c>
      <c r="O901" s="6" t="s">
        <v>2402</v>
      </c>
      <c r="P901" s="11">
        <v>21.03</v>
      </c>
      <c r="Q901" s="16">
        <v>45047</v>
      </c>
      <c r="R901" s="6" t="s">
        <v>2924</v>
      </c>
      <c r="S901" s="9">
        <f t="shared" si="112"/>
        <v>2023</v>
      </c>
      <c r="T901" s="12">
        <f t="shared" si="113"/>
        <v>4</v>
      </c>
      <c r="U901" s="6" t="str">
        <f t="shared" si="114"/>
        <v>April</v>
      </c>
      <c r="V901" s="9" t="str">
        <f t="shared" si="115"/>
        <v>Q2</v>
      </c>
      <c r="W901" s="10">
        <f t="shared" si="116"/>
        <v>3939.06</v>
      </c>
      <c r="X901" s="12">
        <f t="shared" si="117"/>
        <v>2</v>
      </c>
      <c r="Y901" s="9" t="str">
        <f t="shared" si="118"/>
        <v>Completed</v>
      </c>
      <c r="Z901" s="6" t="str">
        <f t="shared" si="119"/>
        <v>Medium</v>
      </c>
    </row>
    <row r="902" spans="1:26" x14ac:dyDescent="0.35">
      <c r="A902" s="8">
        <v>45704</v>
      </c>
      <c r="B902" s="6" t="s">
        <v>19</v>
      </c>
      <c r="C902" s="6" t="s">
        <v>29</v>
      </c>
      <c r="D902" s="12">
        <v>18</v>
      </c>
      <c r="E902" s="10">
        <v>204.58</v>
      </c>
      <c r="F902" s="6" t="s">
        <v>32</v>
      </c>
      <c r="G902" s="6" t="s">
        <v>35</v>
      </c>
      <c r="H902" s="7">
        <v>0.1</v>
      </c>
      <c r="I902" s="6" t="s">
        <v>40</v>
      </c>
      <c r="J902" s="10">
        <v>3314.1959999999999</v>
      </c>
      <c r="K902" s="6" t="s">
        <v>46</v>
      </c>
      <c r="L902" s="6" t="s">
        <v>2928</v>
      </c>
      <c r="M902" s="12">
        <v>0</v>
      </c>
      <c r="N902" s="9" t="s">
        <v>948</v>
      </c>
      <c r="O902" s="6" t="s">
        <v>2403</v>
      </c>
      <c r="P902" s="11">
        <v>16.04</v>
      </c>
      <c r="Q902" s="16">
        <v>45710</v>
      </c>
      <c r="R902" s="6" t="s">
        <v>2922</v>
      </c>
      <c r="S902" s="9">
        <f t="shared" si="112"/>
        <v>2025</v>
      </c>
      <c r="T902" s="12">
        <f t="shared" si="113"/>
        <v>2</v>
      </c>
      <c r="U902" s="6" t="str">
        <f t="shared" si="114"/>
        <v>Februari</v>
      </c>
      <c r="V902" s="9" t="str">
        <f t="shared" si="115"/>
        <v>Q1</v>
      </c>
      <c r="W902" s="10">
        <f t="shared" si="116"/>
        <v>3298.1559999999999</v>
      </c>
      <c r="X902" s="12">
        <f t="shared" si="117"/>
        <v>6</v>
      </c>
      <c r="Y902" s="9" t="str">
        <f t="shared" si="118"/>
        <v>Completed</v>
      </c>
      <c r="Z902" s="6" t="str">
        <f t="shared" si="119"/>
        <v>Medium</v>
      </c>
    </row>
    <row r="903" spans="1:26" x14ac:dyDescent="0.35">
      <c r="A903" s="8">
        <v>45082</v>
      </c>
      <c r="B903" s="6" t="s">
        <v>18</v>
      </c>
      <c r="C903" s="6" t="s">
        <v>29</v>
      </c>
      <c r="D903" s="12">
        <v>15</v>
      </c>
      <c r="E903" s="10">
        <v>324.58</v>
      </c>
      <c r="F903" s="6" t="s">
        <v>31</v>
      </c>
      <c r="G903" s="6" t="s">
        <v>35</v>
      </c>
      <c r="H903" s="7">
        <v>0.15</v>
      </c>
      <c r="I903" s="6" t="s">
        <v>40</v>
      </c>
      <c r="J903" s="10">
        <v>4138.3950000000004</v>
      </c>
      <c r="K903" s="6" t="s">
        <v>45</v>
      </c>
      <c r="L903" s="6" t="s">
        <v>2928</v>
      </c>
      <c r="M903" s="12">
        <v>0</v>
      </c>
      <c r="N903" s="9" t="s">
        <v>949</v>
      </c>
      <c r="O903" s="6" t="s">
        <v>2404</v>
      </c>
      <c r="P903" s="11">
        <v>24.57</v>
      </c>
      <c r="Q903" s="16">
        <v>45086</v>
      </c>
      <c r="R903" s="6" t="s">
        <v>2921</v>
      </c>
      <c r="S903" s="9">
        <f t="shared" si="112"/>
        <v>2023</v>
      </c>
      <c r="T903" s="12">
        <f t="shared" si="113"/>
        <v>6</v>
      </c>
      <c r="U903" s="6" t="str">
        <f t="shared" si="114"/>
        <v>Juni</v>
      </c>
      <c r="V903" s="9" t="str">
        <f t="shared" si="115"/>
        <v>Q2</v>
      </c>
      <c r="W903" s="10">
        <f t="shared" si="116"/>
        <v>4113.8250000000007</v>
      </c>
      <c r="X903" s="12">
        <f t="shared" si="117"/>
        <v>4</v>
      </c>
      <c r="Y903" s="9" t="str">
        <f t="shared" si="118"/>
        <v>Completed</v>
      </c>
      <c r="Z903" s="6" t="str">
        <f t="shared" si="119"/>
        <v>High</v>
      </c>
    </row>
    <row r="904" spans="1:26" x14ac:dyDescent="0.35">
      <c r="A904" s="8">
        <v>45166</v>
      </c>
      <c r="B904" s="6" t="s">
        <v>19</v>
      </c>
      <c r="C904" s="6" t="s">
        <v>24</v>
      </c>
      <c r="D904" s="12">
        <v>11</v>
      </c>
      <c r="E904" s="10">
        <v>393.61</v>
      </c>
      <c r="F904" s="6" t="s">
        <v>33</v>
      </c>
      <c r="G904" s="6" t="s">
        <v>34</v>
      </c>
      <c r="H904" s="7">
        <v>0.05</v>
      </c>
      <c r="I904" s="6" t="s">
        <v>38</v>
      </c>
      <c r="J904" s="10">
        <v>4113.2245000000003</v>
      </c>
      <c r="K904" s="6" t="s">
        <v>45</v>
      </c>
      <c r="L904" s="6" t="s">
        <v>49</v>
      </c>
      <c r="M904" s="12">
        <v>0</v>
      </c>
      <c r="N904" s="9" t="s">
        <v>950</v>
      </c>
      <c r="O904" s="6" t="s">
        <v>2405</v>
      </c>
      <c r="P904" s="11">
        <v>32.57</v>
      </c>
      <c r="Q904" s="16">
        <v>45175</v>
      </c>
      <c r="R904" s="6" t="s">
        <v>2922</v>
      </c>
      <c r="S904" s="9">
        <f t="shared" si="112"/>
        <v>2023</v>
      </c>
      <c r="T904" s="12">
        <f t="shared" si="113"/>
        <v>8</v>
      </c>
      <c r="U904" s="6" t="str">
        <f t="shared" si="114"/>
        <v>Agustus</v>
      </c>
      <c r="V904" s="9" t="str">
        <f t="shared" si="115"/>
        <v>Q3</v>
      </c>
      <c r="W904" s="10">
        <f t="shared" si="116"/>
        <v>4080.6545000000001</v>
      </c>
      <c r="X904" s="12">
        <f t="shared" si="117"/>
        <v>9</v>
      </c>
      <c r="Y904" s="9" t="str">
        <f t="shared" si="118"/>
        <v>Completed</v>
      </c>
      <c r="Z904" s="6" t="str">
        <f t="shared" si="119"/>
        <v>Low</v>
      </c>
    </row>
    <row r="905" spans="1:26" x14ac:dyDescent="0.35">
      <c r="A905" s="8">
        <v>45139</v>
      </c>
      <c r="B905" s="6" t="s">
        <v>20</v>
      </c>
      <c r="C905" s="6" t="s">
        <v>29</v>
      </c>
      <c r="D905" s="12">
        <v>8</v>
      </c>
      <c r="E905" s="10">
        <v>141.28</v>
      </c>
      <c r="F905" s="6" t="s">
        <v>33</v>
      </c>
      <c r="G905" s="6" t="s">
        <v>34</v>
      </c>
      <c r="H905" s="7">
        <v>0.05</v>
      </c>
      <c r="I905" s="6" t="s">
        <v>38</v>
      </c>
      <c r="J905" s="10">
        <v>1073.7280000000001</v>
      </c>
      <c r="K905" s="6" t="s">
        <v>42</v>
      </c>
      <c r="L905" s="6" t="s">
        <v>47</v>
      </c>
      <c r="M905" s="12">
        <v>0</v>
      </c>
      <c r="N905" s="9" t="s">
        <v>951</v>
      </c>
      <c r="O905" s="6" t="s">
        <v>2252</v>
      </c>
      <c r="P905" s="11">
        <v>28.69</v>
      </c>
      <c r="Q905" s="16">
        <v>45148</v>
      </c>
      <c r="R905" s="6" t="s">
        <v>2923</v>
      </c>
      <c r="S905" s="9">
        <f t="shared" si="112"/>
        <v>2023</v>
      </c>
      <c r="T905" s="12">
        <f t="shared" si="113"/>
        <v>8</v>
      </c>
      <c r="U905" s="6" t="str">
        <f t="shared" si="114"/>
        <v>Agustus</v>
      </c>
      <c r="V905" s="9" t="str">
        <f t="shared" si="115"/>
        <v>Q3</v>
      </c>
      <c r="W905" s="10">
        <f t="shared" si="116"/>
        <v>1045.038</v>
      </c>
      <c r="X905" s="12">
        <f t="shared" si="117"/>
        <v>9</v>
      </c>
      <c r="Y905" s="9" t="str">
        <f t="shared" si="118"/>
        <v>Completed</v>
      </c>
      <c r="Z905" s="6" t="str">
        <f t="shared" si="119"/>
        <v>Low</v>
      </c>
    </row>
    <row r="906" spans="1:26" x14ac:dyDescent="0.35">
      <c r="A906" s="8">
        <v>45700</v>
      </c>
      <c r="B906" s="6" t="s">
        <v>22</v>
      </c>
      <c r="C906" s="6" t="s">
        <v>24</v>
      </c>
      <c r="D906" s="12">
        <v>13</v>
      </c>
      <c r="E906" s="10">
        <v>227.64</v>
      </c>
      <c r="F906" s="6" t="s">
        <v>32</v>
      </c>
      <c r="G906" s="6" t="s">
        <v>35</v>
      </c>
      <c r="H906" s="7">
        <v>0.15</v>
      </c>
      <c r="I906" s="6" t="s">
        <v>38</v>
      </c>
      <c r="J906" s="10">
        <v>2515.422</v>
      </c>
      <c r="K906" s="6" t="s">
        <v>46</v>
      </c>
      <c r="L906" s="6" t="s">
        <v>47</v>
      </c>
      <c r="M906" s="12">
        <v>1</v>
      </c>
      <c r="N906" s="9" t="s">
        <v>952</v>
      </c>
      <c r="O906" s="6" t="s">
        <v>2406</v>
      </c>
      <c r="P906" s="11">
        <v>46.67</v>
      </c>
      <c r="Q906" s="16">
        <v>45708</v>
      </c>
      <c r="R906" s="6" t="s">
        <v>2925</v>
      </c>
      <c r="S906" s="9">
        <f t="shared" si="112"/>
        <v>2025</v>
      </c>
      <c r="T906" s="12">
        <f t="shared" si="113"/>
        <v>2</v>
      </c>
      <c r="U906" s="6" t="str">
        <f t="shared" si="114"/>
        <v>Februari</v>
      </c>
      <c r="V906" s="9" t="str">
        <f t="shared" si="115"/>
        <v>Q1</v>
      </c>
      <c r="W906" s="10">
        <f t="shared" si="116"/>
        <v>2468.752</v>
      </c>
      <c r="X906" s="12">
        <f t="shared" si="117"/>
        <v>8</v>
      </c>
      <c r="Y906" s="9" t="str">
        <f t="shared" si="118"/>
        <v>Returned</v>
      </c>
      <c r="Z906" s="6" t="str">
        <f t="shared" si="119"/>
        <v>High</v>
      </c>
    </row>
    <row r="907" spans="1:26" x14ac:dyDescent="0.35">
      <c r="A907" s="8">
        <v>45110</v>
      </c>
      <c r="B907" s="6" t="s">
        <v>21</v>
      </c>
      <c r="C907" s="6" t="s">
        <v>23</v>
      </c>
      <c r="D907" s="12">
        <v>19</v>
      </c>
      <c r="E907" s="10">
        <v>341.07</v>
      </c>
      <c r="F907" s="6" t="s">
        <v>32</v>
      </c>
      <c r="G907" s="6" t="s">
        <v>35</v>
      </c>
      <c r="H907" s="7">
        <v>0.1</v>
      </c>
      <c r="I907" s="6" t="s">
        <v>39</v>
      </c>
      <c r="J907" s="10">
        <v>5832.2969999999996</v>
      </c>
      <c r="K907" s="6" t="s">
        <v>46</v>
      </c>
      <c r="L907" s="6" t="s">
        <v>49</v>
      </c>
      <c r="M907" s="12">
        <v>0</v>
      </c>
      <c r="N907" s="9" t="s">
        <v>953</v>
      </c>
      <c r="O907" s="6" t="s">
        <v>2407</v>
      </c>
      <c r="P907" s="11">
        <v>47.75</v>
      </c>
      <c r="Q907" s="16">
        <v>45113</v>
      </c>
      <c r="R907" s="6" t="s">
        <v>2924</v>
      </c>
      <c r="S907" s="9">
        <f t="shared" si="112"/>
        <v>2023</v>
      </c>
      <c r="T907" s="12">
        <f t="shared" si="113"/>
        <v>7</v>
      </c>
      <c r="U907" s="6" t="str">
        <f t="shared" si="114"/>
        <v>Juli</v>
      </c>
      <c r="V907" s="9" t="str">
        <f t="shared" si="115"/>
        <v>Q3</v>
      </c>
      <c r="W907" s="10">
        <f t="shared" si="116"/>
        <v>5784.5469999999996</v>
      </c>
      <c r="X907" s="12">
        <f t="shared" si="117"/>
        <v>3</v>
      </c>
      <c r="Y907" s="9" t="str">
        <f t="shared" si="118"/>
        <v>Completed</v>
      </c>
      <c r="Z907" s="6" t="str">
        <f t="shared" si="119"/>
        <v>Medium</v>
      </c>
    </row>
    <row r="908" spans="1:26" x14ac:dyDescent="0.35">
      <c r="A908" s="8">
        <v>45786</v>
      </c>
      <c r="B908" s="6" t="s">
        <v>21</v>
      </c>
      <c r="C908" s="6" t="s">
        <v>24</v>
      </c>
      <c r="D908" s="12">
        <v>20</v>
      </c>
      <c r="E908" s="10">
        <v>324.55</v>
      </c>
      <c r="F908" s="6" t="s">
        <v>30</v>
      </c>
      <c r="G908" s="6" t="s">
        <v>34</v>
      </c>
      <c r="H908" s="7">
        <v>0.05</v>
      </c>
      <c r="I908" s="6" t="s">
        <v>36</v>
      </c>
      <c r="J908" s="10">
        <v>6166.45</v>
      </c>
      <c r="K908" s="6" t="s">
        <v>44</v>
      </c>
      <c r="L908" s="6" t="s">
        <v>49</v>
      </c>
      <c r="M908" s="12">
        <v>1</v>
      </c>
      <c r="N908" s="9" t="s">
        <v>954</v>
      </c>
      <c r="O908" s="6" t="s">
        <v>2408</v>
      </c>
      <c r="P908" s="11">
        <v>21.21</v>
      </c>
      <c r="Q908" s="16">
        <v>45790</v>
      </c>
      <c r="R908" s="6" t="s">
        <v>2924</v>
      </c>
      <c r="S908" s="9">
        <f t="shared" si="112"/>
        <v>2025</v>
      </c>
      <c r="T908" s="12">
        <f t="shared" si="113"/>
        <v>5</v>
      </c>
      <c r="U908" s="6" t="str">
        <f t="shared" si="114"/>
        <v>Mei</v>
      </c>
      <c r="V908" s="9" t="str">
        <f t="shared" si="115"/>
        <v>Q2</v>
      </c>
      <c r="W908" s="10">
        <f t="shared" si="116"/>
        <v>6145.24</v>
      </c>
      <c r="X908" s="12">
        <f t="shared" si="117"/>
        <v>4</v>
      </c>
      <c r="Y908" s="9" t="str">
        <f t="shared" si="118"/>
        <v>Returned</v>
      </c>
      <c r="Z908" s="6" t="str">
        <f t="shared" si="119"/>
        <v>Low</v>
      </c>
    </row>
    <row r="909" spans="1:26" x14ac:dyDescent="0.35">
      <c r="A909" s="8">
        <v>45417</v>
      </c>
      <c r="B909" s="6" t="s">
        <v>22</v>
      </c>
      <c r="C909" s="6" t="s">
        <v>25</v>
      </c>
      <c r="D909" s="12">
        <v>16</v>
      </c>
      <c r="E909" s="10">
        <v>301.07</v>
      </c>
      <c r="F909" s="6" t="s">
        <v>30</v>
      </c>
      <c r="G909" s="6" t="s">
        <v>35</v>
      </c>
      <c r="H909" s="7">
        <v>0.1</v>
      </c>
      <c r="I909" s="6" t="s">
        <v>39</v>
      </c>
      <c r="J909" s="10">
        <v>4335.4080000000004</v>
      </c>
      <c r="K909" s="6" t="s">
        <v>43</v>
      </c>
      <c r="L909" s="6" t="s">
        <v>49</v>
      </c>
      <c r="M909" s="12">
        <v>0</v>
      </c>
      <c r="N909" s="9" t="s">
        <v>955</v>
      </c>
      <c r="O909" s="6" t="s">
        <v>2409</v>
      </c>
      <c r="P909" s="11">
        <v>5.58</v>
      </c>
      <c r="Q909" s="16">
        <v>45426</v>
      </c>
      <c r="R909" s="6" t="s">
        <v>2925</v>
      </c>
      <c r="S909" s="9">
        <f t="shared" si="112"/>
        <v>2024</v>
      </c>
      <c r="T909" s="12">
        <f t="shared" si="113"/>
        <v>5</v>
      </c>
      <c r="U909" s="6" t="str">
        <f t="shared" si="114"/>
        <v>Mei</v>
      </c>
      <c r="V909" s="9" t="str">
        <f t="shared" si="115"/>
        <v>Q2</v>
      </c>
      <c r="W909" s="10">
        <f t="shared" si="116"/>
        <v>4329.8280000000004</v>
      </c>
      <c r="X909" s="12">
        <f t="shared" si="117"/>
        <v>9</v>
      </c>
      <c r="Y909" s="9" t="str">
        <f t="shared" si="118"/>
        <v>Completed</v>
      </c>
      <c r="Z909" s="6" t="str">
        <f t="shared" si="119"/>
        <v>Medium</v>
      </c>
    </row>
    <row r="910" spans="1:26" x14ac:dyDescent="0.35">
      <c r="A910" s="8">
        <v>45299</v>
      </c>
      <c r="B910" s="6" t="s">
        <v>19</v>
      </c>
      <c r="C910" s="6" t="s">
        <v>27</v>
      </c>
      <c r="D910" s="12">
        <v>13</v>
      </c>
      <c r="E910" s="10">
        <v>285.27999999999997</v>
      </c>
      <c r="F910" s="6" t="s">
        <v>33</v>
      </c>
      <c r="G910" s="6" t="s">
        <v>35</v>
      </c>
      <c r="H910" s="7">
        <v>0</v>
      </c>
      <c r="I910" s="6" t="s">
        <v>36</v>
      </c>
      <c r="J910" s="10">
        <v>3708.639999999999</v>
      </c>
      <c r="K910" s="6" t="s">
        <v>43</v>
      </c>
      <c r="L910" s="6" t="s">
        <v>48</v>
      </c>
      <c r="M910" s="12">
        <v>0</v>
      </c>
      <c r="N910" s="9" t="s">
        <v>956</v>
      </c>
      <c r="O910" s="6" t="s">
        <v>2410</v>
      </c>
      <c r="P910" s="11">
        <v>31.2</v>
      </c>
      <c r="Q910" s="16">
        <v>45306</v>
      </c>
      <c r="R910" s="6" t="s">
        <v>2922</v>
      </c>
      <c r="S910" s="9">
        <f t="shared" si="112"/>
        <v>2024</v>
      </c>
      <c r="T910" s="12">
        <f t="shared" si="113"/>
        <v>1</v>
      </c>
      <c r="U910" s="6" t="str">
        <f t="shared" si="114"/>
        <v>Januari</v>
      </c>
      <c r="V910" s="9" t="str">
        <f t="shared" si="115"/>
        <v>Q1</v>
      </c>
      <c r="W910" s="10">
        <f t="shared" si="116"/>
        <v>3677.4399999999991</v>
      </c>
      <c r="X910" s="12">
        <f t="shared" si="117"/>
        <v>7</v>
      </c>
      <c r="Y910" s="9" t="str">
        <f t="shared" si="118"/>
        <v>Completed</v>
      </c>
      <c r="Z910" s="6" t="str">
        <f t="shared" si="119"/>
        <v>No Discount</v>
      </c>
    </row>
    <row r="911" spans="1:26" x14ac:dyDescent="0.35">
      <c r="A911" s="8">
        <v>45670</v>
      </c>
      <c r="B911" s="6" t="s">
        <v>19</v>
      </c>
      <c r="C911" s="6" t="s">
        <v>24</v>
      </c>
      <c r="D911" s="12">
        <v>15</v>
      </c>
      <c r="E911" s="10">
        <v>18.04</v>
      </c>
      <c r="F911" s="6" t="s">
        <v>32</v>
      </c>
      <c r="G911" s="6" t="s">
        <v>34</v>
      </c>
      <c r="H911" s="7">
        <v>0</v>
      </c>
      <c r="I911" s="6" t="s">
        <v>36</v>
      </c>
      <c r="J911" s="10">
        <v>270.60000000000002</v>
      </c>
      <c r="K911" s="6" t="s">
        <v>44</v>
      </c>
      <c r="L911" s="6" t="s">
        <v>48</v>
      </c>
      <c r="M911" s="12">
        <v>1</v>
      </c>
      <c r="N911" s="9" t="s">
        <v>957</v>
      </c>
      <c r="O911" s="6" t="s">
        <v>2411</v>
      </c>
      <c r="P911" s="11">
        <v>14.35</v>
      </c>
      <c r="Q911" s="16">
        <v>45674</v>
      </c>
      <c r="R911" s="6" t="s">
        <v>2922</v>
      </c>
      <c r="S911" s="9">
        <f t="shared" si="112"/>
        <v>2025</v>
      </c>
      <c r="T911" s="12">
        <f t="shared" si="113"/>
        <v>1</v>
      </c>
      <c r="U911" s="6" t="str">
        <f t="shared" si="114"/>
        <v>Januari</v>
      </c>
      <c r="V911" s="9" t="str">
        <f t="shared" si="115"/>
        <v>Q1</v>
      </c>
      <c r="W911" s="10">
        <f t="shared" si="116"/>
        <v>256.25</v>
      </c>
      <c r="X911" s="12">
        <f t="shared" si="117"/>
        <v>4</v>
      </c>
      <c r="Y911" s="9" t="str">
        <f t="shared" si="118"/>
        <v>Returned</v>
      </c>
      <c r="Z911" s="6" t="str">
        <f t="shared" si="119"/>
        <v>No Discount</v>
      </c>
    </row>
    <row r="912" spans="1:26" x14ac:dyDescent="0.35">
      <c r="A912" s="8">
        <v>45820</v>
      </c>
      <c r="B912" s="6" t="s">
        <v>18</v>
      </c>
      <c r="C912" s="6" t="s">
        <v>29</v>
      </c>
      <c r="D912" s="12">
        <v>11</v>
      </c>
      <c r="E912" s="10">
        <v>495.44</v>
      </c>
      <c r="F912" s="6" t="s">
        <v>31</v>
      </c>
      <c r="G912" s="6" t="s">
        <v>34</v>
      </c>
      <c r="H912" s="7">
        <v>0</v>
      </c>
      <c r="I912" s="6" t="s">
        <v>41</v>
      </c>
      <c r="J912" s="10">
        <v>5449.84</v>
      </c>
      <c r="K912" s="6" t="s">
        <v>43</v>
      </c>
      <c r="L912" s="6" t="s">
        <v>47</v>
      </c>
      <c r="M912" s="12">
        <v>0</v>
      </c>
      <c r="N912" s="9" t="s">
        <v>958</v>
      </c>
      <c r="O912" s="6" t="s">
        <v>2412</v>
      </c>
      <c r="P912" s="11">
        <v>44.77</v>
      </c>
      <c r="Q912" s="16">
        <v>45826</v>
      </c>
      <c r="R912" s="6" t="s">
        <v>2921</v>
      </c>
      <c r="S912" s="9">
        <f t="shared" si="112"/>
        <v>2025</v>
      </c>
      <c r="T912" s="12">
        <f t="shared" si="113"/>
        <v>6</v>
      </c>
      <c r="U912" s="6" t="str">
        <f t="shared" si="114"/>
        <v>Juni</v>
      </c>
      <c r="V912" s="9" t="str">
        <f t="shared" si="115"/>
        <v>Q2</v>
      </c>
      <c r="W912" s="10">
        <f t="shared" si="116"/>
        <v>5405.07</v>
      </c>
      <c r="X912" s="12">
        <f t="shared" si="117"/>
        <v>6</v>
      </c>
      <c r="Y912" s="9" t="str">
        <f t="shared" si="118"/>
        <v>Completed</v>
      </c>
      <c r="Z912" s="6" t="str">
        <f t="shared" si="119"/>
        <v>No Discount</v>
      </c>
    </row>
    <row r="913" spans="1:26" x14ac:dyDescent="0.35">
      <c r="A913" s="8">
        <v>45750</v>
      </c>
      <c r="B913" s="6" t="s">
        <v>20</v>
      </c>
      <c r="C913" s="6" t="s">
        <v>23</v>
      </c>
      <c r="D913" s="12">
        <v>12</v>
      </c>
      <c r="E913" s="10">
        <v>276.42</v>
      </c>
      <c r="F913" s="6" t="s">
        <v>32</v>
      </c>
      <c r="G913" s="6" t="s">
        <v>35</v>
      </c>
      <c r="H913" s="7">
        <v>0.15</v>
      </c>
      <c r="I913" s="6" t="s">
        <v>39</v>
      </c>
      <c r="J913" s="10">
        <v>2819.4839999999999</v>
      </c>
      <c r="K913" s="6" t="s">
        <v>42</v>
      </c>
      <c r="L913" s="6" t="s">
        <v>2928</v>
      </c>
      <c r="M913" s="12">
        <v>0</v>
      </c>
      <c r="N913" s="9" t="s">
        <v>959</v>
      </c>
      <c r="O913" s="6" t="s">
        <v>2413</v>
      </c>
      <c r="P913" s="11">
        <v>30.57</v>
      </c>
      <c r="Q913" s="16">
        <v>45759</v>
      </c>
      <c r="R913" s="6" t="s">
        <v>2923</v>
      </c>
      <c r="S913" s="9">
        <f t="shared" si="112"/>
        <v>2025</v>
      </c>
      <c r="T913" s="12">
        <f t="shared" si="113"/>
        <v>4</v>
      </c>
      <c r="U913" s="6" t="str">
        <f t="shared" si="114"/>
        <v>April</v>
      </c>
      <c r="V913" s="9" t="str">
        <f t="shared" si="115"/>
        <v>Q2</v>
      </c>
      <c r="W913" s="10">
        <f t="shared" si="116"/>
        <v>2788.9139999999998</v>
      </c>
      <c r="X913" s="12">
        <f t="shared" si="117"/>
        <v>9</v>
      </c>
      <c r="Y913" s="9" t="str">
        <f t="shared" si="118"/>
        <v>Completed</v>
      </c>
      <c r="Z913" s="6" t="str">
        <f t="shared" si="119"/>
        <v>High</v>
      </c>
    </row>
    <row r="914" spans="1:26" x14ac:dyDescent="0.35">
      <c r="A914" s="8">
        <v>44952</v>
      </c>
      <c r="B914" s="6" t="s">
        <v>21</v>
      </c>
      <c r="C914" s="6" t="s">
        <v>25</v>
      </c>
      <c r="D914" s="12">
        <v>7</v>
      </c>
      <c r="E914" s="10">
        <v>228.32</v>
      </c>
      <c r="F914" s="6" t="s">
        <v>32</v>
      </c>
      <c r="G914" s="6" t="s">
        <v>34</v>
      </c>
      <c r="H914" s="7">
        <v>0.15</v>
      </c>
      <c r="I914" s="6" t="s">
        <v>36</v>
      </c>
      <c r="J914" s="10">
        <v>1358.5039999999999</v>
      </c>
      <c r="K914" s="6" t="s">
        <v>45</v>
      </c>
      <c r="L914" s="6" t="s">
        <v>47</v>
      </c>
      <c r="M914" s="12">
        <v>0</v>
      </c>
      <c r="N914" s="9" t="s">
        <v>960</v>
      </c>
      <c r="O914" s="6" t="s">
        <v>2414</v>
      </c>
      <c r="P914" s="11">
        <v>22.16</v>
      </c>
      <c r="Q914" s="16">
        <v>44956</v>
      </c>
      <c r="R914" s="6" t="s">
        <v>2924</v>
      </c>
      <c r="S914" s="9">
        <f t="shared" si="112"/>
        <v>2023</v>
      </c>
      <c r="T914" s="12">
        <f t="shared" si="113"/>
        <v>1</v>
      </c>
      <c r="U914" s="6" t="str">
        <f t="shared" si="114"/>
        <v>Januari</v>
      </c>
      <c r="V914" s="9" t="str">
        <f t="shared" si="115"/>
        <v>Q1</v>
      </c>
      <c r="W914" s="10">
        <f t="shared" si="116"/>
        <v>1336.3439999999998</v>
      </c>
      <c r="X914" s="12">
        <f t="shared" si="117"/>
        <v>4</v>
      </c>
      <c r="Y914" s="9" t="str">
        <f t="shared" si="118"/>
        <v>Completed</v>
      </c>
      <c r="Z914" s="6" t="str">
        <f t="shared" si="119"/>
        <v>High</v>
      </c>
    </row>
    <row r="915" spans="1:26" x14ac:dyDescent="0.35">
      <c r="A915" s="8">
        <v>44933</v>
      </c>
      <c r="B915" s="6" t="s">
        <v>21</v>
      </c>
      <c r="C915" s="6" t="s">
        <v>27</v>
      </c>
      <c r="D915" s="12">
        <v>1</v>
      </c>
      <c r="E915" s="10">
        <v>498.19</v>
      </c>
      <c r="F915" s="6" t="s">
        <v>31</v>
      </c>
      <c r="G915" s="6" t="s">
        <v>34</v>
      </c>
      <c r="H915" s="7">
        <v>0.1</v>
      </c>
      <c r="I915" s="6" t="s">
        <v>41</v>
      </c>
      <c r="J915" s="10">
        <v>448.37099999999998</v>
      </c>
      <c r="K915" s="6" t="s">
        <v>43</v>
      </c>
      <c r="L915" s="6" t="s">
        <v>48</v>
      </c>
      <c r="M915" s="12">
        <v>0</v>
      </c>
      <c r="N915" s="9" t="s">
        <v>961</v>
      </c>
      <c r="O915" s="6" t="s">
        <v>2415</v>
      </c>
      <c r="P915" s="11">
        <v>25.55</v>
      </c>
      <c r="Q915" s="16">
        <v>44937</v>
      </c>
      <c r="R915" s="6" t="s">
        <v>2924</v>
      </c>
      <c r="S915" s="9">
        <f t="shared" si="112"/>
        <v>2023</v>
      </c>
      <c r="T915" s="12">
        <f t="shared" si="113"/>
        <v>1</v>
      </c>
      <c r="U915" s="6" t="str">
        <f t="shared" si="114"/>
        <v>Januari</v>
      </c>
      <c r="V915" s="9" t="str">
        <f t="shared" si="115"/>
        <v>Q1</v>
      </c>
      <c r="W915" s="10">
        <f t="shared" si="116"/>
        <v>422.82099999999997</v>
      </c>
      <c r="X915" s="12">
        <f t="shared" si="117"/>
        <v>4</v>
      </c>
      <c r="Y915" s="9" t="str">
        <f t="shared" si="118"/>
        <v>Completed</v>
      </c>
      <c r="Z915" s="6" t="str">
        <f t="shared" si="119"/>
        <v>Medium</v>
      </c>
    </row>
    <row r="916" spans="1:26" x14ac:dyDescent="0.35">
      <c r="A916" s="8">
        <v>45672</v>
      </c>
      <c r="B916" s="6" t="s">
        <v>20</v>
      </c>
      <c r="C916" s="6" t="s">
        <v>25</v>
      </c>
      <c r="D916" s="12">
        <v>18</v>
      </c>
      <c r="E916" s="10">
        <v>375.83</v>
      </c>
      <c r="F916" s="6" t="s">
        <v>32</v>
      </c>
      <c r="G916" s="6" t="s">
        <v>35</v>
      </c>
      <c r="H916" s="7">
        <v>0.1</v>
      </c>
      <c r="I916" s="6" t="s">
        <v>39</v>
      </c>
      <c r="J916" s="10">
        <v>6088.4459999999999</v>
      </c>
      <c r="K916" s="6" t="s">
        <v>43</v>
      </c>
      <c r="L916" s="6" t="s">
        <v>2928</v>
      </c>
      <c r="M916" s="12">
        <v>0</v>
      </c>
      <c r="N916" s="9" t="s">
        <v>962</v>
      </c>
      <c r="O916" s="6" t="s">
        <v>2416</v>
      </c>
      <c r="P916" s="11">
        <v>15.13</v>
      </c>
      <c r="Q916" s="16">
        <v>45680</v>
      </c>
      <c r="R916" s="6" t="s">
        <v>2923</v>
      </c>
      <c r="S916" s="9">
        <f t="shared" si="112"/>
        <v>2025</v>
      </c>
      <c r="T916" s="12">
        <f t="shared" si="113"/>
        <v>1</v>
      </c>
      <c r="U916" s="6" t="str">
        <f t="shared" si="114"/>
        <v>Januari</v>
      </c>
      <c r="V916" s="9" t="str">
        <f t="shared" si="115"/>
        <v>Q1</v>
      </c>
      <c r="W916" s="10">
        <f t="shared" si="116"/>
        <v>6073.3159999999998</v>
      </c>
      <c r="X916" s="12">
        <f t="shared" si="117"/>
        <v>8</v>
      </c>
      <c r="Y916" s="9" t="str">
        <f t="shared" si="118"/>
        <v>Completed</v>
      </c>
      <c r="Z916" s="6" t="str">
        <f t="shared" si="119"/>
        <v>Medium</v>
      </c>
    </row>
    <row r="917" spans="1:26" x14ac:dyDescent="0.35">
      <c r="A917" s="8">
        <v>45626</v>
      </c>
      <c r="B917" s="6" t="s">
        <v>18</v>
      </c>
      <c r="C917" s="6" t="s">
        <v>26</v>
      </c>
      <c r="D917" s="12">
        <v>18</v>
      </c>
      <c r="E917" s="10">
        <v>130.36000000000001</v>
      </c>
      <c r="F917" s="6" t="s">
        <v>30</v>
      </c>
      <c r="G917" s="6" t="s">
        <v>34</v>
      </c>
      <c r="H917" s="7">
        <v>0</v>
      </c>
      <c r="I917" s="6" t="s">
        <v>40</v>
      </c>
      <c r="J917" s="10">
        <v>2346.48</v>
      </c>
      <c r="K917" s="6" t="s">
        <v>45</v>
      </c>
      <c r="L917" s="6" t="s">
        <v>48</v>
      </c>
      <c r="M917" s="12">
        <v>0</v>
      </c>
      <c r="N917" s="9" t="s">
        <v>963</v>
      </c>
      <c r="O917" s="6" t="s">
        <v>2417</v>
      </c>
      <c r="P917" s="11">
        <v>34.6</v>
      </c>
      <c r="Q917" s="16">
        <v>45631</v>
      </c>
      <c r="R917" s="6" t="s">
        <v>2921</v>
      </c>
      <c r="S917" s="9">
        <f t="shared" si="112"/>
        <v>2024</v>
      </c>
      <c r="T917" s="12">
        <f t="shared" si="113"/>
        <v>11</v>
      </c>
      <c r="U917" s="6" t="str">
        <f t="shared" si="114"/>
        <v>November</v>
      </c>
      <c r="V917" s="9" t="str">
        <f t="shared" si="115"/>
        <v>Q4</v>
      </c>
      <c r="W917" s="10">
        <f t="shared" si="116"/>
        <v>2311.88</v>
      </c>
      <c r="X917" s="12">
        <f t="shared" si="117"/>
        <v>5</v>
      </c>
      <c r="Y917" s="9" t="str">
        <f t="shared" si="118"/>
        <v>Completed</v>
      </c>
      <c r="Z917" s="6" t="str">
        <f t="shared" si="119"/>
        <v>No Discount</v>
      </c>
    </row>
    <row r="918" spans="1:26" x14ac:dyDescent="0.35">
      <c r="A918" s="8">
        <v>45348</v>
      </c>
      <c r="B918" s="6" t="s">
        <v>18</v>
      </c>
      <c r="C918" s="6" t="s">
        <v>27</v>
      </c>
      <c r="D918" s="12">
        <v>13</v>
      </c>
      <c r="E918" s="10">
        <v>585.88</v>
      </c>
      <c r="F918" s="6" t="s">
        <v>30</v>
      </c>
      <c r="G918" s="6" t="s">
        <v>35</v>
      </c>
      <c r="H918" s="7">
        <v>0.15</v>
      </c>
      <c r="I918" s="6" t="s">
        <v>39</v>
      </c>
      <c r="J918" s="10">
        <v>6473.9739999999993</v>
      </c>
      <c r="K918" s="6" t="s">
        <v>44</v>
      </c>
      <c r="L918" s="6" t="s">
        <v>49</v>
      </c>
      <c r="M918" s="12">
        <v>0</v>
      </c>
      <c r="N918" s="9" t="s">
        <v>964</v>
      </c>
      <c r="O918" s="6" t="s">
        <v>2418</v>
      </c>
      <c r="P918" s="11">
        <v>42.18</v>
      </c>
      <c r="Q918" s="16">
        <v>45358</v>
      </c>
      <c r="R918" s="6" t="s">
        <v>2921</v>
      </c>
      <c r="S918" s="9">
        <f t="shared" si="112"/>
        <v>2024</v>
      </c>
      <c r="T918" s="12">
        <f t="shared" si="113"/>
        <v>2</v>
      </c>
      <c r="U918" s="6" t="str">
        <f t="shared" si="114"/>
        <v>Februari</v>
      </c>
      <c r="V918" s="9" t="str">
        <f t="shared" si="115"/>
        <v>Q1</v>
      </c>
      <c r="W918" s="10">
        <f t="shared" si="116"/>
        <v>6431.793999999999</v>
      </c>
      <c r="X918" s="12">
        <f t="shared" si="117"/>
        <v>10</v>
      </c>
      <c r="Y918" s="9" t="str">
        <f t="shared" si="118"/>
        <v>Completed</v>
      </c>
      <c r="Z918" s="6" t="str">
        <f t="shared" si="119"/>
        <v>High</v>
      </c>
    </row>
    <row r="919" spans="1:26" x14ac:dyDescent="0.35">
      <c r="A919" s="8">
        <v>45819</v>
      </c>
      <c r="B919" s="6" t="s">
        <v>20</v>
      </c>
      <c r="C919" s="6" t="s">
        <v>25</v>
      </c>
      <c r="D919" s="12">
        <v>19</v>
      </c>
      <c r="E919" s="10">
        <v>278.04000000000002</v>
      </c>
      <c r="F919" s="6" t="s">
        <v>30</v>
      </c>
      <c r="G919" s="6" t="s">
        <v>35</v>
      </c>
      <c r="H919" s="7">
        <v>0.05</v>
      </c>
      <c r="I919" s="6" t="s">
        <v>41</v>
      </c>
      <c r="J919" s="10">
        <v>5018.6220000000003</v>
      </c>
      <c r="K919" s="6" t="s">
        <v>44</v>
      </c>
      <c r="L919" s="6" t="s">
        <v>48</v>
      </c>
      <c r="M919" s="12">
        <v>0</v>
      </c>
      <c r="N919" s="9" t="s">
        <v>965</v>
      </c>
      <c r="O919" s="6" t="s">
        <v>2419</v>
      </c>
      <c r="P919" s="11">
        <v>16.399999999999999</v>
      </c>
      <c r="Q919" s="16">
        <v>45823</v>
      </c>
      <c r="R919" s="6" t="s">
        <v>2923</v>
      </c>
      <c r="S919" s="9">
        <f t="shared" si="112"/>
        <v>2025</v>
      </c>
      <c r="T919" s="12">
        <f t="shared" si="113"/>
        <v>6</v>
      </c>
      <c r="U919" s="6" t="str">
        <f t="shared" si="114"/>
        <v>Juni</v>
      </c>
      <c r="V919" s="9" t="str">
        <f t="shared" si="115"/>
        <v>Q2</v>
      </c>
      <c r="W919" s="10">
        <f t="shared" si="116"/>
        <v>5002.2220000000007</v>
      </c>
      <c r="X919" s="12">
        <f t="shared" si="117"/>
        <v>4</v>
      </c>
      <c r="Y919" s="9" t="str">
        <f t="shared" si="118"/>
        <v>Completed</v>
      </c>
      <c r="Z919" s="6" t="str">
        <f t="shared" si="119"/>
        <v>Low</v>
      </c>
    </row>
    <row r="920" spans="1:26" x14ac:dyDescent="0.35">
      <c r="A920" s="8">
        <v>45259</v>
      </c>
      <c r="B920" s="6" t="s">
        <v>21</v>
      </c>
      <c r="C920" s="6" t="s">
        <v>24</v>
      </c>
      <c r="D920" s="12">
        <v>11</v>
      </c>
      <c r="E920" s="10">
        <v>267.91000000000003</v>
      </c>
      <c r="F920" s="6" t="s">
        <v>30</v>
      </c>
      <c r="G920" s="6" t="s">
        <v>35</v>
      </c>
      <c r="H920" s="7">
        <v>0</v>
      </c>
      <c r="I920" s="6" t="s">
        <v>36</v>
      </c>
      <c r="J920" s="10">
        <v>2947.01</v>
      </c>
      <c r="K920" s="6" t="s">
        <v>45</v>
      </c>
      <c r="L920" s="6" t="s">
        <v>2928</v>
      </c>
      <c r="M920" s="12">
        <v>0</v>
      </c>
      <c r="N920" s="9" t="s">
        <v>966</v>
      </c>
      <c r="O920" s="6" t="s">
        <v>2420</v>
      </c>
      <c r="P920" s="11">
        <v>12.05</v>
      </c>
      <c r="Q920" s="16">
        <v>45264</v>
      </c>
      <c r="R920" s="6" t="s">
        <v>2924</v>
      </c>
      <c r="S920" s="9">
        <f t="shared" si="112"/>
        <v>2023</v>
      </c>
      <c r="T920" s="12">
        <f t="shared" si="113"/>
        <v>11</v>
      </c>
      <c r="U920" s="6" t="str">
        <f t="shared" si="114"/>
        <v>November</v>
      </c>
      <c r="V920" s="9" t="str">
        <f t="shared" si="115"/>
        <v>Q4</v>
      </c>
      <c r="W920" s="10">
        <f t="shared" si="116"/>
        <v>2934.96</v>
      </c>
      <c r="X920" s="12">
        <f t="shared" si="117"/>
        <v>5</v>
      </c>
      <c r="Y920" s="9" t="str">
        <f t="shared" si="118"/>
        <v>Completed</v>
      </c>
      <c r="Z920" s="6" t="str">
        <f t="shared" si="119"/>
        <v>No Discount</v>
      </c>
    </row>
    <row r="921" spans="1:26" x14ac:dyDescent="0.35">
      <c r="A921" s="8">
        <v>45470</v>
      </c>
      <c r="B921" s="6" t="s">
        <v>19</v>
      </c>
      <c r="C921" s="6" t="s">
        <v>26</v>
      </c>
      <c r="D921" s="12">
        <v>12</v>
      </c>
      <c r="E921" s="10">
        <v>369.54</v>
      </c>
      <c r="F921" s="6" t="s">
        <v>30</v>
      </c>
      <c r="G921" s="6" t="s">
        <v>35</v>
      </c>
      <c r="H921" s="7">
        <v>0.05</v>
      </c>
      <c r="I921" s="6" t="s">
        <v>40</v>
      </c>
      <c r="J921" s="10">
        <v>4212.7560000000003</v>
      </c>
      <c r="K921" s="6" t="s">
        <v>45</v>
      </c>
      <c r="L921" s="6" t="s">
        <v>49</v>
      </c>
      <c r="M921" s="12">
        <v>1</v>
      </c>
      <c r="N921" s="9" t="s">
        <v>967</v>
      </c>
      <c r="O921" s="6" t="s">
        <v>2421</v>
      </c>
      <c r="P921" s="11">
        <v>39.159999999999997</v>
      </c>
      <c r="Q921" s="16">
        <v>45478</v>
      </c>
      <c r="R921" s="6" t="s">
        <v>2922</v>
      </c>
      <c r="S921" s="9">
        <f t="shared" si="112"/>
        <v>2024</v>
      </c>
      <c r="T921" s="12">
        <f t="shared" si="113"/>
        <v>6</v>
      </c>
      <c r="U921" s="6" t="str">
        <f t="shared" si="114"/>
        <v>Juni</v>
      </c>
      <c r="V921" s="9" t="str">
        <f t="shared" si="115"/>
        <v>Q2</v>
      </c>
      <c r="W921" s="10">
        <f t="shared" si="116"/>
        <v>4173.5960000000005</v>
      </c>
      <c r="X921" s="12">
        <f t="shared" si="117"/>
        <v>8</v>
      </c>
      <c r="Y921" s="9" t="str">
        <f t="shared" si="118"/>
        <v>Returned</v>
      </c>
      <c r="Z921" s="6" t="str">
        <f t="shared" si="119"/>
        <v>Low</v>
      </c>
    </row>
    <row r="922" spans="1:26" x14ac:dyDescent="0.35">
      <c r="A922" s="8">
        <v>45432</v>
      </c>
      <c r="B922" s="6" t="s">
        <v>19</v>
      </c>
      <c r="C922" s="6" t="s">
        <v>27</v>
      </c>
      <c r="D922" s="12">
        <v>13</v>
      </c>
      <c r="E922" s="10">
        <v>284.3</v>
      </c>
      <c r="F922" s="6" t="s">
        <v>31</v>
      </c>
      <c r="G922" s="6" t="s">
        <v>34</v>
      </c>
      <c r="H922" s="7">
        <v>0.05</v>
      </c>
      <c r="I922" s="6" t="s">
        <v>41</v>
      </c>
      <c r="J922" s="10">
        <v>3511.105</v>
      </c>
      <c r="K922" s="6" t="s">
        <v>42</v>
      </c>
      <c r="L922" s="6" t="s">
        <v>49</v>
      </c>
      <c r="M922" s="12">
        <v>0</v>
      </c>
      <c r="N922" s="9" t="s">
        <v>968</v>
      </c>
      <c r="O922" s="6" t="s">
        <v>2422</v>
      </c>
      <c r="P922" s="11">
        <v>48.73</v>
      </c>
      <c r="Q922" s="16">
        <v>45439</v>
      </c>
      <c r="R922" s="6" t="s">
        <v>2922</v>
      </c>
      <c r="S922" s="9">
        <f t="shared" si="112"/>
        <v>2024</v>
      </c>
      <c r="T922" s="12">
        <f t="shared" si="113"/>
        <v>5</v>
      </c>
      <c r="U922" s="6" t="str">
        <f t="shared" si="114"/>
        <v>Mei</v>
      </c>
      <c r="V922" s="9" t="str">
        <f t="shared" si="115"/>
        <v>Q2</v>
      </c>
      <c r="W922" s="10">
        <f t="shared" si="116"/>
        <v>3462.375</v>
      </c>
      <c r="X922" s="12">
        <f t="shared" si="117"/>
        <v>7</v>
      </c>
      <c r="Y922" s="9" t="str">
        <f t="shared" si="118"/>
        <v>Completed</v>
      </c>
      <c r="Z922" s="6" t="str">
        <f t="shared" si="119"/>
        <v>Low</v>
      </c>
    </row>
    <row r="923" spans="1:26" x14ac:dyDescent="0.35">
      <c r="A923" s="8">
        <v>45094</v>
      </c>
      <c r="B923" s="6" t="s">
        <v>22</v>
      </c>
      <c r="C923" s="6" t="s">
        <v>26</v>
      </c>
      <c r="D923" s="12">
        <v>12</v>
      </c>
      <c r="E923" s="10">
        <v>427.1</v>
      </c>
      <c r="F923" s="6" t="s">
        <v>32</v>
      </c>
      <c r="G923" s="6" t="s">
        <v>35</v>
      </c>
      <c r="H923" s="7">
        <v>0</v>
      </c>
      <c r="I923" s="6" t="s">
        <v>39</v>
      </c>
      <c r="J923" s="10">
        <v>5125.2000000000007</v>
      </c>
      <c r="K923" s="6" t="s">
        <v>43</v>
      </c>
      <c r="L923" s="6" t="s">
        <v>49</v>
      </c>
      <c r="M923" s="12">
        <v>1</v>
      </c>
      <c r="N923" s="9" t="s">
        <v>969</v>
      </c>
      <c r="O923" s="6" t="s">
        <v>2423</v>
      </c>
      <c r="P923" s="11">
        <v>8.11</v>
      </c>
      <c r="Q923" s="16">
        <v>45099</v>
      </c>
      <c r="R923" s="6" t="s">
        <v>2925</v>
      </c>
      <c r="S923" s="9">
        <f t="shared" si="112"/>
        <v>2023</v>
      </c>
      <c r="T923" s="12">
        <f t="shared" si="113"/>
        <v>6</v>
      </c>
      <c r="U923" s="6" t="str">
        <f t="shared" si="114"/>
        <v>Juni</v>
      </c>
      <c r="V923" s="9" t="str">
        <f t="shared" si="115"/>
        <v>Q2</v>
      </c>
      <c r="W923" s="10">
        <f t="shared" si="116"/>
        <v>5117.0900000000011</v>
      </c>
      <c r="X923" s="12">
        <f t="shared" si="117"/>
        <v>5</v>
      </c>
      <c r="Y923" s="9" t="str">
        <f t="shared" si="118"/>
        <v>Returned</v>
      </c>
      <c r="Z923" s="6" t="str">
        <f t="shared" si="119"/>
        <v>No Discount</v>
      </c>
    </row>
    <row r="924" spans="1:26" x14ac:dyDescent="0.35">
      <c r="A924" s="8">
        <v>45602</v>
      </c>
      <c r="B924" s="6" t="s">
        <v>18</v>
      </c>
      <c r="C924" s="6" t="s">
        <v>27</v>
      </c>
      <c r="D924" s="12">
        <v>11</v>
      </c>
      <c r="E924" s="10">
        <v>200.3</v>
      </c>
      <c r="F924" s="6" t="s">
        <v>33</v>
      </c>
      <c r="G924" s="6" t="s">
        <v>35</v>
      </c>
      <c r="H924" s="7">
        <v>0.1</v>
      </c>
      <c r="I924" s="6" t="s">
        <v>36</v>
      </c>
      <c r="J924" s="10">
        <v>1982.97</v>
      </c>
      <c r="K924" s="6" t="s">
        <v>45</v>
      </c>
      <c r="L924" s="6" t="s">
        <v>49</v>
      </c>
      <c r="M924" s="12">
        <v>1</v>
      </c>
      <c r="N924" s="9" t="s">
        <v>970</v>
      </c>
      <c r="O924" s="6" t="s">
        <v>2424</v>
      </c>
      <c r="P924" s="11">
        <v>48.27</v>
      </c>
      <c r="Q924" s="16">
        <v>45609</v>
      </c>
      <c r="R924" s="6" t="s">
        <v>2921</v>
      </c>
      <c r="S924" s="9">
        <f t="shared" si="112"/>
        <v>2024</v>
      </c>
      <c r="T924" s="12">
        <f t="shared" si="113"/>
        <v>11</v>
      </c>
      <c r="U924" s="6" t="str">
        <f t="shared" si="114"/>
        <v>November</v>
      </c>
      <c r="V924" s="9" t="str">
        <f t="shared" si="115"/>
        <v>Q4</v>
      </c>
      <c r="W924" s="10">
        <f t="shared" si="116"/>
        <v>1934.7</v>
      </c>
      <c r="X924" s="12">
        <f t="shared" si="117"/>
        <v>7</v>
      </c>
      <c r="Y924" s="9" t="str">
        <f t="shared" si="118"/>
        <v>Returned</v>
      </c>
      <c r="Z924" s="6" t="str">
        <f t="shared" si="119"/>
        <v>Medium</v>
      </c>
    </row>
    <row r="925" spans="1:26" x14ac:dyDescent="0.35">
      <c r="A925" s="8">
        <v>45700</v>
      </c>
      <c r="B925" s="6" t="s">
        <v>20</v>
      </c>
      <c r="C925" s="6" t="s">
        <v>29</v>
      </c>
      <c r="D925" s="12">
        <v>4</v>
      </c>
      <c r="E925" s="10">
        <v>75.8</v>
      </c>
      <c r="F925" s="6" t="s">
        <v>32</v>
      </c>
      <c r="G925" s="6" t="s">
        <v>35</v>
      </c>
      <c r="H925" s="7">
        <v>0.15</v>
      </c>
      <c r="I925" s="6" t="s">
        <v>39</v>
      </c>
      <c r="J925" s="10">
        <v>257.72000000000003</v>
      </c>
      <c r="K925" s="6" t="s">
        <v>44</v>
      </c>
      <c r="L925" s="6" t="s">
        <v>48</v>
      </c>
      <c r="M925" s="12">
        <v>0</v>
      </c>
      <c r="N925" s="9" t="s">
        <v>971</v>
      </c>
      <c r="O925" s="6" t="s">
        <v>2425</v>
      </c>
      <c r="P925" s="11">
        <v>12.22</v>
      </c>
      <c r="Q925" s="16">
        <v>45708</v>
      </c>
      <c r="R925" s="6" t="s">
        <v>2923</v>
      </c>
      <c r="S925" s="9">
        <f t="shared" si="112"/>
        <v>2025</v>
      </c>
      <c r="T925" s="12">
        <f t="shared" si="113"/>
        <v>2</v>
      </c>
      <c r="U925" s="6" t="str">
        <f t="shared" si="114"/>
        <v>Februari</v>
      </c>
      <c r="V925" s="9" t="str">
        <f t="shared" si="115"/>
        <v>Q1</v>
      </c>
      <c r="W925" s="10">
        <f t="shared" si="116"/>
        <v>245.50000000000003</v>
      </c>
      <c r="X925" s="12">
        <f t="shared" si="117"/>
        <v>8</v>
      </c>
      <c r="Y925" s="9" t="str">
        <f t="shared" si="118"/>
        <v>Completed</v>
      </c>
      <c r="Z925" s="6" t="str">
        <f t="shared" si="119"/>
        <v>High</v>
      </c>
    </row>
    <row r="926" spans="1:26" x14ac:dyDescent="0.35">
      <c r="A926" s="8">
        <v>45756</v>
      </c>
      <c r="B926" s="6" t="s">
        <v>20</v>
      </c>
      <c r="C926" s="6" t="s">
        <v>27</v>
      </c>
      <c r="D926" s="12">
        <v>4</v>
      </c>
      <c r="E926" s="10">
        <v>518.42999999999995</v>
      </c>
      <c r="F926" s="6" t="s">
        <v>31</v>
      </c>
      <c r="G926" s="6" t="s">
        <v>34</v>
      </c>
      <c r="H926" s="7">
        <v>0</v>
      </c>
      <c r="I926" s="6" t="s">
        <v>37</v>
      </c>
      <c r="J926" s="10">
        <v>2073.7199999999998</v>
      </c>
      <c r="K926" s="6" t="s">
        <v>42</v>
      </c>
      <c r="L926" s="6" t="s">
        <v>48</v>
      </c>
      <c r="M926" s="12">
        <v>0</v>
      </c>
      <c r="N926" s="9" t="s">
        <v>972</v>
      </c>
      <c r="O926" s="6" t="s">
        <v>2130</v>
      </c>
      <c r="P926" s="11">
        <v>30.86</v>
      </c>
      <c r="Q926" s="16">
        <v>45761</v>
      </c>
      <c r="R926" s="6" t="s">
        <v>2923</v>
      </c>
      <c r="S926" s="9">
        <f t="shared" si="112"/>
        <v>2025</v>
      </c>
      <c r="T926" s="12">
        <f t="shared" si="113"/>
        <v>4</v>
      </c>
      <c r="U926" s="6" t="str">
        <f t="shared" si="114"/>
        <v>April</v>
      </c>
      <c r="V926" s="9" t="str">
        <f t="shared" si="115"/>
        <v>Q2</v>
      </c>
      <c r="W926" s="10">
        <f t="shared" si="116"/>
        <v>2042.86</v>
      </c>
      <c r="X926" s="12">
        <f t="shared" si="117"/>
        <v>5</v>
      </c>
      <c r="Y926" s="9" t="str">
        <f t="shared" si="118"/>
        <v>Completed</v>
      </c>
      <c r="Z926" s="6" t="str">
        <f t="shared" si="119"/>
        <v>No Discount</v>
      </c>
    </row>
    <row r="927" spans="1:26" x14ac:dyDescent="0.35">
      <c r="A927" s="8">
        <v>45522</v>
      </c>
      <c r="B927" s="6" t="s">
        <v>20</v>
      </c>
      <c r="C927" s="6" t="s">
        <v>28</v>
      </c>
      <c r="D927" s="12">
        <v>19</v>
      </c>
      <c r="E927" s="10">
        <v>181.18</v>
      </c>
      <c r="F927" s="6" t="s">
        <v>31</v>
      </c>
      <c r="G927" s="6" t="s">
        <v>34</v>
      </c>
      <c r="H927" s="7">
        <v>0.05</v>
      </c>
      <c r="I927" s="6" t="s">
        <v>39</v>
      </c>
      <c r="J927" s="10">
        <v>3270.299</v>
      </c>
      <c r="K927" s="6" t="s">
        <v>44</v>
      </c>
      <c r="L927" s="6" t="s">
        <v>47</v>
      </c>
      <c r="M927" s="12">
        <v>0</v>
      </c>
      <c r="N927" s="9" t="s">
        <v>973</v>
      </c>
      <c r="O927" s="6" t="s">
        <v>2426</v>
      </c>
      <c r="P927" s="11">
        <v>12.04</v>
      </c>
      <c r="Q927" s="16">
        <v>45530</v>
      </c>
      <c r="R927" s="6" t="s">
        <v>2923</v>
      </c>
      <c r="S927" s="9">
        <f t="shared" si="112"/>
        <v>2024</v>
      </c>
      <c r="T927" s="12">
        <f t="shared" si="113"/>
        <v>8</v>
      </c>
      <c r="U927" s="6" t="str">
        <f t="shared" si="114"/>
        <v>Agustus</v>
      </c>
      <c r="V927" s="9" t="str">
        <f t="shared" si="115"/>
        <v>Q3</v>
      </c>
      <c r="W927" s="10">
        <f t="shared" si="116"/>
        <v>3258.259</v>
      </c>
      <c r="X927" s="12">
        <f t="shared" si="117"/>
        <v>8</v>
      </c>
      <c r="Y927" s="9" t="str">
        <f t="shared" si="118"/>
        <v>Completed</v>
      </c>
      <c r="Z927" s="6" t="str">
        <f t="shared" si="119"/>
        <v>Low</v>
      </c>
    </row>
    <row r="928" spans="1:26" x14ac:dyDescent="0.35">
      <c r="A928" s="8">
        <v>44977</v>
      </c>
      <c r="B928" s="6" t="s">
        <v>21</v>
      </c>
      <c r="C928" s="6" t="s">
        <v>23</v>
      </c>
      <c r="D928" s="12">
        <v>3</v>
      </c>
      <c r="E928" s="10">
        <v>197.17</v>
      </c>
      <c r="F928" s="6" t="s">
        <v>31</v>
      </c>
      <c r="G928" s="6" t="s">
        <v>34</v>
      </c>
      <c r="H928" s="7">
        <v>0.05</v>
      </c>
      <c r="I928" s="6" t="s">
        <v>38</v>
      </c>
      <c r="J928" s="10">
        <v>561.93449999999996</v>
      </c>
      <c r="K928" s="6" t="s">
        <v>43</v>
      </c>
      <c r="L928" s="6" t="s">
        <v>47</v>
      </c>
      <c r="M928" s="12">
        <v>1</v>
      </c>
      <c r="N928" s="9" t="s">
        <v>974</v>
      </c>
      <c r="O928" s="6" t="s">
        <v>2112</v>
      </c>
      <c r="P928" s="11">
        <v>30.29</v>
      </c>
      <c r="Q928" s="16">
        <v>44980</v>
      </c>
      <c r="R928" s="6" t="s">
        <v>2924</v>
      </c>
      <c r="S928" s="9">
        <f t="shared" si="112"/>
        <v>2023</v>
      </c>
      <c r="T928" s="12">
        <f t="shared" si="113"/>
        <v>2</v>
      </c>
      <c r="U928" s="6" t="str">
        <f t="shared" si="114"/>
        <v>Februari</v>
      </c>
      <c r="V928" s="9" t="str">
        <f t="shared" si="115"/>
        <v>Q1</v>
      </c>
      <c r="W928" s="10">
        <f t="shared" si="116"/>
        <v>531.64449999999999</v>
      </c>
      <c r="X928" s="12">
        <f t="shared" si="117"/>
        <v>3</v>
      </c>
      <c r="Y928" s="9" t="str">
        <f t="shared" si="118"/>
        <v>Returned</v>
      </c>
      <c r="Z928" s="6" t="str">
        <f t="shared" si="119"/>
        <v>Low</v>
      </c>
    </row>
    <row r="929" spans="1:26" x14ac:dyDescent="0.35">
      <c r="A929" s="8">
        <v>45775</v>
      </c>
      <c r="B929" s="6" t="s">
        <v>20</v>
      </c>
      <c r="C929" s="6" t="s">
        <v>23</v>
      </c>
      <c r="D929" s="12">
        <v>6</v>
      </c>
      <c r="E929" s="10">
        <v>81.96</v>
      </c>
      <c r="F929" s="6" t="s">
        <v>33</v>
      </c>
      <c r="G929" s="6" t="s">
        <v>34</v>
      </c>
      <c r="H929" s="7">
        <v>0.05</v>
      </c>
      <c r="I929" s="6" t="s">
        <v>40</v>
      </c>
      <c r="J929" s="10">
        <v>467.17200000000003</v>
      </c>
      <c r="K929" s="6" t="s">
        <v>44</v>
      </c>
      <c r="L929" s="6" t="s">
        <v>49</v>
      </c>
      <c r="M929" s="12">
        <v>0</v>
      </c>
      <c r="N929" s="9" t="s">
        <v>975</v>
      </c>
      <c r="O929" s="6" t="s">
        <v>2427</v>
      </c>
      <c r="P929" s="11">
        <v>26.43</v>
      </c>
      <c r="Q929" s="16">
        <v>45785</v>
      </c>
      <c r="R929" s="6" t="s">
        <v>2923</v>
      </c>
      <c r="S929" s="9">
        <f t="shared" si="112"/>
        <v>2025</v>
      </c>
      <c r="T929" s="12">
        <f t="shared" si="113"/>
        <v>4</v>
      </c>
      <c r="U929" s="6" t="str">
        <f t="shared" si="114"/>
        <v>April</v>
      </c>
      <c r="V929" s="9" t="str">
        <f t="shared" si="115"/>
        <v>Q2</v>
      </c>
      <c r="W929" s="10">
        <f t="shared" si="116"/>
        <v>440.74200000000002</v>
      </c>
      <c r="X929" s="12">
        <f t="shared" si="117"/>
        <v>10</v>
      </c>
      <c r="Y929" s="9" t="str">
        <f t="shared" si="118"/>
        <v>Completed</v>
      </c>
      <c r="Z929" s="6" t="str">
        <f t="shared" si="119"/>
        <v>Low</v>
      </c>
    </row>
    <row r="930" spans="1:26" x14ac:dyDescent="0.35">
      <c r="A930" s="8">
        <v>45148</v>
      </c>
      <c r="B930" s="6" t="s">
        <v>21</v>
      </c>
      <c r="C930" s="6" t="s">
        <v>29</v>
      </c>
      <c r="D930" s="12">
        <v>3</v>
      </c>
      <c r="E930" s="10">
        <v>59.78</v>
      </c>
      <c r="F930" s="6" t="s">
        <v>32</v>
      </c>
      <c r="G930" s="6" t="s">
        <v>35</v>
      </c>
      <c r="H930" s="7">
        <v>0</v>
      </c>
      <c r="I930" s="6" t="s">
        <v>36</v>
      </c>
      <c r="J930" s="10">
        <v>179.34</v>
      </c>
      <c r="K930" s="6" t="s">
        <v>42</v>
      </c>
      <c r="L930" s="6" t="s">
        <v>48</v>
      </c>
      <c r="M930" s="12">
        <v>0</v>
      </c>
      <c r="N930" s="9" t="s">
        <v>976</v>
      </c>
      <c r="O930" s="6" t="s">
        <v>2428</v>
      </c>
      <c r="P930" s="11">
        <v>46.98</v>
      </c>
      <c r="Q930" s="16">
        <v>45151</v>
      </c>
      <c r="R930" s="6" t="s">
        <v>2924</v>
      </c>
      <c r="S930" s="9">
        <f t="shared" si="112"/>
        <v>2023</v>
      </c>
      <c r="T930" s="12">
        <f t="shared" si="113"/>
        <v>8</v>
      </c>
      <c r="U930" s="6" t="str">
        <f t="shared" si="114"/>
        <v>Agustus</v>
      </c>
      <c r="V930" s="9" t="str">
        <f t="shared" si="115"/>
        <v>Q3</v>
      </c>
      <c r="W930" s="10">
        <f t="shared" si="116"/>
        <v>132.36000000000001</v>
      </c>
      <c r="X930" s="12">
        <f t="shared" si="117"/>
        <v>3</v>
      </c>
      <c r="Y930" s="9" t="str">
        <f t="shared" si="118"/>
        <v>Completed</v>
      </c>
      <c r="Z930" s="6" t="str">
        <f t="shared" si="119"/>
        <v>No Discount</v>
      </c>
    </row>
    <row r="931" spans="1:26" x14ac:dyDescent="0.35">
      <c r="A931" s="8">
        <v>45467</v>
      </c>
      <c r="B931" s="6" t="s">
        <v>20</v>
      </c>
      <c r="C931" s="6" t="s">
        <v>28</v>
      </c>
      <c r="D931" s="12">
        <v>12</v>
      </c>
      <c r="E931" s="10">
        <v>211.66</v>
      </c>
      <c r="F931" s="6" t="s">
        <v>31</v>
      </c>
      <c r="G931" s="6" t="s">
        <v>34</v>
      </c>
      <c r="H931" s="7">
        <v>0.1</v>
      </c>
      <c r="I931" s="6" t="s">
        <v>39</v>
      </c>
      <c r="J931" s="10">
        <v>2285.9279999999999</v>
      </c>
      <c r="K931" s="6" t="s">
        <v>44</v>
      </c>
      <c r="L931" s="6" t="s">
        <v>48</v>
      </c>
      <c r="M931" s="12">
        <v>0</v>
      </c>
      <c r="N931" s="9" t="s">
        <v>977</v>
      </c>
      <c r="O931" s="6" t="s">
        <v>2429</v>
      </c>
      <c r="P931" s="11">
        <v>10.36</v>
      </c>
      <c r="Q931" s="16">
        <v>45472</v>
      </c>
      <c r="R931" s="6" t="s">
        <v>2923</v>
      </c>
      <c r="S931" s="9">
        <f t="shared" si="112"/>
        <v>2024</v>
      </c>
      <c r="T931" s="12">
        <f t="shared" si="113"/>
        <v>6</v>
      </c>
      <c r="U931" s="6" t="str">
        <f t="shared" si="114"/>
        <v>Juni</v>
      </c>
      <c r="V931" s="9" t="str">
        <f t="shared" si="115"/>
        <v>Q2</v>
      </c>
      <c r="W931" s="10">
        <f t="shared" si="116"/>
        <v>2275.5679999999998</v>
      </c>
      <c r="X931" s="12">
        <f t="shared" si="117"/>
        <v>5</v>
      </c>
      <c r="Y931" s="9" t="str">
        <f t="shared" si="118"/>
        <v>Completed</v>
      </c>
      <c r="Z931" s="6" t="str">
        <f t="shared" si="119"/>
        <v>Medium</v>
      </c>
    </row>
    <row r="932" spans="1:26" x14ac:dyDescent="0.35">
      <c r="A932" s="8">
        <v>45144</v>
      </c>
      <c r="B932" s="6" t="s">
        <v>21</v>
      </c>
      <c r="C932" s="6" t="s">
        <v>29</v>
      </c>
      <c r="D932" s="12">
        <v>13</v>
      </c>
      <c r="E932" s="10">
        <v>69.97</v>
      </c>
      <c r="F932" s="6" t="s">
        <v>31</v>
      </c>
      <c r="G932" s="6" t="s">
        <v>34</v>
      </c>
      <c r="H932" s="7">
        <v>0.05</v>
      </c>
      <c r="I932" s="6" t="s">
        <v>37</v>
      </c>
      <c r="J932" s="10">
        <v>864.12950000000001</v>
      </c>
      <c r="K932" s="6" t="s">
        <v>45</v>
      </c>
      <c r="L932" s="6" t="s">
        <v>2928</v>
      </c>
      <c r="M932" s="12">
        <v>0</v>
      </c>
      <c r="N932" s="9" t="s">
        <v>978</v>
      </c>
      <c r="O932" s="6" t="s">
        <v>2430</v>
      </c>
      <c r="P932" s="11">
        <v>27.66</v>
      </c>
      <c r="Q932" s="16">
        <v>45150</v>
      </c>
      <c r="R932" s="6" t="s">
        <v>2924</v>
      </c>
      <c r="S932" s="9">
        <f t="shared" si="112"/>
        <v>2023</v>
      </c>
      <c r="T932" s="12">
        <f t="shared" si="113"/>
        <v>8</v>
      </c>
      <c r="U932" s="6" t="str">
        <f t="shared" si="114"/>
        <v>Agustus</v>
      </c>
      <c r="V932" s="9" t="str">
        <f t="shared" si="115"/>
        <v>Q3</v>
      </c>
      <c r="W932" s="10">
        <f t="shared" si="116"/>
        <v>836.46950000000004</v>
      </c>
      <c r="X932" s="12">
        <f t="shared" si="117"/>
        <v>6</v>
      </c>
      <c r="Y932" s="9" t="str">
        <f t="shared" si="118"/>
        <v>Completed</v>
      </c>
      <c r="Z932" s="6" t="str">
        <f t="shared" si="119"/>
        <v>Low</v>
      </c>
    </row>
    <row r="933" spans="1:26" x14ac:dyDescent="0.35">
      <c r="A933" s="8">
        <v>45622</v>
      </c>
      <c r="B933" s="6" t="s">
        <v>18</v>
      </c>
      <c r="C933" s="6" t="s">
        <v>28</v>
      </c>
      <c r="D933" s="12">
        <v>7</v>
      </c>
      <c r="E933" s="10">
        <v>438.33</v>
      </c>
      <c r="F933" s="6" t="s">
        <v>32</v>
      </c>
      <c r="G933" s="6" t="s">
        <v>35</v>
      </c>
      <c r="H933" s="7">
        <v>0.1</v>
      </c>
      <c r="I933" s="6" t="s">
        <v>38</v>
      </c>
      <c r="J933" s="10">
        <v>2761.4789999999998</v>
      </c>
      <c r="K933" s="6" t="s">
        <v>46</v>
      </c>
      <c r="L933" s="6" t="s">
        <v>2928</v>
      </c>
      <c r="M933" s="12">
        <v>1</v>
      </c>
      <c r="N933" s="9" t="s">
        <v>979</v>
      </c>
      <c r="O933" s="6" t="s">
        <v>2099</v>
      </c>
      <c r="P933" s="11">
        <v>11.57</v>
      </c>
      <c r="Q933" s="16">
        <v>45626</v>
      </c>
      <c r="R933" s="6" t="s">
        <v>2921</v>
      </c>
      <c r="S933" s="9">
        <f t="shared" si="112"/>
        <v>2024</v>
      </c>
      <c r="T933" s="12">
        <f t="shared" si="113"/>
        <v>11</v>
      </c>
      <c r="U933" s="6" t="str">
        <f t="shared" si="114"/>
        <v>November</v>
      </c>
      <c r="V933" s="9" t="str">
        <f t="shared" si="115"/>
        <v>Q4</v>
      </c>
      <c r="W933" s="10">
        <f t="shared" si="116"/>
        <v>2749.9089999999997</v>
      </c>
      <c r="X933" s="12">
        <f t="shared" si="117"/>
        <v>4</v>
      </c>
      <c r="Y933" s="9" t="str">
        <f t="shared" si="118"/>
        <v>Returned</v>
      </c>
      <c r="Z933" s="6" t="str">
        <f t="shared" si="119"/>
        <v>Medium</v>
      </c>
    </row>
    <row r="934" spans="1:26" x14ac:dyDescent="0.35">
      <c r="A934" s="8">
        <v>45694</v>
      </c>
      <c r="B934" s="6" t="s">
        <v>18</v>
      </c>
      <c r="C934" s="6" t="s">
        <v>23</v>
      </c>
      <c r="D934" s="12">
        <v>7</v>
      </c>
      <c r="E934" s="10">
        <v>241.81</v>
      </c>
      <c r="F934" s="6" t="s">
        <v>32</v>
      </c>
      <c r="G934" s="6" t="s">
        <v>34</v>
      </c>
      <c r="H934" s="7">
        <v>0.1</v>
      </c>
      <c r="I934" s="6" t="s">
        <v>37</v>
      </c>
      <c r="J934" s="10">
        <v>1523.403</v>
      </c>
      <c r="K934" s="6" t="s">
        <v>45</v>
      </c>
      <c r="L934" s="6" t="s">
        <v>47</v>
      </c>
      <c r="M934" s="12">
        <v>0</v>
      </c>
      <c r="N934" s="9" t="s">
        <v>980</v>
      </c>
      <c r="O934" s="6" t="s">
        <v>2431</v>
      </c>
      <c r="P934" s="11">
        <v>32.94</v>
      </c>
      <c r="Q934" s="16">
        <v>45698</v>
      </c>
      <c r="R934" s="6" t="s">
        <v>2921</v>
      </c>
      <c r="S934" s="9">
        <f t="shared" si="112"/>
        <v>2025</v>
      </c>
      <c r="T934" s="12">
        <f t="shared" si="113"/>
        <v>2</v>
      </c>
      <c r="U934" s="6" t="str">
        <f t="shared" si="114"/>
        <v>Februari</v>
      </c>
      <c r="V934" s="9" t="str">
        <f t="shared" si="115"/>
        <v>Q1</v>
      </c>
      <c r="W934" s="10">
        <f t="shared" si="116"/>
        <v>1490.463</v>
      </c>
      <c r="X934" s="12">
        <f t="shared" si="117"/>
        <v>4</v>
      </c>
      <c r="Y934" s="9" t="str">
        <f t="shared" si="118"/>
        <v>Completed</v>
      </c>
      <c r="Z934" s="6" t="str">
        <f t="shared" si="119"/>
        <v>Medium</v>
      </c>
    </row>
    <row r="935" spans="1:26" x14ac:dyDescent="0.35">
      <c r="A935" s="8">
        <v>45736</v>
      </c>
      <c r="B935" s="6" t="s">
        <v>18</v>
      </c>
      <c r="C935" s="6" t="s">
        <v>25</v>
      </c>
      <c r="D935" s="12">
        <v>3</v>
      </c>
      <c r="E935" s="10">
        <v>466.64</v>
      </c>
      <c r="F935" s="6" t="s">
        <v>31</v>
      </c>
      <c r="G935" s="6" t="s">
        <v>35</v>
      </c>
      <c r="H935" s="7">
        <v>0.15</v>
      </c>
      <c r="I935" s="6" t="s">
        <v>41</v>
      </c>
      <c r="J935" s="10">
        <v>1189.932</v>
      </c>
      <c r="K935" s="6" t="s">
        <v>42</v>
      </c>
      <c r="L935" s="6" t="s">
        <v>47</v>
      </c>
      <c r="M935" s="12">
        <v>0</v>
      </c>
      <c r="N935" s="9" t="s">
        <v>981</v>
      </c>
      <c r="O935" s="6" t="s">
        <v>2432</v>
      </c>
      <c r="P935" s="11">
        <v>30.33</v>
      </c>
      <c r="Q935" s="16">
        <v>45742</v>
      </c>
      <c r="R935" s="6" t="s">
        <v>2921</v>
      </c>
      <c r="S935" s="9">
        <f t="shared" si="112"/>
        <v>2025</v>
      </c>
      <c r="T935" s="12">
        <f t="shared" si="113"/>
        <v>3</v>
      </c>
      <c r="U935" s="6" t="str">
        <f t="shared" si="114"/>
        <v>Maret</v>
      </c>
      <c r="V935" s="9" t="str">
        <f t="shared" si="115"/>
        <v>Q1</v>
      </c>
      <c r="W935" s="10">
        <f t="shared" si="116"/>
        <v>1159.6020000000001</v>
      </c>
      <c r="X935" s="12">
        <f t="shared" si="117"/>
        <v>6</v>
      </c>
      <c r="Y935" s="9" t="str">
        <f t="shared" si="118"/>
        <v>Completed</v>
      </c>
      <c r="Z935" s="6" t="str">
        <f t="shared" si="119"/>
        <v>High</v>
      </c>
    </row>
    <row r="936" spans="1:26" x14ac:dyDescent="0.35">
      <c r="A936" s="8">
        <v>45545</v>
      </c>
      <c r="B936" s="6" t="s">
        <v>19</v>
      </c>
      <c r="C936" s="6" t="s">
        <v>27</v>
      </c>
      <c r="D936" s="12">
        <v>9</v>
      </c>
      <c r="E936" s="10">
        <v>472.84</v>
      </c>
      <c r="F936" s="6" t="s">
        <v>33</v>
      </c>
      <c r="G936" s="6" t="s">
        <v>35</v>
      </c>
      <c r="H936" s="7">
        <v>0.05</v>
      </c>
      <c r="I936" s="6" t="s">
        <v>37</v>
      </c>
      <c r="J936" s="10">
        <v>4042.7819999999988</v>
      </c>
      <c r="K936" s="6" t="s">
        <v>44</v>
      </c>
      <c r="L936" s="6" t="s">
        <v>49</v>
      </c>
      <c r="M936" s="12">
        <v>0</v>
      </c>
      <c r="N936" s="9" t="s">
        <v>982</v>
      </c>
      <c r="O936" s="6" t="s">
        <v>2433</v>
      </c>
      <c r="P936" s="11">
        <v>48.13</v>
      </c>
      <c r="Q936" s="16">
        <v>45547</v>
      </c>
      <c r="R936" s="6" t="s">
        <v>2922</v>
      </c>
      <c r="S936" s="9">
        <f t="shared" si="112"/>
        <v>2024</v>
      </c>
      <c r="T936" s="12">
        <f t="shared" si="113"/>
        <v>9</v>
      </c>
      <c r="U936" s="6" t="str">
        <f t="shared" si="114"/>
        <v>September</v>
      </c>
      <c r="V936" s="9" t="str">
        <f t="shared" si="115"/>
        <v>Q3</v>
      </c>
      <c r="W936" s="10">
        <f t="shared" si="116"/>
        <v>3994.6519999999987</v>
      </c>
      <c r="X936" s="12">
        <f t="shared" si="117"/>
        <v>2</v>
      </c>
      <c r="Y936" s="9" t="str">
        <f t="shared" si="118"/>
        <v>Completed</v>
      </c>
      <c r="Z936" s="6" t="str">
        <f t="shared" si="119"/>
        <v>Low</v>
      </c>
    </row>
    <row r="937" spans="1:26" x14ac:dyDescent="0.35">
      <c r="A937" s="8">
        <v>45708</v>
      </c>
      <c r="B937" s="6" t="s">
        <v>19</v>
      </c>
      <c r="C937" s="6" t="s">
        <v>26</v>
      </c>
      <c r="D937" s="12">
        <v>19</v>
      </c>
      <c r="E937" s="10">
        <v>586.49</v>
      </c>
      <c r="F937" s="6" t="s">
        <v>31</v>
      </c>
      <c r="G937" s="6" t="s">
        <v>34</v>
      </c>
      <c r="H937" s="7">
        <v>0.1</v>
      </c>
      <c r="I937" s="6" t="s">
        <v>36</v>
      </c>
      <c r="J937" s="10">
        <v>10028.978999999999</v>
      </c>
      <c r="K937" s="6" t="s">
        <v>46</v>
      </c>
      <c r="L937" s="6" t="s">
        <v>48</v>
      </c>
      <c r="M937" s="12">
        <v>0</v>
      </c>
      <c r="N937" s="9" t="s">
        <v>983</v>
      </c>
      <c r="O937" s="6" t="s">
        <v>2434</v>
      </c>
      <c r="P937" s="11">
        <v>19.850000000000001</v>
      </c>
      <c r="Q937" s="16">
        <v>45718</v>
      </c>
      <c r="R937" s="6" t="s">
        <v>2922</v>
      </c>
      <c r="S937" s="9">
        <f t="shared" si="112"/>
        <v>2025</v>
      </c>
      <c r="T937" s="12">
        <f t="shared" si="113"/>
        <v>2</v>
      </c>
      <c r="U937" s="6" t="str">
        <f t="shared" si="114"/>
        <v>Februari</v>
      </c>
      <c r="V937" s="9" t="str">
        <f t="shared" si="115"/>
        <v>Q1</v>
      </c>
      <c r="W937" s="10">
        <f t="shared" si="116"/>
        <v>10009.128999999999</v>
      </c>
      <c r="X937" s="12">
        <f t="shared" si="117"/>
        <v>10</v>
      </c>
      <c r="Y937" s="9" t="str">
        <f t="shared" si="118"/>
        <v>Completed</v>
      </c>
      <c r="Z937" s="6" t="str">
        <f t="shared" si="119"/>
        <v>Medium</v>
      </c>
    </row>
    <row r="938" spans="1:26" x14ac:dyDescent="0.35">
      <c r="A938" s="8">
        <v>44946</v>
      </c>
      <c r="B938" s="6" t="s">
        <v>18</v>
      </c>
      <c r="C938" s="6" t="s">
        <v>26</v>
      </c>
      <c r="D938" s="12">
        <v>15</v>
      </c>
      <c r="E938" s="10">
        <v>462.85</v>
      </c>
      <c r="F938" s="6" t="s">
        <v>31</v>
      </c>
      <c r="G938" s="6" t="s">
        <v>35</v>
      </c>
      <c r="H938" s="7">
        <v>0.15</v>
      </c>
      <c r="I938" s="6" t="s">
        <v>40</v>
      </c>
      <c r="J938" s="10">
        <v>5901.3374999999996</v>
      </c>
      <c r="K938" s="6" t="s">
        <v>44</v>
      </c>
      <c r="L938" s="6" t="s">
        <v>2928</v>
      </c>
      <c r="M938" s="12">
        <v>0</v>
      </c>
      <c r="N938" s="9" t="s">
        <v>984</v>
      </c>
      <c r="O938" s="6" t="s">
        <v>2435</v>
      </c>
      <c r="P938" s="11">
        <v>46.12</v>
      </c>
      <c r="Q938" s="16">
        <v>44952</v>
      </c>
      <c r="R938" s="6" t="s">
        <v>2921</v>
      </c>
      <c r="S938" s="9">
        <f t="shared" si="112"/>
        <v>2023</v>
      </c>
      <c r="T938" s="12">
        <f t="shared" si="113"/>
        <v>1</v>
      </c>
      <c r="U938" s="6" t="str">
        <f t="shared" si="114"/>
        <v>Januari</v>
      </c>
      <c r="V938" s="9" t="str">
        <f t="shared" si="115"/>
        <v>Q1</v>
      </c>
      <c r="W938" s="10">
        <f t="shared" si="116"/>
        <v>5855.2174999999997</v>
      </c>
      <c r="X938" s="12">
        <f t="shared" si="117"/>
        <v>6</v>
      </c>
      <c r="Y938" s="9" t="str">
        <f t="shared" si="118"/>
        <v>Completed</v>
      </c>
      <c r="Z938" s="6" t="str">
        <f t="shared" si="119"/>
        <v>High</v>
      </c>
    </row>
    <row r="939" spans="1:26" x14ac:dyDescent="0.35">
      <c r="A939" s="8">
        <v>45354</v>
      </c>
      <c r="B939" s="6" t="s">
        <v>18</v>
      </c>
      <c r="C939" s="6" t="s">
        <v>23</v>
      </c>
      <c r="D939" s="12">
        <v>1</v>
      </c>
      <c r="E939" s="10">
        <v>176.17</v>
      </c>
      <c r="F939" s="6" t="s">
        <v>32</v>
      </c>
      <c r="G939" s="6" t="s">
        <v>35</v>
      </c>
      <c r="H939" s="7">
        <v>0.05</v>
      </c>
      <c r="I939" s="6" t="s">
        <v>37</v>
      </c>
      <c r="J939" s="10">
        <v>167.36150000000001</v>
      </c>
      <c r="K939" s="6" t="s">
        <v>45</v>
      </c>
      <c r="L939" s="6" t="s">
        <v>2928</v>
      </c>
      <c r="M939" s="12">
        <v>1</v>
      </c>
      <c r="N939" s="9" t="s">
        <v>985</v>
      </c>
      <c r="O939" s="6" t="s">
        <v>2436</v>
      </c>
      <c r="P939" s="11">
        <v>35.770000000000003</v>
      </c>
      <c r="Q939" s="16">
        <v>45357</v>
      </c>
      <c r="R939" s="6" t="s">
        <v>2921</v>
      </c>
      <c r="S939" s="9">
        <f t="shared" si="112"/>
        <v>2024</v>
      </c>
      <c r="T939" s="12">
        <f t="shared" si="113"/>
        <v>3</v>
      </c>
      <c r="U939" s="6" t="str">
        <f t="shared" si="114"/>
        <v>Maret</v>
      </c>
      <c r="V939" s="9" t="str">
        <f t="shared" si="115"/>
        <v>Q1</v>
      </c>
      <c r="W939" s="10">
        <f t="shared" si="116"/>
        <v>131.5915</v>
      </c>
      <c r="X939" s="12">
        <f t="shared" si="117"/>
        <v>3</v>
      </c>
      <c r="Y939" s="9" t="str">
        <f t="shared" si="118"/>
        <v>Returned</v>
      </c>
      <c r="Z939" s="6" t="str">
        <f t="shared" si="119"/>
        <v>Low</v>
      </c>
    </row>
    <row r="940" spans="1:26" x14ac:dyDescent="0.35">
      <c r="A940" s="8">
        <v>45257</v>
      </c>
      <c r="B940" s="6" t="s">
        <v>22</v>
      </c>
      <c r="C940" s="6" t="s">
        <v>29</v>
      </c>
      <c r="D940" s="12">
        <v>1</v>
      </c>
      <c r="E940" s="10">
        <v>71.239999999999995</v>
      </c>
      <c r="F940" s="6" t="s">
        <v>31</v>
      </c>
      <c r="G940" s="6" t="s">
        <v>35</v>
      </c>
      <c r="H940" s="7">
        <v>0.1</v>
      </c>
      <c r="I940" s="6" t="s">
        <v>39</v>
      </c>
      <c r="J940" s="10">
        <v>64.116</v>
      </c>
      <c r="K940" s="6" t="s">
        <v>45</v>
      </c>
      <c r="L940" s="6" t="s">
        <v>2928</v>
      </c>
      <c r="M940" s="12">
        <v>1</v>
      </c>
      <c r="N940" s="9" t="s">
        <v>986</v>
      </c>
      <c r="O940" s="6" t="s">
        <v>2437</v>
      </c>
      <c r="P940" s="11">
        <v>43.69</v>
      </c>
      <c r="Q940" s="16">
        <v>45263</v>
      </c>
      <c r="R940" s="6" t="s">
        <v>2925</v>
      </c>
      <c r="S940" s="9">
        <f t="shared" si="112"/>
        <v>2023</v>
      </c>
      <c r="T940" s="12">
        <f t="shared" si="113"/>
        <v>11</v>
      </c>
      <c r="U940" s="6" t="str">
        <f t="shared" si="114"/>
        <v>November</v>
      </c>
      <c r="V940" s="9" t="str">
        <f t="shared" si="115"/>
        <v>Q4</v>
      </c>
      <c r="W940" s="10">
        <f t="shared" si="116"/>
        <v>20.426000000000002</v>
      </c>
      <c r="X940" s="12">
        <f t="shared" si="117"/>
        <v>6</v>
      </c>
      <c r="Y940" s="9" t="str">
        <f t="shared" si="118"/>
        <v>Returned</v>
      </c>
      <c r="Z940" s="6" t="str">
        <f t="shared" si="119"/>
        <v>Medium</v>
      </c>
    </row>
    <row r="941" spans="1:26" x14ac:dyDescent="0.35">
      <c r="A941" s="8">
        <v>45606</v>
      </c>
      <c r="B941" s="6" t="s">
        <v>18</v>
      </c>
      <c r="C941" s="6" t="s">
        <v>23</v>
      </c>
      <c r="D941" s="12">
        <v>6</v>
      </c>
      <c r="E941" s="10">
        <v>62.43</v>
      </c>
      <c r="F941" s="6" t="s">
        <v>31</v>
      </c>
      <c r="G941" s="6" t="s">
        <v>34</v>
      </c>
      <c r="H941" s="7">
        <v>0</v>
      </c>
      <c r="I941" s="6" t="s">
        <v>40</v>
      </c>
      <c r="J941" s="10">
        <v>374.58</v>
      </c>
      <c r="K941" s="6" t="s">
        <v>43</v>
      </c>
      <c r="L941" s="6" t="s">
        <v>49</v>
      </c>
      <c r="M941" s="12">
        <v>0</v>
      </c>
      <c r="N941" s="9" t="s">
        <v>987</v>
      </c>
      <c r="O941" s="6" t="s">
        <v>2438</v>
      </c>
      <c r="P941" s="11">
        <v>17.850000000000001</v>
      </c>
      <c r="Q941" s="16">
        <v>45614</v>
      </c>
      <c r="R941" s="6" t="s">
        <v>2921</v>
      </c>
      <c r="S941" s="9">
        <f t="shared" si="112"/>
        <v>2024</v>
      </c>
      <c r="T941" s="12">
        <f t="shared" si="113"/>
        <v>11</v>
      </c>
      <c r="U941" s="6" t="str">
        <f t="shared" si="114"/>
        <v>November</v>
      </c>
      <c r="V941" s="9" t="str">
        <f t="shared" si="115"/>
        <v>Q4</v>
      </c>
      <c r="W941" s="10">
        <f t="shared" si="116"/>
        <v>356.72999999999996</v>
      </c>
      <c r="X941" s="12">
        <f t="shared" si="117"/>
        <v>8</v>
      </c>
      <c r="Y941" s="9" t="str">
        <f t="shared" si="118"/>
        <v>Completed</v>
      </c>
      <c r="Z941" s="6" t="str">
        <f t="shared" si="119"/>
        <v>No Discount</v>
      </c>
    </row>
    <row r="942" spans="1:26" x14ac:dyDescent="0.35">
      <c r="A942" s="8">
        <v>45692</v>
      </c>
      <c r="B942" s="6" t="s">
        <v>21</v>
      </c>
      <c r="C942" s="6" t="s">
        <v>28</v>
      </c>
      <c r="D942" s="12">
        <v>7</v>
      </c>
      <c r="E942" s="10">
        <v>569.89</v>
      </c>
      <c r="F942" s="6" t="s">
        <v>33</v>
      </c>
      <c r="G942" s="6" t="s">
        <v>34</v>
      </c>
      <c r="H942" s="7">
        <v>0.1</v>
      </c>
      <c r="I942" s="6" t="s">
        <v>37</v>
      </c>
      <c r="J942" s="10">
        <v>3590.3069999999998</v>
      </c>
      <c r="K942" s="6" t="s">
        <v>46</v>
      </c>
      <c r="L942" s="6" t="s">
        <v>48</v>
      </c>
      <c r="M942" s="12">
        <v>0</v>
      </c>
      <c r="N942" s="9" t="s">
        <v>988</v>
      </c>
      <c r="O942" s="6" t="s">
        <v>2439</v>
      </c>
      <c r="P942" s="11">
        <v>26.81</v>
      </c>
      <c r="Q942" s="16">
        <v>45696</v>
      </c>
      <c r="R942" s="6" t="s">
        <v>2924</v>
      </c>
      <c r="S942" s="9">
        <f t="shared" si="112"/>
        <v>2025</v>
      </c>
      <c r="T942" s="12">
        <f t="shared" si="113"/>
        <v>2</v>
      </c>
      <c r="U942" s="6" t="str">
        <f t="shared" si="114"/>
        <v>Februari</v>
      </c>
      <c r="V942" s="9" t="str">
        <f t="shared" si="115"/>
        <v>Q1</v>
      </c>
      <c r="W942" s="10">
        <f t="shared" si="116"/>
        <v>3563.4969999999998</v>
      </c>
      <c r="X942" s="12">
        <f t="shared" si="117"/>
        <v>4</v>
      </c>
      <c r="Y942" s="9" t="str">
        <f t="shared" si="118"/>
        <v>Completed</v>
      </c>
      <c r="Z942" s="6" t="str">
        <f t="shared" si="119"/>
        <v>Medium</v>
      </c>
    </row>
    <row r="943" spans="1:26" x14ac:dyDescent="0.35">
      <c r="A943" s="8">
        <v>45343</v>
      </c>
      <c r="B943" s="6" t="s">
        <v>18</v>
      </c>
      <c r="C943" s="6" t="s">
        <v>25</v>
      </c>
      <c r="D943" s="12">
        <v>5</v>
      </c>
      <c r="E943" s="10">
        <v>34.06</v>
      </c>
      <c r="F943" s="6" t="s">
        <v>33</v>
      </c>
      <c r="G943" s="6" t="s">
        <v>34</v>
      </c>
      <c r="H943" s="7">
        <v>0.05</v>
      </c>
      <c r="I943" s="6" t="s">
        <v>40</v>
      </c>
      <c r="J943" s="10">
        <v>161.785</v>
      </c>
      <c r="K943" s="6" t="s">
        <v>43</v>
      </c>
      <c r="L943" s="6" t="s">
        <v>2928</v>
      </c>
      <c r="M943" s="12">
        <v>0</v>
      </c>
      <c r="N943" s="9" t="s">
        <v>989</v>
      </c>
      <c r="O943" s="6" t="s">
        <v>2440</v>
      </c>
      <c r="P943" s="11">
        <v>19.72</v>
      </c>
      <c r="Q943" s="16">
        <v>45353</v>
      </c>
      <c r="R943" s="6" t="s">
        <v>2921</v>
      </c>
      <c r="S943" s="9">
        <f t="shared" si="112"/>
        <v>2024</v>
      </c>
      <c r="T943" s="12">
        <f t="shared" si="113"/>
        <v>2</v>
      </c>
      <c r="U943" s="6" t="str">
        <f t="shared" si="114"/>
        <v>Februari</v>
      </c>
      <c r="V943" s="9" t="str">
        <f t="shared" si="115"/>
        <v>Q1</v>
      </c>
      <c r="W943" s="10">
        <f t="shared" si="116"/>
        <v>142.065</v>
      </c>
      <c r="X943" s="12">
        <f t="shared" si="117"/>
        <v>10</v>
      </c>
      <c r="Y943" s="9" t="str">
        <f t="shared" si="118"/>
        <v>Completed</v>
      </c>
      <c r="Z943" s="6" t="str">
        <f t="shared" si="119"/>
        <v>Low</v>
      </c>
    </row>
    <row r="944" spans="1:26" x14ac:dyDescent="0.35">
      <c r="A944" s="8">
        <v>45009</v>
      </c>
      <c r="B944" s="6" t="s">
        <v>18</v>
      </c>
      <c r="C944" s="6" t="s">
        <v>25</v>
      </c>
      <c r="D944" s="12">
        <v>17</v>
      </c>
      <c r="E944" s="10">
        <v>502.6</v>
      </c>
      <c r="F944" s="6" t="s">
        <v>31</v>
      </c>
      <c r="G944" s="6" t="s">
        <v>34</v>
      </c>
      <c r="H944" s="7">
        <v>0.1</v>
      </c>
      <c r="I944" s="6" t="s">
        <v>38</v>
      </c>
      <c r="J944" s="10">
        <v>7689.7800000000007</v>
      </c>
      <c r="K944" s="6" t="s">
        <v>46</v>
      </c>
      <c r="L944" s="6" t="s">
        <v>2928</v>
      </c>
      <c r="M944" s="12">
        <v>0</v>
      </c>
      <c r="N944" s="9" t="s">
        <v>990</v>
      </c>
      <c r="O944" s="6" t="s">
        <v>2441</v>
      </c>
      <c r="P944" s="11">
        <v>15.38</v>
      </c>
      <c r="Q944" s="16">
        <v>45014</v>
      </c>
      <c r="R944" s="6" t="s">
        <v>2921</v>
      </c>
      <c r="S944" s="9">
        <f t="shared" si="112"/>
        <v>2023</v>
      </c>
      <c r="T944" s="12">
        <f t="shared" si="113"/>
        <v>3</v>
      </c>
      <c r="U944" s="6" t="str">
        <f t="shared" si="114"/>
        <v>Maret</v>
      </c>
      <c r="V944" s="9" t="str">
        <f t="shared" si="115"/>
        <v>Q1</v>
      </c>
      <c r="W944" s="10">
        <f t="shared" si="116"/>
        <v>7674.4000000000005</v>
      </c>
      <c r="X944" s="12">
        <f t="shared" si="117"/>
        <v>5</v>
      </c>
      <c r="Y944" s="9" t="str">
        <f t="shared" si="118"/>
        <v>Completed</v>
      </c>
      <c r="Z944" s="6" t="str">
        <f t="shared" si="119"/>
        <v>Medium</v>
      </c>
    </row>
    <row r="945" spans="1:26" x14ac:dyDescent="0.35">
      <c r="A945" s="8">
        <v>45417</v>
      </c>
      <c r="B945" s="6" t="s">
        <v>19</v>
      </c>
      <c r="C945" s="6" t="s">
        <v>29</v>
      </c>
      <c r="D945" s="12">
        <v>3</v>
      </c>
      <c r="E945" s="10">
        <v>89.72</v>
      </c>
      <c r="F945" s="6" t="s">
        <v>33</v>
      </c>
      <c r="G945" s="6" t="s">
        <v>34</v>
      </c>
      <c r="H945" s="7">
        <v>0.1</v>
      </c>
      <c r="I945" s="6" t="s">
        <v>37</v>
      </c>
      <c r="J945" s="10">
        <v>242.244</v>
      </c>
      <c r="K945" s="6" t="s">
        <v>43</v>
      </c>
      <c r="L945" s="6" t="s">
        <v>49</v>
      </c>
      <c r="M945" s="12">
        <v>0</v>
      </c>
      <c r="N945" s="9" t="s">
        <v>991</v>
      </c>
      <c r="O945" s="6" t="s">
        <v>2442</v>
      </c>
      <c r="P945" s="11">
        <v>32.67</v>
      </c>
      <c r="Q945" s="16">
        <v>45425</v>
      </c>
      <c r="R945" s="6" t="s">
        <v>2922</v>
      </c>
      <c r="S945" s="9">
        <f t="shared" si="112"/>
        <v>2024</v>
      </c>
      <c r="T945" s="12">
        <f t="shared" si="113"/>
        <v>5</v>
      </c>
      <c r="U945" s="6" t="str">
        <f t="shared" si="114"/>
        <v>Mei</v>
      </c>
      <c r="V945" s="9" t="str">
        <f t="shared" si="115"/>
        <v>Q2</v>
      </c>
      <c r="W945" s="10">
        <f t="shared" si="116"/>
        <v>209.57400000000001</v>
      </c>
      <c r="X945" s="12">
        <f t="shared" si="117"/>
        <v>8</v>
      </c>
      <c r="Y945" s="9" t="str">
        <f t="shared" si="118"/>
        <v>Completed</v>
      </c>
      <c r="Z945" s="6" t="str">
        <f t="shared" si="119"/>
        <v>Medium</v>
      </c>
    </row>
    <row r="946" spans="1:26" x14ac:dyDescent="0.35">
      <c r="A946" s="8">
        <v>45569</v>
      </c>
      <c r="B946" s="6" t="s">
        <v>19</v>
      </c>
      <c r="C946" s="6" t="s">
        <v>23</v>
      </c>
      <c r="D946" s="12">
        <v>18</v>
      </c>
      <c r="E946" s="10">
        <v>403.53</v>
      </c>
      <c r="F946" s="6" t="s">
        <v>33</v>
      </c>
      <c r="G946" s="6" t="s">
        <v>34</v>
      </c>
      <c r="H946" s="7">
        <v>0.1</v>
      </c>
      <c r="I946" s="6" t="s">
        <v>37</v>
      </c>
      <c r="J946" s="10">
        <v>6537.1859999999997</v>
      </c>
      <c r="K946" s="6" t="s">
        <v>42</v>
      </c>
      <c r="L946" s="6" t="s">
        <v>2928</v>
      </c>
      <c r="M946" s="12">
        <v>0</v>
      </c>
      <c r="N946" s="9" t="s">
        <v>992</v>
      </c>
      <c r="O946" s="6" t="s">
        <v>2443</v>
      </c>
      <c r="P946" s="11">
        <v>35.729999999999997</v>
      </c>
      <c r="Q946" s="16">
        <v>45572</v>
      </c>
      <c r="R946" s="6" t="s">
        <v>2922</v>
      </c>
      <c r="S946" s="9">
        <f t="shared" si="112"/>
        <v>2024</v>
      </c>
      <c r="T946" s="12">
        <f t="shared" si="113"/>
        <v>10</v>
      </c>
      <c r="U946" s="6" t="str">
        <f t="shared" si="114"/>
        <v>Oktober</v>
      </c>
      <c r="V946" s="9" t="str">
        <f t="shared" si="115"/>
        <v>Q4</v>
      </c>
      <c r="W946" s="10">
        <f t="shared" si="116"/>
        <v>6501.4560000000001</v>
      </c>
      <c r="X946" s="12">
        <f t="shared" si="117"/>
        <v>3</v>
      </c>
      <c r="Y946" s="9" t="str">
        <f t="shared" si="118"/>
        <v>Completed</v>
      </c>
      <c r="Z946" s="6" t="str">
        <f t="shared" si="119"/>
        <v>Medium</v>
      </c>
    </row>
    <row r="947" spans="1:26" x14ac:dyDescent="0.35">
      <c r="A947" s="8">
        <v>45661</v>
      </c>
      <c r="B947" s="6" t="s">
        <v>19</v>
      </c>
      <c r="C947" s="6" t="s">
        <v>26</v>
      </c>
      <c r="D947" s="12">
        <v>2</v>
      </c>
      <c r="E947" s="10">
        <v>194.97</v>
      </c>
      <c r="F947" s="6" t="s">
        <v>31</v>
      </c>
      <c r="G947" s="6" t="s">
        <v>35</v>
      </c>
      <c r="H947" s="7">
        <v>0</v>
      </c>
      <c r="I947" s="6" t="s">
        <v>40</v>
      </c>
      <c r="J947" s="10">
        <v>389.94</v>
      </c>
      <c r="K947" s="6" t="s">
        <v>44</v>
      </c>
      <c r="L947" s="6" t="s">
        <v>48</v>
      </c>
      <c r="M947" s="12">
        <v>0</v>
      </c>
      <c r="N947" s="9" t="s">
        <v>993</v>
      </c>
      <c r="O947" s="6" t="s">
        <v>1931</v>
      </c>
      <c r="P947" s="11">
        <v>9.89</v>
      </c>
      <c r="Q947" s="16">
        <v>45671</v>
      </c>
      <c r="R947" s="6" t="s">
        <v>2922</v>
      </c>
      <c r="S947" s="9">
        <f t="shared" si="112"/>
        <v>2025</v>
      </c>
      <c r="T947" s="12">
        <f t="shared" si="113"/>
        <v>1</v>
      </c>
      <c r="U947" s="6" t="str">
        <f t="shared" si="114"/>
        <v>Januari</v>
      </c>
      <c r="V947" s="9" t="str">
        <f t="shared" si="115"/>
        <v>Q1</v>
      </c>
      <c r="W947" s="10">
        <f t="shared" si="116"/>
        <v>380.05</v>
      </c>
      <c r="X947" s="12">
        <f t="shared" si="117"/>
        <v>10</v>
      </c>
      <c r="Y947" s="9" t="str">
        <f t="shared" si="118"/>
        <v>Completed</v>
      </c>
      <c r="Z947" s="6" t="str">
        <f t="shared" si="119"/>
        <v>No Discount</v>
      </c>
    </row>
    <row r="948" spans="1:26" x14ac:dyDescent="0.35">
      <c r="A948" s="8">
        <v>45649</v>
      </c>
      <c r="B948" s="6" t="s">
        <v>21</v>
      </c>
      <c r="C948" s="6" t="s">
        <v>29</v>
      </c>
      <c r="D948" s="12">
        <v>12</v>
      </c>
      <c r="E948" s="10">
        <v>171.91</v>
      </c>
      <c r="F948" s="6" t="s">
        <v>30</v>
      </c>
      <c r="G948" s="6" t="s">
        <v>35</v>
      </c>
      <c r="H948" s="7">
        <v>0.05</v>
      </c>
      <c r="I948" s="6" t="s">
        <v>36</v>
      </c>
      <c r="J948" s="10">
        <v>1959.7739999999999</v>
      </c>
      <c r="K948" s="6" t="s">
        <v>44</v>
      </c>
      <c r="L948" s="6" t="s">
        <v>49</v>
      </c>
      <c r="M948" s="12">
        <v>0</v>
      </c>
      <c r="N948" s="9" t="s">
        <v>994</v>
      </c>
      <c r="O948" s="6" t="s">
        <v>2444</v>
      </c>
      <c r="P948" s="11">
        <v>34.36</v>
      </c>
      <c r="Q948" s="16">
        <v>45659</v>
      </c>
      <c r="R948" s="6" t="s">
        <v>2924</v>
      </c>
      <c r="S948" s="9">
        <f t="shared" si="112"/>
        <v>2024</v>
      </c>
      <c r="T948" s="12">
        <f t="shared" si="113"/>
        <v>12</v>
      </c>
      <c r="U948" s="6" t="str">
        <f t="shared" si="114"/>
        <v>Desember</v>
      </c>
      <c r="V948" s="9" t="str">
        <f t="shared" si="115"/>
        <v>Q4</v>
      </c>
      <c r="W948" s="10">
        <f t="shared" si="116"/>
        <v>1925.414</v>
      </c>
      <c r="X948" s="12">
        <f t="shared" si="117"/>
        <v>10</v>
      </c>
      <c r="Y948" s="9" t="str">
        <f t="shared" si="118"/>
        <v>Completed</v>
      </c>
      <c r="Z948" s="6" t="str">
        <f t="shared" si="119"/>
        <v>Low</v>
      </c>
    </row>
    <row r="949" spans="1:26" x14ac:dyDescent="0.35">
      <c r="A949" s="8">
        <v>44955</v>
      </c>
      <c r="B949" s="6" t="s">
        <v>21</v>
      </c>
      <c r="C949" s="6" t="s">
        <v>23</v>
      </c>
      <c r="D949" s="12">
        <v>17</v>
      </c>
      <c r="E949" s="10">
        <v>535.88</v>
      </c>
      <c r="F949" s="6" t="s">
        <v>31</v>
      </c>
      <c r="G949" s="6" t="s">
        <v>34</v>
      </c>
      <c r="H949" s="7">
        <v>0.05</v>
      </c>
      <c r="I949" s="6" t="s">
        <v>41</v>
      </c>
      <c r="J949" s="10">
        <v>8654.4619999999995</v>
      </c>
      <c r="K949" s="6" t="s">
        <v>43</v>
      </c>
      <c r="L949" s="6" t="s">
        <v>2928</v>
      </c>
      <c r="M949" s="12">
        <v>0</v>
      </c>
      <c r="N949" s="9" t="s">
        <v>995</v>
      </c>
      <c r="O949" s="6" t="s">
        <v>2445</v>
      </c>
      <c r="P949" s="11">
        <v>26.12</v>
      </c>
      <c r="Q949" s="16">
        <v>44965</v>
      </c>
      <c r="R949" s="6" t="s">
        <v>2924</v>
      </c>
      <c r="S949" s="9">
        <f t="shared" si="112"/>
        <v>2023</v>
      </c>
      <c r="T949" s="12">
        <f t="shared" si="113"/>
        <v>1</v>
      </c>
      <c r="U949" s="6" t="str">
        <f t="shared" si="114"/>
        <v>Januari</v>
      </c>
      <c r="V949" s="9" t="str">
        <f t="shared" si="115"/>
        <v>Q1</v>
      </c>
      <c r="W949" s="10">
        <f t="shared" si="116"/>
        <v>8628.3419999999987</v>
      </c>
      <c r="X949" s="12">
        <f t="shared" si="117"/>
        <v>10</v>
      </c>
      <c r="Y949" s="9" t="str">
        <f t="shared" si="118"/>
        <v>Completed</v>
      </c>
      <c r="Z949" s="6" t="str">
        <f t="shared" si="119"/>
        <v>Low</v>
      </c>
    </row>
    <row r="950" spans="1:26" x14ac:dyDescent="0.35">
      <c r="A950" s="8">
        <v>45515</v>
      </c>
      <c r="B950" s="6" t="s">
        <v>22</v>
      </c>
      <c r="C950" s="6" t="s">
        <v>26</v>
      </c>
      <c r="D950" s="12">
        <v>12</v>
      </c>
      <c r="E950" s="10">
        <v>248.13</v>
      </c>
      <c r="F950" s="6" t="s">
        <v>31</v>
      </c>
      <c r="G950" s="6" t="s">
        <v>35</v>
      </c>
      <c r="H950" s="7">
        <v>0.05</v>
      </c>
      <c r="I950" s="6" t="s">
        <v>37</v>
      </c>
      <c r="J950" s="10">
        <v>2828.6819999999998</v>
      </c>
      <c r="K950" s="6" t="s">
        <v>46</v>
      </c>
      <c r="L950" s="6" t="s">
        <v>47</v>
      </c>
      <c r="M950" s="12">
        <v>0</v>
      </c>
      <c r="N950" s="9" t="s">
        <v>996</v>
      </c>
      <c r="O950" s="6" t="s">
        <v>2446</v>
      </c>
      <c r="P950" s="11">
        <v>26.03</v>
      </c>
      <c r="Q950" s="16">
        <v>45521</v>
      </c>
      <c r="R950" s="6" t="s">
        <v>2925</v>
      </c>
      <c r="S950" s="9">
        <f t="shared" si="112"/>
        <v>2024</v>
      </c>
      <c r="T950" s="12">
        <f t="shared" si="113"/>
        <v>8</v>
      </c>
      <c r="U950" s="6" t="str">
        <f t="shared" si="114"/>
        <v>Agustus</v>
      </c>
      <c r="V950" s="9" t="str">
        <f t="shared" si="115"/>
        <v>Q3</v>
      </c>
      <c r="W950" s="10">
        <f t="shared" si="116"/>
        <v>2802.6519999999996</v>
      </c>
      <c r="X950" s="12">
        <f t="shared" si="117"/>
        <v>6</v>
      </c>
      <c r="Y950" s="9" t="str">
        <f t="shared" si="118"/>
        <v>Completed</v>
      </c>
      <c r="Z950" s="6" t="str">
        <f t="shared" si="119"/>
        <v>Low</v>
      </c>
    </row>
    <row r="951" spans="1:26" x14ac:dyDescent="0.35">
      <c r="A951" s="8">
        <v>45255</v>
      </c>
      <c r="B951" s="6" t="s">
        <v>20</v>
      </c>
      <c r="C951" s="6" t="s">
        <v>24</v>
      </c>
      <c r="D951" s="12">
        <v>2</v>
      </c>
      <c r="E951" s="10">
        <v>482.1</v>
      </c>
      <c r="F951" s="6" t="s">
        <v>32</v>
      </c>
      <c r="G951" s="6" t="s">
        <v>35</v>
      </c>
      <c r="H951" s="7">
        <v>0</v>
      </c>
      <c r="I951" s="6" t="s">
        <v>39</v>
      </c>
      <c r="J951" s="10">
        <v>964.2</v>
      </c>
      <c r="K951" s="6" t="s">
        <v>42</v>
      </c>
      <c r="L951" s="6" t="s">
        <v>47</v>
      </c>
      <c r="M951" s="12">
        <v>0</v>
      </c>
      <c r="N951" s="9" t="s">
        <v>997</v>
      </c>
      <c r="O951" s="6" t="s">
        <v>2447</v>
      </c>
      <c r="P951" s="11">
        <v>45.35</v>
      </c>
      <c r="Q951" s="16">
        <v>45260</v>
      </c>
      <c r="R951" s="6" t="s">
        <v>2923</v>
      </c>
      <c r="S951" s="9">
        <f t="shared" si="112"/>
        <v>2023</v>
      </c>
      <c r="T951" s="12">
        <f t="shared" si="113"/>
        <v>11</v>
      </c>
      <c r="U951" s="6" t="str">
        <f t="shared" si="114"/>
        <v>November</v>
      </c>
      <c r="V951" s="9" t="str">
        <f t="shared" si="115"/>
        <v>Q4</v>
      </c>
      <c r="W951" s="10">
        <f t="shared" si="116"/>
        <v>918.85</v>
      </c>
      <c r="X951" s="12">
        <f t="shared" si="117"/>
        <v>5</v>
      </c>
      <c r="Y951" s="9" t="str">
        <f t="shared" si="118"/>
        <v>Completed</v>
      </c>
      <c r="Z951" s="6" t="str">
        <f t="shared" si="119"/>
        <v>No Discount</v>
      </c>
    </row>
    <row r="952" spans="1:26" x14ac:dyDescent="0.35">
      <c r="A952" s="8">
        <v>45720</v>
      </c>
      <c r="B952" s="6" t="s">
        <v>20</v>
      </c>
      <c r="C952" s="6" t="s">
        <v>27</v>
      </c>
      <c r="D952" s="12">
        <v>18</v>
      </c>
      <c r="E952" s="10">
        <v>382.01</v>
      </c>
      <c r="F952" s="6" t="s">
        <v>33</v>
      </c>
      <c r="G952" s="6" t="s">
        <v>34</v>
      </c>
      <c r="H952" s="7">
        <v>0.1</v>
      </c>
      <c r="I952" s="6" t="s">
        <v>37</v>
      </c>
      <c r="J952" s="10">
        <v>6188.5620000000008</v>
      </c>
      <c r="K952" s="6" t="s">
        <v>42</v>
      </c>
      <c r="L952" s="6" t="s">
        <v>48</v>
      </c>
      <c r="M952" s="12">
        <v>0</v>
      </c>
      <c r="N952" s="9" t="s">
        <v>998</v>
      </c>
      <c r="O952" s="6" t="s">
        <v>2448</v>
      </c>
      <c r="P952" s="11">
        <v>36.549999999999997</v>
      </c>
      <c r="Q952" s="16">
        <v>45724</v>
      </c>
      <c r="R952" s="6" t="s">
        <v>2923</v>
      </c>
      <c r="S952" s="9">
        <f t="shared" si="112"/>
        <v>2025</v>
      </c>
      <c r="T952" s="12">
        <f t="shared" si="113"/>
        <v>3</v>
      </c>
      <c r="U952" s="6" t="str">
        <f t="shared" si="114"/>
        <v>Maret</v>
      </c>
      <c r="V952" s="9" t="str">
        <f t="shared" si="115"/>
        <v>Q1</v>
      </c>
      <c r="W952" s="10">
        <f t="shared" si="116"/>
        <v>6152.0120000000006</v>
      </c>
      <c r="X952" s="12">
        <f t="shared" si="117"/>
        <v>4</v>
      </c>
      <c r="Y952" s="9" t="str">
        <f t="shared" si="118"/>
        <v>Completed</v>
      </c>
      <c r="Z952" s="6" t="str">
        <f t="shared" si="119"/>
        <v>Medium</v>
      </c>
    </row>
    <row r="953" spans="1:26" x14ac:dyDescent="0.35">
      <c r="A953" s="8">
        <v>45709</v>
      </c>
      <c r="B953" s="6" t="s">
        <v>20</v>
      </c>
      <c r="C953" s="6" t="s">
        <v>24</v>
      </c>
      <c r="D953" s="12">
        <v>13</v>
      </c>
      <c r="E953" s="10">
        <v>135.97999999999999</v>
      </c>
      <c r="F953" s="6" t="s">
        <v>32</v>
      </c>
      <c r="G953" s="6" t="s">
        <v>34</v>
      </c>
      <c r="H953" s="7">
        <v>0</v>
      </c>
      <c r="I953" s="6" t="s">
        <v>38</v>
      </c>
      <c r="J953" s="10">
        <v>1767.74</v>
      </c>
      <c r="K953" s="6" t="s">
        <v>42</v>
      </c>
      <c r="L953" s="6" t="s">
        <v>49</v>
      </c>
      <c r="M953" s="12">
        <v>0</v>
      </c>
      <c r="N953" s="9" t="s">
        <v>999</v>
      </c>
      <c r="O953" s="6" t="s">
        <v>2301</v>
      </c>
      <c r="P953" s="11">
        <v>28.35</v>
      </c>
      <c r="Q953" s="16">
        <v>45717</v>
      </c>
      <c r="R953" s="6" t="s">
        <v>2923</v>
      </c>
      <c r="S953" s="9">
        <f t="shared" si="112"/>
        <v>2025</v>
      </c>
      <c r="T953" s="12">
        <f t="shared" si="113"/>
        <v>2</v>
      </c>
      <c r="U953" s="6" t="str">
        <f t="shared" si="114"/>
        <v>Februari</v>
      </c>
      <c r="V953" s="9" t="str">
        <f t="shared" si="115"/>
        <v>Q1</v>
      </c>
      <c r="W953" s="10">
        <f t="shared" si="116"/>
        <v>1739.39</v>
      </c>
      <c r="X953" s="12">
        <f t="shared" si="117"/>
        <v>8</v>
      </c>
      <c r="Y953" s="9" t="str">
        <f t="shared" si="118"/>
        <v>Completed</v>
      </c>
      <c r="Z953" s="6" t="str">
        <f t="shared" si="119"/>
        <v>No Discount</v>
      </c>
    </row>
    <row r="954" spans="1:26" x14ac:dyDescent="0.35">
      <c r="A954" s="8">
        <v>45714</v>
      </c>
      <c r="B954" s="6" t="s">
        <v>18</v>
      </c>
      <c r="C954" s="6" t="s">
        <v>25</v>
      </c>
      <c r="D954" s="12">
        <v>9</v>
      </c>
      <c r="E954" s="10">
        <v>562.54</v>
      </c>
      <c r="F954" s="6" t="s">
        <v>31</v>
      </c>
      <c r="G954" s="6" t="s">
        <v>34</v>
      </c>
      <c r="H954" s="7">
        <v>0</v>
      </c>
      <c r="I954" s="6" t="s">
        <v>37</v>
      </c>
      <c r="J954" s="10">
        <v>5062.8599999999997</v>
      </c>
      <c r="K954" s="6" t="s">
        <v>44</v>
      </c>
      <c r="L954" s="6" t="s">
        <v>47</v>
      </c>
      <c r="M954" s="12">
        <v>0</v>
      </c>
      <c r="N954" s="9" t="s">
        <v>1000</v>
      </c>
      <c r="O954" s="6" t="s">
        <v>2449</v>
      </c>
      <c r="P954" s="11">
        <v>30.27</v>
      </c>
      <c r="Q954" s="16">
        <v>45716</v>
      </c>
      <c r="R954" s="6" t="s">
        <v>2921</v>
      </c>
      <c r="S954" s="9">
        <f t="shared" si="112"/>
        <v>2025</v>
      </c>
      <c r="T954" s="12">
        <f t="shared" si="113"/>
        <v>2</v>
      </c>
      <c r="U954" s="6" t="str">
        <f t="shared" si="114"/>
        <v>Februari</v>
      </c>
      <c r="V954" s="9" t="str">
        <f t="shared" si="115"/>
        <v>Q1</v>
      </c>
      <c r="W954" s="10">
        <f t="shared" si="116"/>
        <v>5032.5899999999992</v>
      </c>
      <c r="X954" s="12">
        <f t="shared" si="117"/>
        <v>2</v>
      </c>
      <c r="Y954" s="9" t="str">
        <f t="shared" si="118"/>
        <v>Completed</v>
      </c>
      <c r="Z954" s="6" t="str">
        <f t="shared" si="119"/>
        <v>No Discount</v>
      </c>
    </row>
    <row r="955" spans="1:26" x14ac:dyDescent="0.35">
      <c r="A955" s="8">
        <v>45380</v>
      </c>
      <c r="B955" s="6" t="s">
        <v>18</v>
      </c>
      <c r="C955" s="6" t="s">
        <v>27</v>
      </c>
      <c r="D955" s="12">
        <v>6</v>
      </c>
      <c r="E955" s="10">
        <v>509.48</v>
      </c>
      <c r="F955" s="6" t="s">
        <v>30</v>
      </c>
      <c r="G955" s="6" t="s">
        <v>34</v>
      </c>
      <c r="H955" s="7">
        <v>0</v>
      </c>
      <c r="I955" s="6" t="s">
        <v>37</v>
      </c>
      <c r="J955" s="10">
        <v>3056.88</v>
      </c>
      <c r="K955" s="6" t="s">
        <v>45</v>
      </c>
      <c r="L955" s="6" t="s">
        <v>49</v>
      </c>
      <c r="M955" s="12">
        <v>0</v>
      </c>
      <c r="N955" s="9" t="s">
        <v>1001</v>
      </c>
      <c r="O955" s="6" t="s">
        <v>2450</v>
      </c>
      <c r="P955" s="11">
        <v>35.92</v>
      </c>
      <c r="Q955" s="16">
        <v>45388</v>
      </c>
      <c r="R955" s="6" t="s">
        <v>2921</v>
      </c>
      <c r="S955" s="9">
        <f t="shared" si="112"/>
        <v>2024</v>
      </c>
      <c r="T955" s="12">
        <f t="shared" si="113"/>
        <v>3</v>
      </c>
      <c r="U955" s="6" t="str">
        <f t="shared" si="114"/>
        <v>Maret</v>
      </c>
      <c r="V955" s="9" t="str">
        <f t="shared" si="115"/>
        <v>Q1</v>
      </c>
      <c r="W955" s="10">
        <f t="shared" si="116"/>
        <v>3020.96</v>
      </c>
      <c r="X955" s="12">
        <f t="shared" si="117"/>
        <v>8</v>
      </c>
      <c r="Y955" s="9" t="str">
        <f t="shared" si="118"/>
        <v>Completed</v>
      </c>
      <c r="Z955" s="6" t="str">
        <f t="shared" si="119"/>
        <v>No Discount</v>
      </c>
    </row>
    <row r="956" spans="1:26" x14ac:dyDescent="0.35">
      <c r="A956" s="8">
        <v>45805</v>
      </c>
      <c r="B956" s="6" t="s">
        <v>22</v>
      </c>
      <c r="C956" s="6" t="s">
        <v>25</v>
      </c>
      <c r="D956" s="12">
        <v>3</v>
      </c>
      <c r="E956" s="10">
        <v>470.09</v>
      </c>
      <c r="F956" s="6" t="s">
        <v>30</v>
      </c>
      <c r="G956" s="6" t="s">
        <v>34</v>
      </c>
      <c r="H956" s="7">
        <v>0</v>
      </c>
      <c r="I956" s="6" t="s">
        <v>36</v>
      </c>
      <c r="J956" s="10">
        <v>1410.27</v>
      </c>
      <c r="K956" s="6" t="s">
        <v>43</v>
      </c>
      <c r="L956" s="6" t="s">
        <v>2928</v>
      </c>
      <c r="M956" s="12">
        <v>0</v>
      </c>
      <c r="N956" s="9" t="s">
        <v>1002</v>
      </c>
      <c r="O956" s="6" t="s">
        <v>2451</v>
      </c>
      <c r="P956" s="11">
        <v>38.29</v>
      </c>
      <c r="Q956" s="16">
        <v>45809</v>
      </c>
      <c r="R956" s="6" t="s">
        <v>2925</v>
      </c>
      <c r="S956" s="9">
        <f t="shared" si="112"/>
        <v>2025</v>
      </c>
      <c r="T956" s="12">
        <f t="shared" si="113"/>
        <v>5</v>
      </c>
      <c r="U956" s="6" t="str">
        <f t="shared" si="114"/>
        <v>Mei</v>
      </c>
      <c r="V956" s="9" t="str">
        <f t="shared" si="115"/>
        <v>Q2</v>
      </c>
      <c r="W956" s="10">
        <f t="shared" si="116"/>
        <v>1371.98</v>
      </c>
      <c r="X956" s="12">
        <f t="shared" si="117"/>
        <v>4</v>
      </c>
      <c r="Y956" s="9" t="str">
        <f t="shared" si="118"/>
        <v>Completed</v>
      </c>
      <c r="Z956" s="6" t="str">
        <f t="shared" si="119"/>
        <v>No Discount</v>
      </c>
    </row>
    <row r="957" spans="1:26" x14ac:dyDescent="0.35">
      <c r="A957" s="8">
        <v>45436</v>
      </c>
      <c r="B957" s="6" t="s">
        <v>22</v>
      </c>
      <c r="C957" s="6" t="s">
        <v>29</v>
      </c>
      <c r="D957" s="12">
        <v>10</v>
      </c>
      <c r="E957" s="10">
        <v>280.8</v>
      </c>
      <c r="F957" s="6" t="s">
        <v>32</v>
      </c>
      <c r="G957" s="6" t="s">
        <v>35</v>
      </c>
      <c r="H957" s="7">
        <v>0</v>
      </c>
      <c r="I957" s="6" t="s">
        <v>37</v>
      </c>
      <c r="J957" s="10">
        <v>2808</v>
      </c>
      <c r="K957" s="6" t="s">
        <v>44</v>
      </c>
      <c r="L957" s="6" t="s">
        <v>48</v>
      </c>
      <c r="M957" s="12">
        <v>0</v>
      </c>
      <c r="N957" s="9" t="s">
        <v>1003</v>
      </c>
      <c r="O957" s="6" t="s">
        <v>2452</v>
      </c>
      <c r="P957" s="11">
        <v>49.98</v>
      </c>
      <c r="Q957" s="16">
        <v>45442</v>
      </c>
      <c r="R957" s="6" t="s">
        <v>2925</v>
      </c>
      <c r="S957" s="9">
        <f t="shared" si="112"/>
        <v>2024</v>
      </c>
      <c r="T957" s="12">
        <f t="shared" si="113"/>
        <v>5</v>
      </c>
      <c r="U957" s="6" t="str">
        <f t="shared" si="114"/>
        <v>Mei</v>
      </c>
      <c r="V957" s="9" t="str">
        <f t="shared" si="115"/>
        <v>Q2</v>
      </c>
      <c r="W957" s="10">
        <f t="shared" si="116"/>
        <v>2758.02</v>
      </c>
      <c r="X957" s="12">
        <f t="shared" si="117"/>
        <v>6</v>
      </c>
      <c r="Y957" s="9" t="str">
        <f t="shared" si="118"/>
        <v>Completed</v>
      </c>
      <c r="Z957" s="6" t="str">
        <f t="shared" si="119"/>
        <v>No Discount</v>
      </c>
    </row>
    <row r="958" spans="1:26" x14ac:dyDescent="0.35">
      <c r="A958" s="8">
        <v>45058</v>
      </c>
      <c r="B958" s="6" t="s">
        <v>19</v>
      </c>
      <c r="C958" s="6" t="s">
        <v>26</v>
      </c>
      <c r="D958" s="12">
        <v>9</v>
      </c>
      <c r="E958" s="10">
        <v>251.43</v>
      </c>
      <c r="F958" s="6" t="s">
        <v>32</v>
      </c>
      <c r="G958" s="6" t="s">
        <v>35</v>
      </c>
      <c r="H958" s="7">
        <v>0.1</v>
      </c>
      <c r="I958" s="6" t="s">
        <v>38</v>
      </c>
      <c r="J958" s="10">
        <v>2036.5830000000001</v>
      </c>
      <c r="K958" s="6" t="s">
        <v>44</v>
      </c>
      <c r="L958" s="6" t="s">
        <v>2928</v>
      </c>
      <c r="M958" s="12">
        <v>0</v>
      </c>
      <c r="N958" s="9" t="s">
        <v>1004</v>
      </c>
      <c r="O958" s="6" t="s">
        <v>2453</v>
      </c>
      <c r="P958" s="11">
        <v>22.57</v>
      </c>
      <c r="Q958" s="16">
        <v>45063</v>
      </c>
      <c r="R958" s="6" t="s">
        <v>2922</v>
      </c>
      <c r="S958" s="9">
        <f t="shared" si="112"/>
        <v>2023</v>
      </c>
      <c r="T958" s="12">
        <f t="shared" si="113"/>
        <v>5</v>
      </c>
      <c r="U958" s="6" t="str">
        <f t="shared" si="114"/>
        <v>Mei</v>
      </c>
      <c r="V958" s="9" t="str">
        <f t="shared" si="115"/>
        <v>Q2</v>
      </c>
      <c r="W958" s="10">
        <f t="shared" si="116"/>
        <v>2014.0130000000001</v>
      </c>
      <c r="X958" s="12">
        <f t="shared" si="117"/>
        <v>5</v>
      </c>
      <c r="Y958" s="9" t="str">
        <f t="shared" si="118"/>
        <v>Completed</v>
      </c>
      <c r="Z958" s="6" t="str">
        <f t="shared" si="119"/>
        <v>Medium</v>
      </c>
    </row>
    <row r="959" spans="1:26" x14ac:dyDescent="0.35">
      <c r="A959" s="8">
        <v>45210</v>
      </c>
      <c r="B959" s="6" t="s">
        <v>19</v>
      </c>
      <c r="C959" s="6" t="s">
        <v>24</v>
      </c>
      <c r="D959" s="12">
        <v>4</v>
      </c>
      <c r="E959" s="10">
        <v>408.28</v>
      </c>
      <c r="F959" s="6" t="s">
        <v>31</v>
      </c>
      <c r="G959" s="6" t="s">
        <v>35</v>
      </c>
      <c r="H959" s="7">
        <v>0.15</v>
      </c>
      <c r="I959" s="6" t="s">
        <v>37</v>
      </c>
      <c r="J959" s="10">
        <v>1388.152</v>
      </c>
      <c r="K959" s="6" t="s">
        <v>46</v>
      </c>
      <c r="L959" s="6" t="s">
        <v>49</v>
      </c>
      <c r="M959" s="12">
        <v>0</v>
      </c>
      <c r="N959" s="9" t="s">
        <v>1005</v>
      </c>
      <c r="O959" s="6" t="s">
        <v>2234</v>
      </c>
      <c r="P959" s="11">
        <v>5.38</v>
      </c>
      <c r="Q959" s="16">
        <v>45214</v>
      </c>
      <c r="R959" s="6" t="s">
        <v>2922</v>
      </c>
      <c r="S959" s="9">
        <f t="shared" si="112"/>
        <v>2023</v>
      </c>
      <c r="T959" s="12">
        <f t="shared" si="113"/>
        <v>10</v>
      </c>
      <c r="U959" s="6" t="str">
        <f t="shared" si="114"/>
        <v>Oktober</v>
      </c>
      <c r="V959" s="9" t="str">
        <f t="shared" si="115"/>
        <v>Q4</v>
      </c>
      <c r="W959" s="10">
        <f t="shared" si="116"/>
        <v>1382.7719999999999</v>
      </c>
      <c r="X959" s="12">
        <f t="shared" si="117"/>
        <v>4</v>
      </c>
      <c r="Y959" s="9" t="str">
        <f t="shared" si="118"/>
        <v>Completed</v>
      </c>
      <c r="Z959" s="6" t="str">
        <f t="shared" si="119"/>
        <v>High</v>
      </c>
    </row>
    <row r="960" spans="1:26" x14ac:dyDescent="0.35">
      <c r="A960" s="8">
        <v>45316</v>
      </c>
      <c r="B960" s="6" t="s">
        <v>20</v>
      </c>
      <c r="C960" s="6" t="s">
        <v>29</v>
      </c>
      <c r="D960" s="12">
        <v>2</v>
      </c>
      <c r="E960" s="10">
        <v>27.43</v>
      </c>
      <c r="F960" s="6" t="s">
        <v>30</v>
      </c>
      <c r="G960" s="6" t="s">
        <v>35</v>
      </c>
      <c r="H960" s="7">
        <v>0.15</v>
      </c>
      <c r="I960" s="6" t="s">
        <v>38</v>
      </c>
      <c r="J960" s="10">
        <v>46.631</v>
      </c>
      <c r="K960" s="6" t="s">
        <v>42</v>
      </c>
      <c r="L960" s="6" t="s">
        <v>49</v>
      </c>
      <c r="M960" s="12">
        <v>0</v>
      </c>
      <c r="N960" s="9" t="s">
        <v>1006</v>
      </c>
      <c r="O960" s="6" t="s">
        <v>2454</v>
      </c>
      <c r="P960" s="11">
        <v>6.15</v>
      </c>
      <c r="Q960" s="16">
        <v>45323</v>
      </c>
      <c r="R960" s="6" t="s">
        <v>2923</v>
      </c>
      <c r="S960" s="9">
        <f t="shared" si="112"/>
        <v>2024</v>
      </c>
      <c r="T960" s="12">
        <f t="shared" si="113"/>
        <v>1</v>
      </c>
      <c r="U960" s="6" t="str">
        <f t="shared" si="114"/>
        <v>Januari</v>
      </c>
      <c r="V960" s="9" t="str">
        <f t="shared" si="115"/>
        <v>Q1</v>
      </c>
      <c r="W960" s="10">
        <f t="shared" si="116"/>
        <v>40.481000000000002</v>
      </c>
      <c r="X960" s="12">
        <f t="shared" si="117"/>
        <v>7</v>
      </c>
      <c r="Y960" s="9" t="str">
        <f t="shared" si="118"/>
        <v>Completed</v>
      </c>
      <c r="Z960" s="6" t="str">
        <f t="shared" si="119"/>
        <v>High</v>
      </c>
    </row>
    <row r="961" spans="1:26" x14ac:dyDescent="0.35">
      <c r="A961" s="8">
        <v>44960</v>
      </c>
      <c r="B961" s="6" t="s">
        <v>18</v>
      </c>
      <c r="C961" s="6" t="s">
        <v>24</v>
      </c>
      <c r="D961" s="12">
        <v>11</v>
      </c>
      <c r="E961" s="10">
        <v>321.72000000000003</v>
      </c>
      <c r="F961" s="6" t="s">
        <v>31</v>
      </c>
      <c r="G961" s="6" t="s">
        <v>35</v>
      </c>
      <c r="H961" s="7">
        <v>0.1</v>
      </c>
      <c r="I961" s="6" t="s">
        <v>39</v>
      </c>
      <c r="J961" s="10">
        <v>3185.0279999999998</v>
      </c>
      <c r="K961" s="6" t="s">
        <v>42</v>
      </c>
      <c r="L961" s="6" t="s">
        <v>49</v>
      </c>
      <c r="M961" s="12">
        <v>1</v>
      </c>
      <c r="N961" s="9" t="s">
        <v>1007</v>
      </c>
      <c r="O961" s="6" t="s">
        <v>2455</v>
      </c>
      <c r="P961" s="11">
        <v>17.940000000000001</v>
      </c>
      <c r="Q961" s="16">
        <v>44963</v>
      </c>
      <c r="R961" s="6" t="s">
        <v>2921</v>
      </c>
      <c r="S961" s="9">
        <f t="shared" si="112"/>
        <v>2023</v>
      </c>
      <c r="T961" s="12">
        <f t="shared" si="113"/>
        <v>2</v>
      </c>
      <c r="U961" s="6" t="str">
        <f t="shared" si="114"/>
        <v>Februari</v>
      </c>
      <c r="V961" s="9" t="str">
        <f t="shared" si="115"/>
        <v>Q1</v>
      </c>
      <c r="W961" s="10">
        <f t="shared" si="116"/>
        <v>3167.0879999999997</v>
      </c>
      <c r="X961" s="12">
        <f t="shared" si="117"/>
        <v>3</v>
      </c>
      <c r="Y961" s="9" t="str">
        <f t="shared" si="118"/>
        <v>Returned</v>
      </c>
      <c r="Z961" s="6" t="str">
        <f t="shared" si="119"/>
        <v>Medium</v>
      </c>
    </row>
    <row r="962" spans="1:26" x14ac:dyDescent="0.35">
      <c r="A962" s="8">
        <v>45481</v>
      </c>
      <c r="B962" s="6" t="s">
        <v>20</v>
      </c>
      <c r="C962" s="6" t="s">
        <v>25</v>
      </c>
      <c r="D962" s="12">
        <v>5</v>
      </c>
      <c r="E962" s="10">
        <v>186.32</v>
      </c>
      <c r="F962" s="6" t="s">
        <v>31</v>
      </c>
      <c r="G962" s="6" t="s">
        <v>34</v>
      </c>
      <c r="H962" s="7">
        <v>0.1</v>
      </c>
      <c r="I962" s="6" t="s">
        <v>39</v>
      </c>
      <c r="J962" s="10">
        <v>838.43999999999994</v>
      </c>
      <c r="K962" s="6" t="s">
        <v>43</v>
      </c>
      <c r="L962" s="6" t="s">
        <v>49</v>
      </c>
      <c r="M962" s="12">
        <v>0</v>
      </c>
      <c r="N962" s="9" t="s">
        <v>1008</v>
      </c>
      <c r="O962" s="6" t="s">
        <v>1674</v>
      </c>
      <c r="P962" s="11">
        <v>17.09</v>
      </c>
      <c r="Q962" s="16">
        <v>45487</v>
      </c>
      <c r="R962" s="6" t="s">
        <v>2923</v>
      </c>
      <c r="S962" s="9">
        <f t="shared" si="112"/>
        <v>2024</v>
      </c>
      <c r="T962" s="12">
        <f t="shared" si="113"/>
        <v>7</v>
      </c>
      <c r="U962" s="6" t="str">
        <f t="shared" si="114"/>
        <v>Juli</v>
      </c>
      <c r="V962" s="9" t="str">
        <f t="shared" si="115"/>
        <v>Q3</v>
      </c>
      <c r="W962" s="10">
        <f t="shared" si="116"/>
        <v>821.34999999999991</v>
      </c>
      <c r="X962" s="12">
        <f t="shared" si="117"/>
        <v>6</v>
      </c>
      <c r="Y962" s="9" t="str">
        <f t="shared" si="118"/>
        <v>Completed</v>
      </c>
      <c r="Z962" s="6" t="str">
        <f t="shared" si="119"/>
        <v>Medium</v>
      </c>
    </row>
    <row r="963" spans="1:26" x14ac:dyDescent="0.35">
      <c r="A963" s="8">
        <v>45808</v>
      </c>
      <c r="B963" s="6" t="s">
        <v>19</v>
      </c>
      <c r="C963" s="6" t="s">
        <v>27</v>
      </c>
      <c r="D963" s="12">
        <v>3</v>
      </c>
      <c r="E963" s="10">
        <v>390.28</v>
      </c>
      <c r="F963" s="6" t="s">
        <v>30</v>
      </c>
      <c r="G963" s="6" t="s">
        <v>35</v>
      </c>
      <c r="H963" s="7">
        <v>0</v>
      </c>
      <c r="I963" s="6" t="s">
        <v>38</v>
      </c>
      <c r="J963" s="10">
        <v>1170.8399999999999</v>
      </c>
      <c r="K963" s="6" t="s">
        <v>42</v>
      </c>
      <c r="L963" s="6" t="s">
        <v>49</v>
      </c>
      <c r="M963" s="12">
        <v>1</v>
      </c>
      <c r="N963" s="9" t="s">
        <v>1009</v>
      </c>
      <c r="O963" s="6" t="s">
        <v>2456</v>
      </c>
      <c r="P963" s="11">
        <v>45.22</v>
      </c>
      <c r="Q963" s="16">
        <v>45818</v>
      </c>
      <c r="R963" s="6" t="s">
        <v>2922</v>
      </c>
      <c r="S963" s="9">
        <f t="shared" si="112"/>
        <v>2025</v>
      </c>
      <c r="T963" s="12">
        <f t="shared" si="113"/>
        <v>5</v>
      </c>
      <c r="U963" s="6" t="str">
        <f t="shared" si="114"/>
        <v>Mei</v>
      </c>
      <c r="V963" s="9" t="str">
        <f t="shared" si="115"/>
        <v>Q2</v>
      </c>
      <c r="W963" s="10">
        <f t="shared" si="116"/>
        <v>1125.6199999999999</v>
      </c>
      <c r="X963" s="12">
        <f t="shared" si="117"/>
        <v>10</v>
      </c>
      <c r="Y963" s="9" t="str">
        <f t="shared" si="118"/>
        <v>Returned</v>
      </c>
      <c r="Z963" s="6" t="str">
        <f t="shared" si="119"/>
        <v>No Discount</v>
      </c>
    </row>
    <row r="964" spans="1:26" x14ac:dyDescent="0.35">
      <c r="A964" s="8">
        <v>45239</v>
      </c>
      <c r="B964" s="6" t="s">
        <v>19</v>
      </c>
      <c r="C964" s="6" t="s">
        <v>27</v>
      </c>
      <c r="D964" s="12">
        <v>13</v>
      </c>
      <c r="E964" s="10">
        <v>174.9</v>
      </c>
      <c r="F964" s="6" t="s">
        <v>31</v>
      </c>
      <c r="G964" s="6" t="s">
        <v>34</v>
      </c>
      <c r="H964" s="7">
        <v>0.15</v>
      </c>
      <c r="I964" s="6" t="s">
        <v>39</v>
      </c>
      <c r="J964" s="10">
        <v>1932.645</v>
      </c>
      <c r="K964" s="6" t="s">
        <v>42</v>
      </c>
      <c r="L964" s="6" t="s">
        <v>49</v>
      </c>
      <c r="M964" s="12">
        <v>0</v>
      </c>
      <c r="N964" s="9" t="s">
        <v>1010</v>
      </c>
      <c r="O964" s="6" t="s">
        <v>2457</v>
      </c>
      <c r="P964" s="11">
        <v>31.26</v>
      </c>
      <c r="Q964" s="16">
        <v>45242</v>
      </c>
      <c r="R964" s="6" t="s">
        <v>2922</v>
      </c>
      <c r="S964" s="9">
        <f t="shared" ref="S964:S1027" si="120">YEAR(A964)</f>
        <v>2023</v>
      </c>
      <c r="T964" s="12">
        <f t="shared" ref="T964:T1027" si="121">MONTH(A964)</f>
        <v>11</v>
      </c>
      <c r="U964" s="6" t="str">
        <f t="shared" ref="U964:U1027" si="122">TEXT(A964,"MMMM")</f>
        <v>November</v>
      </c>
      <c r="V964" s="9" t="str">
        <f t="shared" ref="V964:V1027" si="123">CHOOSE(ROUNDUP(MONTH(A964)/3,0),"Q1","Q2","Q3","Q4")</f>
        <v>Q4</v>
      </c>
      <c r="W964" s="10">
        <f t="shared" ref="W964:W1027" si="124">J964-P964</f>
        <v>1901.385</v>
      </c>
      <c r="X964" s="12">
        <f t="shared" ref="X964:X1027" si="125">Q964-A964</f>
        <v>3</v>
      </c>
      <c r="Y964" s="9" t="str">
        <f t="shared" ref="Y964:Y1027" si="126">IF(M964=1,"Returned","Completed")</f>
        <v>Completed</v>
      </c>
      <c r="Z964" s="6" t="str">
        <f t="shared" ref="Z964:Z1027" si="127">_xlfn.IFS(H964=0,"No Discount",H964=0.05,"Low",H964=0.1,"Medium",H964=0.15,"High")</f>
        <v>High</v>
      </c>
    </row>
    <row r="965" spans="1:26" x14ac:dyDescent="0.35">
      <c r="A965" s="8">
        <v>45113</v>
      </c>
      <c r="B965" s="6" t="s">
        <v>20</v>
      </c>
      <c r="C965" s="6" t="s">
        <v>26</v>
      </c>
      <c r="D965" s="12">
        <v>8</v>
      </c>
      <c r="E965" s="10">
        <v>419.13</v>
      </c>
      <c r="F965" s="6" t="s">
        <v>31</v>
      </c>
      <c r="G965" s="6" t="s">
        <v>35</v>
      </c>
      <c r="H965" s="7">
        <v>0.1</v>
      </c>
      <c r="I965" s="6" t="s">
        <v>37</v>
      </c>
      <c r="J965" s="10">
        <v>3017.7359999999999</v>
      </c>
      <c r="K965" s="6" t="s">
        <v>42</v>
      </c>
      <c r="L965" s="6" t="s">
        <v>2928</v>
      </c>
      <c r="M965" s="12">
        <v>1</v>
      </c>
      <c r="N965" s="9" t="s">
        <v>1011</v>
      </c>
      <c r="O965" s="6" t="s">
        <v>2458</v>
      </c>
      <c r="P965" s="11">
        <v>11.02</v>
      </c>
      <c r="Q965" s="16">
        <v>45117</v>
      </c>
      <c r="R965" s="6" t="s">
        <v>2923</v>
      </c>
      <c r="S965" s="9">
        <f t="shared" si="120"/>
        <v>2023</v>
      </c>
      <c r="T965" s="12">
        <f t="shared" si="121"/>
        <v>7</v>
      </c>
      <c r="U965" s="6" t="str">
        <f t="shared" si="122"/>
        <v>Juli</v>
      </c>
      <c r="V965" s="9" t="str">
        <f t="shared" si="123"/>
        <v>Q3</v>
      </c>
      <c r="W965" s="10">
        <f t="shared" si="124"/>
        <v>3006.7159999999999</v>
      </c>
      <c r="X965" s="12">
        <f t="shared" si="125"/>
        <v>4</v>
      </c>
      <c r="Y965" s="9" t="str">
        <f t="shared" si="126"/>
        <v>Returned</v>
      </c>
      <c r="Z965" s="6" t="str">
        <f t="shared" si="127"/>
        <v>Medium</v>
      </c>
    </row>
    <row r="966" spans="1:26" x14ac:dyDescent="0.35">
      <c r="A966" s="8">
        <v>45121</v>
      </c>
      <c r="B966" s="6" t="s">
        <v>20</v>
      </c>
      <c r="C966" s="6" t="s">
        <v>26</v>
      </c>
      <c r="D966" s="12">
        <v>12</v>
      </c>
      <c r="E966" s="10">
        <v>116.96</v>
      </c>
      <c r="F966" s="6" t="s">
        <v>33</v>
      </c>
      <c r="G966" s="6" t="s">
        <v>34</v>
      </c>
      <c r="H966" s="7">
        <v>0</v>
      </c>
      <c r="I966" s="6" t="s">
        <v>37</v>
      </c>
      <c r="J966" s="10">
        <v>1403.52</v>
      </c>
      <c r="K966" s="6" t="s">
        <v>43</v>
      </c>
      <c r="L966" s="6" t="s">
        <v>49</v>
      </c>
      <c r="M966" s="12">
        <v>0</v>
      </c>
      <c r="N966" s="9" t="s">
        <v>1012</v>
      </c>
      <c r="O966" s="6" t="s">
        <v>2459</v>
      </c>
      <c r="P966" s="11">
        <v>22.04</v>
      </c>
      <c r="Q966" s="16">
        <v>45129</v>
      </c>
      <c r="R966" s="6" t="s">
        <v>2923</v>
      </c>
      <c r="S966" s="9">
        <f t="shared" si="120"/>
        <v>2023</v>
      </c>
      <c r="T966" s="12">
        <f t="shared" si="121"/>
        <v>7</v>
      </c>
      <c r="U966" s="6" t="str">
        <f t="shared" si="122"/>
        <v>Juli</v>
      </c>
      <c r="V966" s="9" t="str">
        <f t="shared" si="123"/>
        <v>Q3</v>
      </c>
      <c r="W966" s="10">
        <f t="shared" si="124"/>
        <v>1381.48</v>
      </c>
      <c r="X966" s="12">
        <f t="shared" si="125"/>
        <v>8</v>
      </c>
      <c r="Y966" s="9" t="str">
        <f t="shared" si="126"/>
        <v>Completed</v>
      </c>
      <c r="Z966" s="6" t="str">
        <f t="shared" si="127"/>
        <v>No Discount</v>
      </c>
    </row>
    <row r="967" spans="1:26" x14ac:dyDescent="0.35">
      <c r="A967" s="8">
        <v>45243</v>
      </c>
      <c r="B967" s="6" t="s">
        <v>22</v>
      </c>
      <c r="C967" s="6" t="s">
        <v>26</v>
      </c>
      <c r="D967" s="12">
        <v>11</v>
      </c>
      <c r="E967" s="10">
        <v>323.72000000000003</v>
      </c>
      <c r="F967" s="6" t="s">
        <v>31</v>
      </c>
      <c r="G967" s="6" t="s">
        <v>34</v>
      </c>
      <c r="H967" s="7">
        <v>0.1</v>
      </c>
      <c r="I967" s="6" t="s">
        <v>41</v>
      </c>
      <c r="J967" s="10">
        <v>3204.828</v>
      </c>
      <c r="K967" s="6" t="s">
        <v>43</v>
      </c>
      <c r="L967" s="6" t="s">
        <v>49</v>
      </c>
      <c r="M967" s="12">
        <v>0</v>
      </c>
      <c r="N967" s="9" t="s">
        <v>1013</v>
      </c>
      <c r="O967" s="6" t="s">
        <v>2460</v>
      </c>
      <c r="P967" s="11">
        <v>7.52</v>
      </c>
      <c r="Q967" s="16">
        <v>45245</v>
      </c>
      <c r="R967" s="6" t="s">
        <v>2925</v>
      </c>
      <c r="S967" s="9">
        <f t="shared" si="120"/>
        <v>2023</v>
      </c>
      <c r="T967" s="12">
        <f t="shared" si="121"/>
        <v>11</v>
      </c>
      <c r="U967" s="6" t="str">
        <f t="shared" si="122"/>
        <v>November</v>
      </c>
      <c r="V967" s="9" t="str">
        <f t="shared" si="123"/>
        <v>Q4</v>
      </c>
      <c r="W967" s="10">
        <f t="shared" si="124"/>
        <v>3197.308</v>
      </c>
      <c r="X967" s="12">
        <f t="shared" si="125"/>
        <v>2</v>
      </c>
      <c r="Y967" s="9" t="str">
        <f t="shared" si="126"/>
        <v>Completed</v>
      </c>
      <c r="Z967" s="6" t="str">
        <f t="shared" si="127"/>
        <v>Medium</v>
      </c>
    </row>
    <row r="968" spans="1:26" x14ac:dyDescent="0.35">
      <c r="A968" s="8">
        <v>45690</v>
      </c>
      <c r="B968" s="6" t="s">
        <v>22</v>
      </c>
      <c r="C968" s="6" t="s">
        <v>28</v>
      </c>
      <c r="D968" s="12">
        <v>11</v>
      </c>
      <c r="E968" s="10">
        <v>155.49</v>
      </c>
      <c r="F968" s="6" t="s">
        <v>33</v>
      </c>
      <c r="G968" s="6" t="s">
        <v>35</v>
      </c>
      <c r="H968" s="7">
        <v>0.05</v>
      </c>
      <c r="I968" s="6" t="s">
        <v>38</v>
      </c>
      <c r="J968" s="10">
        <v>1624.8705</v>
      </c>
      <c r="K968" s="6" t="s">
        <v>46</v>
      </c>
      <c r="L968" s="6" t="s">
        <v>2928</v>
      </c>
      <c r="M968" s="12">
        <v>0</v>
      </c>
      <c r="N968" s="9" t="s">
        <v>1014</v>
      </c>
      <c r="O968" s="6" t="s">
        <v>2461</v>
      </c>
      <c r="P968" s="11">
        <v>47.01</v>
      </c>
      <c r="Q968" s="16">
        <v>45700</v>
      </c>
      <c r="R968" s="6" t="s">
        <v>2925</v>
      </c>
      <c r="S968" s="9">
        <f t="shared" si="120"/>
        <v>2025</v>
      </c>
      <c r="T968" s="12">
        <f t="shared" si="121"/>
        <v>2</v>
      </c>
      <c r="U968" s="6" t="str">
        <f t="shared" si="122"/>
        <v>Februari</v>
      </c>
      <c r="V968" s="9" t="str">
        <f t="shared" si="123"/>
        <v>Q1</v>
      </c>
      <c r="W968" s="10">
        <f t="shared" si="124"/>
        <v>1577.8605</v>
      </c>
      <c r="X968" s="12">
        <f t="shared" si="125"/>
        <v>10</v>
      </c>
      <c r="Y968" s="9" t="str">
        <f t="shared" si="126"/>
        <v>Completed</v>
      </c>
      <c r="Z968" s="6" t="str">
        <f t="shared" si="127"/>
        <v>Low</v>
      </c>
    </row>
    <row r="969" spans="1:26" x14ac:dyDescent="0.35">
      <c r="A969" s="8">
        <v>45418</v>
      </c>
      <c r="B969" s="6" t="s">
        <v>19</v>
      </c>
      <c r="C969" s="6" t="s">
        <v>29</v>
      </c>
      <c r="D969" s="12">
        <v>20</v>
      </c>
      <c r="E969" s="10">
        <v>270.2</v>
      </c>
      <c r="F969" s="6" t="s">
        <v>31</v>
      </c>
      <c r="G969" s="6" t="s">
        <v>34</v>
      </c>
      <c r="H969" s="7">
        <v>0</v>
      </c>
      <c r="I969" s="6" t="s">
        <v>40</v>
      </c>
      <c r="J969" s="10">
        <v>5404</v>
      </c>
      <c r="K969" s="6" t="s">
        <v>44</v>
      </c>
      <c r="L969" s="6" t="s">
        <v>49</v>
      </c>
      <c r="M969" s="12">
        <v>0</v>
      </c>
      <c r="N969" s="9" t="s">
        <v>1015</v>
      </c>
      <c r="O969" s="6" t="s">
        <v>2462</v>
      </c>
      <c r="P969" s="11">
        <v>6.8</v>
      </c>
      <c r="Q969" s="16">
        <v>45427</v>
      </c>
      <c r="R969" s="6" t="s">
        <v>2922</v>
      </c>
      <c r="S969" s="9">
        <f t="shared" si="120"/>
        <v>2024</v>
      </c>
      <c r="T969" s="12">
        <f t="shared" si="121"/>
        <v>5</v>
      </c>
      <c r="U969" s="6" t="str">
        <f t="shared" si="122"/>
        <v>Mei</v>
      </c>
      <c r="V969" s="9" t="str">
        <f t="shared" si="123"/>
        <v>Q2</v>
      </c>
      <c r="W969" s="10">
        <f t="shared" si="124"/>
        <v>5397.2</v>
      </c>
      <c r="X969" s="12">
        <f t="shared" si="125"/>
        <v>9</v>
      </c>
      <c r="Y969" s="9" t="str">
        <f t="shared" si="126"/>
        <v>Completed</v>
      </c>
      <c r="Z969" s="6" t="str">
        <f t="shared" si="127"/>
        <v>No Discount</v>
      </c>
    </row>
    <row r="970" spans="1:26" x14ac:dyDescent="0.35">
      <c r="A970" s="8">
        <v>45582</v>
      </c>
      <c r="B970" s="6" t="s">
        <v>19</v>
      </c>
      <c r="C970" s="6" t="s">
        <v>29</v>
      </c>
      <c r="D970" s="12">
        <v>15</v>
      </c>
      <c r="E970" s="10">
        <v>482.08</v>
      </c>
      <c r="F970" s="6" t="s">
        <v>33</v>
      </c>
      <c r="G970" s="6" t="s">
        <v>35</v>
      </c>
      <c r="H970" s="7">
        <v>0.1</v>
      </c>
      <c r="I970" s="6" t="s">
        <v>36</v>
      </c>
      <c r="J970" s="10">
        <v>6508.08</v>
      </c>
      <c r="K970" s="6" t="s">
        <v>45</v>
      </c>
      <c r="L970" s="6" t="s">
        <v>47</v>
      </c>
      <c r="M970" s="12">
        <v>1</v>
      </c>
      <c r="N970" s="9" t="s">
        <v>1016</v>
      </c>
      <c r="O970" s="6" t="s">
        <v>2138</v>
      </c>
      <c r="P970" s="11">
        <v>13.35</v>
      </c>
      <c r="Q970" s="16">
        <v>45584</v>
      </c>
      <c r="R970" s="6" t="s">
        <v>2922</v>
      </c>
      <c r="S970" s="9">
        <f t="shared" si="120"/>
        <v>2024</v>
      </c>
      <c r="T970" s="12">
        <f t="shared" si="121"/>
        <v>10</v>
      </c>
      <c r="U970" s="6" t="str">
        <f t="shared" si="122"/>
        <v>Oktober</v>
      </c>
      <c r="V970" s="9" t="str">
        <f t="shared" si="123"/>
        <v>Q4</v>
      </c>
      <c r="W970" s="10">
        <f t="shared" si="124"/>
        <v>6494.73</v>
      </c>
      <c r="X970" s="12">
        <f t="shared" si="125"/>
        <v>2</v>
      </c>
      <c r="Y970" s="9" t="str">
        <f t="shared" si="126"/>
        <v>Returned</v>
      </c>
      <c r="Z970" s="6" t="str">
        <f t="shared" si="127"/>
        <v>Medium</v>
      </c>
    </row>
    <row r="971" spans="1:26" x14ac:dyDescent="0.35">
      <c r="A971" s="8">
        <v>45686</v>
      </c>
      <c r="B971" s="6" t="s">
        <v>20</v>
      </c>
      <c r="C971" s="6" t="s">
        <v>23</v>
      </c>
      <c r="D971" s="12">
        <v>11</v>
      </c>
      <c r="E971" s="10">
        <v>431.51</v>
      </c>
      <c r="F971" s="6" t="s">
        <v>32</v>
      </c>
      <c r="G971" s="6" t="s">
        <v>34</v>
      </c>
      <c r="H971" s="7">
        <v>0.1</v>
      </c>
      <c r="I971" s="6" t="s">
        <v>39</v>
      </c>
      <c r="J971" s="10">
        <v>4271.9489999999996</v>
      </c>
      <c r="K971" s="6" t="s">
        <v>45</v>
      </c>
      <c r="L971" s="6" t="s">
        <v>48</v>
      </c>
      <c r="M971" s="12">
        <v>0</v>
      </c>
      <c r="N971" s="9" t="s">
        <v>1017</v>
      </c>
      <c r="O971" s="6" t="s">
        <v>2463</v>
      </c>
      <c r="P971" s="11">
        <v>22.83</v>
      </c>
      <c r="Q971" s="16">
        <v>45693</v>
      </c>
      <c r="R971" s="6" t="s">
        <v>2923</v>
      </c>
      <c r="S971" s="9">
        <f t="shared" si="120"/>
        <v>2025</v>
      </c>
      <c r="T971" s="12">
        <f t="shared" si="121"/>
        <v>1</v>
      </c>
      <c r="U971" s="6" t="str">
        <f t="shared" si="122"/>
        <v>Januari</v>
      </c>
      <c r="V971" s="9" t="str">
        <f t="shared" si="123"/>
        <v>Q1</v>
      </c>
      <c r="W971" s="10">
        <f t="shared" si="124"/>
        <v>4249.1189999999997</v>
      </c>
      <c r="X971" s="12">
        <f t="shared" si="125"/>
        <v>7</v>
      </c>
      <c r="Y971" s="9" t="str">
        <f t="shared" si="126"/>
        <v>Completed</v>
      </c>
      <c r="Z971" s="6" t="str">
        <f t="shared" si="127"/>
        <v>Medium</v>
      </c>
    </row>
    <row r="972" spans="1:26" x14ac:dyDescent="0.35">
      <c r="A972" s="8">
        <v>45739</v>
      </c>
      <c r="B972" s="6" t="s">
        <v>21</v>
      </c>
      <c r="C972" s="6" t="s">
        <v>26</v>
      </c>
      <c r="D972" s="12">
        <v>5</v>
      </c>
      <c r="E972" s="10">
        <v>302.76</v>
      </c>
      <c r="F972" s="6" t="s">
        <v>33</v>
      </c>
      <c r="G972" s="6" t="s">
        <v>34</v>
      </c>
      <c r="H972" s="7">
        <v>0</v>
      </c>
      <c r="I972" s="6" t="s">
        <v>39</v>
      </c>
      <c r="J972" s="10">
        <v>1513.8</v>
      </c>
      <c r="K972" s="6" t="s">
        <v>43</v>
      </c>
      <c r="L972" s="6" t="s">
        <v>47</v>
      </c>
      <c r="M972" s="12">
        <v>1</v>
      </c>
      <c r="N972" s="9" t="s">
        <v>1018</v>
      </c>
      <c r="O972" s="6" t="s">
        <v>2464</v>
      </c>
      <c r="P972" s="11">
        <v>46.69</v>
      </c>
      <c r="Q972" s="16">
        <v>45745</v>
      </c>
      <c r="R972" s="6" t="s">
        <v>2924</v>
      </c>
      <c r="S972" s="9">
        <f t="shared" si="120"/>
        <v>2025</v>
      </c>
      <c r="T972" s="12">
        <f t="shared" si="121"/>
        <v>3</v>
      </c>
      <c r="U972" s="6" t="str">
        <f t="shared" si="122"/>
        <v>Maret</v>
      </c>
      <c r="V972" s="9" t="str">
        <f t="shared" si="123"/>
        <v>Q1</v>
      </c>
      <c r="W972" s="10">
        <f t="shared" si="124"/>
        <v>1467.11</v>
      </c>
      <c r="X972" s="12">
        <f t="shared" si="125"/>
        <v>6</v>
      </c>
      <c r="Y972" s="9" t="str">
        <f t="shared" si="126"/>
        <v>Returned</v>
      </c>
      <c r="Z972" s="6" t="str">
        <f t="shared" si="127"/>
        <v>No Discount</v>
      </c>
    </row>
    <row r="973" spans="1:26" x14ac:dyDescent="0.35">
      <c r="A973" s="8">
        <v>45393</v>
      </c>
      <c r="B973" s="6" t="s">
        <v>22</v>
      </c>
      <c r="C973" s="6" t="s">
        <v>26</v>
      </c>
      <c r="D973" s="12">
        <v>19</v>
      </c>
      <c r="E973" s="10">
        <v>344.92</v>
      </c>
      <c r="F973" s="6" t="s">
        <v>32</v>
      </c>
      <c r="G973" s="6" t="s">
        <v>34</v>
      </c>
      <c r="H973" s="7">
        <v>0</v>
      </c>
      <c r="I973" s="6" t="s">
        <v>36</v>
      </c>
      <c r="J973" s="10">
        <v>6553.48</v>
      </c>
      <c r="K973" s="6" t="s">
        <v>46</v>
      </c>
      <c r="L973" s="6" t="s">
        <v>49</v>
      </c>
      <c r="M973" s="12">
        <v>0</v>
      </c>
      <c r="N973" s="9" t="s">
        <v>1019</v>
      </c>
      <c r="O973" s="6" t="s">
        <v>2465</v>
      </c>
      <c r="P973" s="11">
        <v>6.91</v>
      </c>
      <c r="Q973" s="16">
        <v>45402</v>
      </c>
      <c r="R973" s="6" t="s">
        <v>2925</v>
      </c>
      <c r="S973" s="9">
        <f t="shared" si="120"/>
        <v>2024</v>
      </c>
      <c r="T973" s="12">
        <f t="shared" si="121"/>
        <v>4</v>
      </c>
      <c r="U973" s="6" t="str">
        <f t="shared" si="122"/>
        <v>April</v>
      </c>
      <c r="V973" s="9" t="str">
        <f t="shared" si="123"/>
        <v>Q2</v>
      </c>
      <c r="W973" s="10">
        <f t="shared" si="124"/>
        <v>6546.57</v>
      </c>
      <c r="X973" s="12">
        <f t="shared" si="125"/>
        <v>9</v>
      </c>
      <c r="Y973" s="9" t="str">
        <f t="shared" si="126"/>
        <v>Completed</v>
      </c>
      <c r="Z973" s="6" t="str">
        <f t="shared" si="127"/>
        <v>No Discount</v>
      </c>
    </row>
    <row r="974" spans="1:26" x14ac:dyDescent="0.35">
      <c r="A974" s="8">
        <v>45415</v>
      </c>
      <c r="B974" s="6" t="s">
        <v>21</v>
      </c>
      <c r="C974" s="6" t="s">
        <v>26</v>
      </c>
      <c r="D974" s="12">
        <v>7</v>
      </c>
      <c r="E974" s="10">
        <v>511.46</v>
      </c>
      <c r="F974" s="6" t="s">
        <v>32</v>
      </c>
      <c r="G974" s="6" t="s">
        <v>35</v>
      </c>
      <c r="H974" s="7">
        <v>0.1</v>
      </c>
      <c r="I974" s="6" t="s">
        <v>36</v>
      </c>
      <c r="J974" s="10">
        <v>3222.1979999999999</v>
      </c>
      <c r="K974" s="6" t="s">
        <v>46</v>
      </c>
      <c r="L974" s="6" t="s">
        <v>47</v>
      </c>
      <c r="M974" s="12">
        <v>0</v>
      </c>
      <c r="N974" s="9" t="s">
        <v>1020</v>
      </c>
      <c r="O974" s="6" t="s">
        <v>2466</v>
      </c>
      <c r="P974" s="11">
        <v>19.2</v>
      </c>
      <c r="Q974" s="16">
        <v>45424</v>
      </c>
      <c r="R974" s="6" t="s">
        <v>2924</v>
      </c>
      <c r="S974" s="9">
        <f t="shared" si="120"/>
        <v>2024</v>
      </c>
      <c r="T974" s="12">
        <f t="shared" si="121"/>
        <v>5</v>
      </c>
      <c r="U974" s="6" t="str">
        <f t="shared" si="122"/>
        <v>Mei</v>
      </c>
      <c r="V974" s="9" t="str">
        <f t="shared" si="123"/>
        <v>Q2</v>
      </c>
      <c r="W974" s="10">
        <f t="shared" si="124"/>
        <v>3202.998</v>
      </c>
      <c r="X974" s="12">
        <f t="shared" si="125"/>
        <v>9</v>
      </c>
      <c r="Y974" s="9" t="str">
        <f t="shared" si="126"/>
        <v>Completed</v>
      </c>
      <c r="Z974" s="6" t="str">
        <f t="shared" si="127"/>
        <v>Medium</v>
      </c>
    </row>
    <row r="975" spans="1:26" x14ac:dyDescent="0.35">
      <c r="A975" s="8">
        <v>45579</v>
      </c>
      <c r="B975" s="6" t="s">
        <v>18</v>
      </c>
      <c r="C975" s="6" t="s">
        <v>27</v>
      </c>
      <c r="D975" s="12">
        <v>7</v>
      </c>
      <c r="E975" s="10">
        <v>150.6</v>
      </c>
      <c r="F975" s="6" t="s">
        <v>31</v>
      </c>
      <c r="G975" s="6" t="s">
        <v>34</v>
      </c>
      <c r="H975" s="7">
        <v>0.15</v>
      </c>
      <c r="I975" s="6" t="s">
        <v>41</v>
      </c>
      <c r="J975" s="10">
        <v>896.07</v>
      </c>
      <c r="K975" s="6" t="s">
        <v>46</v>
      </c>
      <c r="L975" s="6" t="s">
        <v>49</v>
      </c>
      <c r="M975" s="12">
        <v>1</v>
      </c>
      <c r="N975" s="9" t="s">
        <v>1021</v>
      </c>
      <c r="O975" s="6" t="s">
        <v>2467</v>
      </c>
      <c r="P975" s="11">
        <v>15.52</v>
      </c>
      <c r="Q975" s="16">
        <v>45586</v>
      </c>
      <c r="R975" s="6" t="s">
        <v>2921</v>
      </c>
      <c r="S975" s="9">
        <f t="shared" si="120"/>
        <v>2024</v>
      </c>
      <c r="T975" s="12">
        <f t="shared" si="121"/>
        <v>10</v>
      </c>
      <c r="U975" s="6" t="str">
        <f t="shared" si="122"/>
        <v>Oktober</v>
      </c>
      <c r="V975" s="9" t="str">
        <f t="shared" si="123"/>
        <v>Q4</v>
      </c>
      <c r="W975" s="10">
        <f t="shared" si="124"/>
        <v>880.55000000000007</v>
      </c>
      <c r="X975" s="12">
        <f t="shared" si="125"/>
        <v>7</v>
      </c>
      <c r="Y975" s="9" t="str">
        <f t="shared" si="126"/>
        <v>Returned</v>
      </c>
      <c r="Z975" s="6" t="str">
        <f t="shared" si="127"/>
        <v>High</v>
      </c>
    </row>
    <row r="976" spans="1:26" x14ac:dyDescent="0.35">
      <c r="A976" s="8">
        <v>45330</v>
      </c>
      <c r="B976" s="6" t="s">
        <v>22</v>
      </c>
      <c r="C976" s="6" t="s">
        <v>24</v>
      </c>
      <c r="D976" s="12">
        <v>8</v>
      </c>
      <c r="E976" s="10">
        <v>158.02000000000001</v>
      </c>
      <c r="F976" s="6" t="s">
        <v>32</v>
      </c>
      <c r="G976" s="6" t="s">
        <v>34</v>
      </c>
      <c r="H976" s="7">
        <v>0.15</v>
      </c>
      <c r="I976" s="6" t="s">
        <v>40</v>
      </c>
      <c r="J976" s="10">
        <v>1074.5360000000001</v>
      </c>
      <c r="K976" s="6" t="s">
        <v>44</v>
      </c>
      <c r="L976" s="6" t="s">
        <v>47</v>
      </c>
      <c r="M976" s="12">
        <v>0</v>
      </c>
      <c r="N976" s="9" t="s">
        <v>1022</v>
      </c>
      <c r="O976" s="6" t="s">
        <v>2468</v>
      </c>
      <c r="P976" s="11">
        <v>47.43</v>
      </c>
      <c r="Q976" s="16">
        <v>45335</v>
      </c>
      <c r="R976" s="6" t="s">
        <v>2925</v>
      </c>
      <c r="S976" s="9">
        <f t="shared" si="120"/>
        <v>2024</v>
      </c>
      <c r="T976" s="12">
        <f t="shared" si="121"/>
        <v>2</v>
      </c>
      <c r="U976" s="6" t="str">
        <f t="shared" si="122"/>
        <v>Februari</v>
      </c>
      <c r="V976" s="9" t="str">
        <f t="shared" si="123"/>
        <v>Q1</v>
      </c>
      <c r="W976" s="10">
        <f t="shared" si="124"/>
        <v>1027.106</v>
      </c>
      <c r="X976" s="12">
        <f t="shared" si="125"/>
        <v>5</v>
      </c>
      <c r="Y976" s="9" t="str">
        <f t="shared" si="126"/>
        <v>Completed</v>
      </c>
      <c r="Z976" s="6" t="str">
        <f t="shared" si="127"/>
        <v>High</v>
      </c>
    </row>
    <row r="977" spans="1:26" x14ac:dyDescent="0.35">
      <c r="A977" s="8">
        <v>45056</v>
      </c>
      <c r="B977" s="6" t="s">
        <v>21</v>
      </c>
      <c r="C977" s="6" t="s">
        <v>28</v>
      </c>
      <c r="D977" s="12">
        <v>2</v>
      </c>
      <c r="E977" s="10">
        <v>536.17999999999995</v>
      </c>
      <c r="F977" s="6" t="s">
        <v>30</v>
      </c>
      <c r="G977" s="6" t="s">
        <v>35</v>
      </c>
      <c r="H977" s="7">
        <v>0.1</v>
      </c>
      <c r="I977" s="6" t="s">
        <v>38</v>
      </c>
      <c r="J977" s="10">
        <v>965.12399999999991</v>
      </c>
      <c r="K977" s="6" t="s">
        <v>44</v>
      </c>
      <c r="L977" s="6" t="s">
        <v>47</v>
      </c>
      <c r="M977" s="12">
        <v>0</v>
      </c>
      <c r="N977" s="9" t="s">
        <v>1023</v>
      </c>
      <c r="O977" s="6" t="s">
        <v>2469</v>
      </c>
      <c r="P977" s="11">
        <v>34.75</v>
      </c>
      <c r="Q977" s="16">
        <v>45059</v>
      </c>
      <c r="R977" s="6" t="s">
        <v>2924</v>
      </c>
      <c r="S977" s="9">
        <f t="shared" si="120"/>
        <v>2023</v>
      </c>
      <c r="T977" s="12">
        <f t="shared" si="121"/>
        <v>5</v>
      </c>
      <c r="U977" s="6" t="str">
        <f t="shared" si="122"/>
        <v>Mei</v>
      </c>
      <c r="V977" s="9" t="str">
        <f t="shared" si="123"/>
        <v>Q2</v>
      </c>
      <c r="W977" s="10">
        <f t="shared" si="124"/>
        <v>930.37399999999991</v>
      </c>
      <c r="X977" s="12">
        <f t="shared" si="125"/>
        <v>3</v>
      </c>
      <c r="Y977" s="9" t="str">
        <f t="shared" si="126"/>
        <v>Completed</v>
      </c>
      <c r="Z977" s="6" t="str">
        <f t="shared" si="127"/>
        <v>Medium</v>
      </c>
    </row>
    <row r="978" spans="1:26" x14ac:dyDescent="0.35">
      <c r="A978" s="8">
        <v>44988</v>
      </c>
      <c r="B978" s="6" t="s">
        <v>20</v>
      </c>
      <c r="C978" s="6" t="s">
        <v>26</v>
      </c>
      <c r="D978" s="12">
        <v>16</v>
      </c>
      <c r="E978" s="10">
        <v>571.26</v>
      </c>
      <c r="F978" s="6" t="s">
        <v>32</v>
      </c>
      <c r="G978" s="6" t="s">
        <v>34</v>
      </c>
      <c r="H978" s="7">
        <v>0.15</v>
      </c>
      <c r="I978" s="6" t="s">
        <v>41</v>
      </c>
      <c r="J978" s="10">
        <v>7769.1360000000004</v>
      </c>
      <c r="K978" s="6" t="s">
        <v>43</v>
      </c>
      <c r="L978" s="6" t="s">
        <v>48</v>
      </c>
      <c r="M978" s="12">
        <v>0</v>
      </c>
      <c r="N978" s="9" t="s">
        <v>1024</v>
      </c>
      <c r="O978" s="6" t="s">
        <v>2470</v>
      </c>
      <c r="P978" s="11">
        <v>6.13</v>
      </c>
      <c r="Q978" s="16">
        <v>44997</v>
      </c>
      <c r="R978" s="6" t="s">
        <v>2923</v>
      </c>
      <c r="S978" s="9">
        <f t="shared" si="120"/>
        <v>2023</v>
      </c>
      <c r="T978" s="12">
        <f t="shared" si="121"/>
        <v>3</v>
      </c>
      <c r="U978" s="6" t="str">
        <f t="shared" si="122"/>
        <v>Maret</v>
      </c>
      <c r="V978" s="9" t="str">
        <f t="shared" si="123"/>
        <v>Q1</v>
      </c>
      <c r="W978" s="10">
        <f t="shared" si="124"/>
        <v>7763.0060000000003</v>
      </c>
      <c r="X978" s="12">
        <f t="shared" si="125"/>
        <v>9</v>
      </c>
      <c r="Y978" s="9" t="str">
        <f t="shared" si="126"/>
        <v>Completed</v>
      </c>
      <c r="Z978" s="6" t="str">
        <f t="shared" si="127"/>
        <v>High</v>
      </c>
    </row>
    <row r="979" spans="1:26" x14ac:dyDescent="0.35">
      <c r="A979" s="8">
        <v>45798</v>
      </c>
      <c r="B979" s="6" t="s">
        <v>21</v>
      </c>
      <c r="C979" s="6" t="s">
        <v>28</v>
      </c>
      <c r="D979" s="12">
        <v>12</v>
      </c>
      <c r="E979" s="10">
        <v>134.41999999999999</v>
      </c>
      <c r="F979" s="6" t="s">
        <v>33</v>
      </c>
      <c r="G979" s="6" t="s">
        <v>35</v>
      </c>
      <c r="H979" s="7">
        <v>0.1</v>
      </c>
      <c r="I979" s="6" t="s">
        <v>40</v>
      </c>
      <c r="J979" s="10">
        <v>1451.7360000000001</v>
      </c>
      <c r="K979" s="6" t="s">
        <v>43</v>
      </c>
      <c r="L979" s="6" t="s">
        <v>47</v>
      </c>
      <c r="M979" s="12">
        <v>0</v>
      </c>
      <c r="N979" s="9" t="s">
        <v>1025</v>
      </c>
      <c r="O979" s="6" t="s">
        <v>2264</v>
      </c>
      <c r="P979" s="11">
        <v>33.979999999999997</v>
      </c>
      <c r="Q979" s="16">
        <v>45804</v>
      </c>
      <c r="R979" s="6" t="s">
        <v>2924</v>
      </c>
      <c r="S979" s="9">
        <f t="shared" si="120"/>
        <v>2025</v>
      </c>
      <c r="T979" s="12">
        <f t="shared" si="121"/>
        <v>5</v>
      </c>
      <c r="U979" s="6" t="str">
        <f t="shared" si="122"/>
        <v>Mei</v>
      </c>
      <c r="V979" s="9" t="str">
        <f t="shared" si="123"/>
        <v>Q2</v>
      </c>
      <c r="W979" s="10">
        <f t="shared" si="124"/>
        <v>1417.7560000000001</v>
      </c>
      <c r="X979" s="12">
        <f t="shared" si="125"/>
        <v>6</v>
      </c>
      <c r="Y979" s="9" t="str">
        <f t="shared" si="126"/>
        <v>Completed</v>
      </c>
      <c r="Z979" s="6" t="str">
        <f t="shared" si="127"/>
        <v>Medium</v>
      </c>
    </row>
    <row r="980" spans="1:26" x14ac:dyDescent="0.35">
      <c r="A980" s="8">
        <v>45777</v>
      </c>
      <c r="B980" s="6" t="s">
        <v>21</v>
      </c>
      <c r="C980" s="6" t="s">
        <v>23</v>
      </c>
      <c r="D980" s="12">
        <v>5</v>
      </c>
      <c r="E980" s="10">
        <v>563.70000000000005</v>
      </c>
      <c r="F980" s="6" t="s">
        <v>31</v>
      </c>
      <c r="G980" s="6" t="s">
        <v>35</v>
      </c>
      <c r="H980" s="7">
        <v>0</v>
      </c>
      <c r="I980" s="6" t="s">
        <v>41</v>
      </c>
      <c r="J980" s="10">
        <v>2818.5</v>
      </c>
      <c r="K980" s="6" t="s">
        <v>42</v>
      </c>
      <c r="L980" s="6" t="s">
        <v>48</v>
      </c>
      <c r="M980" s="12">
        <v>0</v>
      </c>
      <c r="N980" s="9" t="s">
        <v>1026</v>
      </c>
      <c r="O980" s="6" t="s">
        <v>2471</v>
      </c>
      <c r="P980" s="11">
        <v>29.28</v>
      </c>
      <c r="Q980" s="16">
        <v>45784</v>
      </c>
      <c r="R980" s="6" t="s">
        <v>2924</v>
      </c>
      <c r="S980" s="9">
        <f t="shared" si="120"/>
        <v>2025</v>
      </c>
      <c r="T980" s="12">
        <f t="shared" si="121"/>
        <v>4</v>
      </c>
      <c r="U980" s="6" t="str">
        <f t="shared" si="122"/>
        <v>April</v>
      </c>
      <c r="V980" s="9" t="str">
        <f t="shared" si="123"/>
        <v>Q2</v>
      </c>
      <c r="W980" s="10">
        <f t="shared" si="124"/>
        <v>2789.22</v>
      </c>
      <c r="X980" s="12">
        <f t="shared" si="125"/>
        <v>7</v>
      </c>
      <c r="Y980" s="9" t="str">
        <f t="shared" si="126"/>
        <v>Completed</v>
      </c>
      <c r="Z980" s="6" t="str">
        <f t="shared" si="127"/>
        <v>No Discount</v>
      </c>
    </row>
    <row r="981" spans="1:26" x14ac:dyDescent="0.35">
      <c r="A981" s="8">
        <v>45018</v>
      </c>
      <c r="B981" s="6" t="s">
        <v>20</v>
      </c>
      <c r="C981" s="6" t="s">
        <v>24</v>
      </c>
      <c r="D981" s="12">
        <v>11</v>
      </c>
      <c r="E981" s="10">
        <v>546.57000000000005</v>
      </c>
      <c r="F981" s="6" t="s">
        <v>33</v>
      </c>
      <c r="G981" s="6" t="s">
        <v>35</v>
      </c>
      <c r="H981" s="7">
        <v>0.15</v>
      </c>
      <c r="I981" s="6" t="s">
        <v>41</v>
      </c>
      <c r="J981" s="10">
        <v>5110.4295000000002</v>
      </c>
      <c r="K981" s="6" t="s">
        <v>44</v>
      </c>
      <c r="L981" s="6" t="s">
        <v>48</v>
      </c>
      <c r="M981" s="12">
        <v>1</v>
      </c>
      <c r="N981" s="9" t="s">
        <v>1027</v>
      </c>
      <c r="O981" s="6" t="s">
        <v>2472</v>
      </c>
      <c r="P981" s="11">
        <v>24.77</v>
      </c>
      <c r="Q981" s="16">
        <v>45020</v>
      </c>
      <c r="R981" s="6" t="s">
        <v>2923</v>
      </c>
      <c r="S981" s="9">
        <f t="shared" si="120"/>
        <v>2023</v>
      </c>
      <c r="T981" s="12">
        <f t="shared" si="121"/>
        <v>4</v>
      </c>
      <c r="U981" s="6" t="str">
        <f t="shared" si="122"/>
        <v>April</v>
      </c>
      <c r="V981" s="9" t="str">
        <f t="shared" si="123"/>
        <v>Q2</v>
      </c>
      <c r="W981" s="10">
        <f t="shared" si="124"/>
        <v>5085.6594999999998</v>
      </c>
      <c r="X981" s="12">
        <f t="shared" si="125"/>
        <v>2</v>
      </c>
      <c r="Y981" s="9" t="str">
        <f t="shared" si="126"/>
        <v>Returned</v>
      </c>
      <c r="Z981" s="6" t="str">
        <f t="shared" si="127"/>
        <v>High</v>
      </c>
    </row>
    <row r="982" spans="1:26" x14ac:dyDescent="0.35">
      <c r="A982" s="8">
        <v>45530</v>
      </c>
      <c r="B982" s="6" t="s">
        <v>20</v>
      </c>
      <c r="C982" s="6" t="s">
        <v>27</v>
      </c>
      <c r="D982" s="12">
        <v>9</v>
      </c>
      <c r="E982" s="10">
        <v>364.88</v>
      </c>
      <c r="F982" s="6" t="s">
        <v>32</v>
      </c>
      <c r="G982" s="6" t="s">
        <v>34</v>
      </c>
      <c r="H982" s="7">
        <v>0.05</v>
      </c>
      <c r="I982" s="6" t="s">
        <v>41</v>
      </c>
      <c r="J982" s="10">
        <v>3119.7240000000002</v>
      </c>
      <c r="K982" s="6" t="s">
        <v>46</v>
      </c>
      <c r="L982" s="6" t="s">
        <v>48</v>
      </c>
      <c r="M982" s="12">
        <v>0</v>
      </c>
      <c r="N982" s="9" t="s">
        <v>1028</v>
      </c>
      <c r="O982" s="6" t="s">
        <v>1829</v>
      </c>
      <c r="P982" s="11">
        <v>40.26</v>
      </c>
      <c r="Q982" s="16">
        <v>45540</v>
      </c>
      <c r="R982" s="6" t="s">
        <v>2923</v>
      </c>
      <c r="S982" s="9">
        <f t="shared" si="120"/>
        <v>2024</v>
      </c>
      <c r="T982" s="12">
        <f t="shared" si="121"/>
        <v>8</v>
      </c>
      <c r="U982" s="6" t="str">
        <f t="shared" si="122"/>
        <v>Agustus</v>
      </c>
      <c r="V982" s="9" t="str">
        <f t="shared" si="123"/>
        <v>Q3</v>
      </c>
      <c r="W982" s="10">
        <f t="shared" si="124"/>
        <v>3079.4639999999999</v>
      </c>
      <c r="X982" s="12">
        <f t="shared" si="125"/>
        <v>10</v>
      </c>
      <c r="Y982" s="9" t="str">
        <f t="shared" si="126"/>
        <v>Completed</v>
      </c>
      <c r="Z982" s="6" t="str">
        <f t="shared" si="127"/>
        <v>Low</v>
      </c>
    </row>
    <row r="983" spans="1:26" x14ac:dyDescent="0.35">
      <c r="A983" s="8">
        <v>45240</v>
      </c>
      <c r="B983" s="6" t="s">
        <v>19</v>
      </c>
      <c r="C983" s="6" t="s">
        <v>27</v>
      </c>
      <c r="D983" s="12">
        <v>7</v>
      </c>
      <c r="E983" s="10">
        <v>368.27</v>
      </c>
      <c r="F983" s="6" t="s">
        <v>32</v>
      </c>
      <c r="G983" s="6" t="s">
        <v>34</v>
      </c>
      <c r="H983" s="7">
        <v>0.15</v>
      </c>
      <c r="I983" s="6" t="s">
        <v>39</v>
      </c>
      <c r="J983" s="10">
        <v>2191.2064999999998</v>
      </c>
      <c r="K983" s="6" t="s">
        <v>42</v>
      </c>
      <c r="L983" s="6" t="s">
        <v>49</v>
      </c>
      <c r="M983" s="12">
        <v>0</v>
      </c>
      <c r="N983" s="9" t="s">
        <v>1029</v>
      </c>
      <c r="O983" s="6" t="s">
        <v>2473</v>
      </c>
      <c r="P983" s="11">
        <v>28.98</v>
      </c>
      <c r="Q983" s="16">
        <v>45250</v>
      </c>
      <c r="R983" s="6" t="s">
        <v>2922</v>
      </c>
      <c r="S983" s="9">
        <f t="shared" si="120"/>
        <v>2023</v>
      </c>
      <c r="T983" s="12">
        <f t="shared" si="121"/>
        <v>11</v>
      </c>
      <c r="U983" s="6" t="str">
        <f t="shared" si="122"/>
        <v>November</v>
      </c>
      <c r="V983" s="9" t="str">
        <f t="shared" si="123"/>
        <v>Q4</v>
      </c>
      <c r="W983" s="10">
        <f t="shared" si="124"/>
        <v>2162.2264999999998</v>
      </c>
      <c r="X983" s="12">
        <f t="shared" si="125"/>
        <v>10</v>
      </c>
      <c r="Y983" s="9" t="str">
        <f t="shared" si="126"/>
        <v>Completed</v>
      </c>
      <c r="Z983" s="6" t="str">
        <f t="shared" si="127"/>
        <v>High</v>
      </c>
    </row>
    <row r="984" spans="1:26" x14ac:dyDescent="0.35">
      <c r="A984" s="8">
        <v>45684</v>
      </c>
      <c r="B984" s="6" t="s">
        <v>21</v>
      </c>
      <c r="C984" s="6" t="s">
        <v>29</v>
      </c>
      <c r="D984" s="12">
        <v>20</v>
      </c>
      <c r="E984" s="10">
        <v>537.28</v>
      </c>
      <c r="F984" s="6" t="s">
        <v>32</v>
      </c>
      <c r="G984" s="6" t="s">
        <v>34</v>
      </c>
      <c r="H984" s="7">
        <v>0</v>
      </c>
      <c r="I984" s="6" t="s">
        <v>38</v>
      </c>
      <c r="J984" s="10">
        <v>10745.6</v>
      </c>
      <c r="K984" s="6" t="s">
        <v>42</v>
      </c>
      <c r="L984" s="6" t="s">
        <v>2928</v>
      </c>
      <c r="M984" s="12">
        <v>1</v>
      </c>
      <c r="N984" s="9" t="s">
        <v>1030</v>
      </c>
      <c r="O984" s="6" t="s">
        <v>2474</v>
      </c>
      <c r="P984" s="11">
        <v>15.6</v>
      </c>
      <c r="Q984" s="16">
        <v>45690</v>
      </c>
      <c r="R984" s="6" t="s">
        <v>2924</v>
      </c>
      <c r="S984" s="9">
        <f t="shared" si="120"/>
        <v>2025</v>
      </c>
      <c r="T984" s="12">
        <f t="shared" si="121"/>
        <v>1</v>
      </c>
      <c r="U984" s="6" t="str">
        <f t="shared" si="122"/>
        <v>Januari</v>
      </c>
      <c r="V984" s="9" t="str">
        <f t="shared" si="123"/>
        <v>Q1</v>
      </c>
      <c r="W984" s="10">
        <f t="shared" si="124"/>
        <v>10730</v>
      </c>
      <c r="X984" s="12">
        <f t="shared" si="125"/>
        <v>6</v>
      </c>
      <c r="Y984" s="9" t="str">
        <f t="shared" si="126"/>
        <v>Returned</v>
      </c>
      <c r="Z984" s="6" t="str">
        <f t="shared" si="127"/>
        <v>No Discount</v>
      </c>
    </row>
    <row r="985" spans="1:26" x14ac:dyDescent="0.35">
      <c r="A985" s="8">
        <v>45408</v>
      </c>
      <c r="B985" s="6" t="s">
        <v>19</v>
      </c>
      <c r="C985" s="6" t="s">
        <v>24</v>
      </c>
      <c r="D985" s="12">
        <v>3</v>
      </c>
      <c r="E985" s="10">
        <v>103.09</v>
      </c>
      <c r="F985" s="6" t="s">
        <v>33</v>
      </c>
      <c r="G985" s="6" t="s">
        <v>34</v>
      </c>
      <c r="H985" s="7">
        <v>0</v>
      </c>
      <c r="I985" s="6" t="s">
        <v>39</v>
      </c>
      <c r="J985" s="10">
        <v>309.27</v>
      </c>
      <c r="K985" s="6" t="s">
        <v>43</v>
      </c>
      <c r="L985" s="6" t="s">
        <v>48</v>
      </c>
      <c r="M985" s="12">
        <v>1</v>
      </c>
      <c r="N985" s="9" t="s">
        <v>1031</v>
      </c>
      <c r="O985" s="6" t="s">
        <v>2475</v>
      </c>
      <c r="P985" s="11">
        <v>46.47</v>
      </c>
      <c r="Q985" s="16">
        <v>45412</v>
      </c>
      <c r="R985" s="6" t="s">
        <v>2922</v>
      </c>
      <c r="S985" s="9">
        <f t="shared" si="120"/>
        <v>2024</v>
      </c>
      <c r="T985" s="12">
        <f t="shared" si="121"/>
        <v>4</v>
      </c>
      <c r="U985" s="6" t="str">
        <f t="shared" si="122"/>
        <v>April</v>
      </c>
      <c r="V985" s="9" t="str">
        <f t="shared" si="123"/>
        <v>Q2</v>
      </c>
      <c r="W985" s="10">
        <f t="shared" si="124"/>
        <v>262.79999999999995</v>
      </c>
      <c r="X985" s="12">
        <f t="shared" si="125"/>
        <v>4</v>
      </c>
      <c r="Y985" s="9" t="str">
        <f t="shared" si="126"/>
        <v>Returned</v>
      </c>
      <c r="Z985" s="6" t="str">
        <f t="shared" si="127"/>
        <v>No Discount</v>
      </c>
    </row>
    <row r="986" spans="1:26" x14ac:dyDescent="0.35">
      <c r="A986" s="8">
        <v>45257</v>
      </c>
      <c r="B986" s="6" t="s">
        <v>18</v>
      </c>
      <c r="C986" s="6" t="s">
        <v>28</v>
      </c>
      <c r="D986" s="12">
        <v>9</v>
      </c>
      <c r="E986" s="10">
        <v>97.56</v>
      </c>
      <c r="F986" s="6" t="s">
        <v>31</v>
      </c>
      <c r="G986" s="6" t="s">
        <v>34</v>
      </c>
      <c r="H986" s="7">
        <v>0</v>
      </c>
      <c r="I986" s="6" t="s">
        <v>37</v>
      </c>
      <c r="J986" s="10">
        <v>878.04</v>
      </c>
      <c r="K986" s="6" t="s">
        <v>42</v>
      </c>
      <c r="L986" s="6" t="s">
        <v>2928</v>
      </c>
      <c r="M986" s="12">
        <v>0</v>
      </c>
      <c r="N986" s="9" t="s">
        <v>1032</v>
      </c>
      <c r="O986" s="6" t="s">
        <v>2476</v>
      </c>
      <c r="P986" s="11">
        <v>48.84</v>
      </c>
      <c r="Q986" s="16">
        <v>45261</v>
      </c>
      <c r="R986" s="6" t="s">
        <v>2921</v>
      </c>
      <c r="S986" s="9">
        <f t="shared" si="120"/>
        <v>2023</v>
      </c>
      <c r="T986" s="12">
        <f t="shared" si="121"/>
        <v>11</v>
      </c>
      <c r="U986" s="6" t="str">
        <f t="shared" si="122"/>
        <v>November</v>
      </c>
      <c r="V986" s="9" t="str">
        <f t="shared" si="123"/>
        <v>Q4</v>
      </c>
      <c r="W986" s="10">
        <f t="shared" si="124"/>
        <v>829.19999999999993</v>
      </c>
      <c r="X986" s="12">
        <f t="shared" si="125"/>
        <v>4</v>
      </c>
      <c r="Y986" s="9" t="str">
        <f t="shared" si="126"/>
        <v>Completed</v>
      </c>
      <c r="Z986" s="6" t="str">
        <f t="shared" si="127"/>
        <v>No Discount</v>
      </c>
    </row>
    <row r="987" spans="1:26" x14ac:dyDescent="0.35">
      <c r="A987" s="8">
        <v>45015</v>
      </c>
      <c r="B987" s="6" t="s">
        <v>21</v>
      </c>
      <c r="C987" s="6" t="s">
        <v>28</v>
      </c>
      <c r="D987" s="12">
        <v>10</v>
      </c>
      <c r="E987" s="10">
        <v>338.75</v>
      </c>
      <c r="F987" s="6" t="s">
        <v>31</v>
      </c>
      <c r="G987" s="6" t="s">
        <v>34</v>
      </c>
      <c r="H987" s="7">
        <v>0.15</v>
      </c>
      <c r="I987" s="6" t="s">
        <v>39</v>
      </c>
      <c r="J987" s="10">
        <v>2879.375</v>
      </c>
      <c r="K987" s="6" t="s">
        <v>46</v>
      </c>
      <c r="L987" s="6" t="s">
        <v>49</v>
      </c>
      <c r="M987" s="12">
        <v>1</v>
      </c>
      <c r="N987" s="9" t="s">
        <v>1033</v>
      </c>
      <c r="O987" s="6" t="s">
        <v>2477</v>
      </c>
      <c r="P987" s="11">
        <v>36.56</v>
      </c>
      <c r="Q987" s="16">
        <v>45022</v>
      </c>
      <c r="R987" s="6" t="s">
        <v>2924</v>
      </c>
      <c r="S987" s="9">
        <f t="shared" si="120"/>
        <v>2023</v>
      </c>
      <c r="T987" s="12">
        <f t="shared" si="121"/>
        <v>3</v>
      </c>
      <c r="U987" s="6" t="str">
        <f t="shared" si="122"/>
        <v>Maret</v>
      </c>
      <c r="V987" s="9" t="str">
        <f t="shared" si="123"/>
        <v>Q1</v>
      </c>
      <c r="W987" s="10">
        <f t="shared" si="124"/>
        <v>2842.8150000000001</v>
      </c>
      <c r="X987" s="12">
        <f t="shared" si="125"/>
        <v>7</v>
      </c>
      <c r="Y987" s="9" t="str">
        <f t="shared" si="126"/>
        <v>Returned</v>
      </c>
      <c r="Z987" s="6" t="str">
        <f t="shared" si="127"/>
        <v>High</v>
      </c>
    </row>
    <row r="988" spans="1:26" x14ac:dyDescent="0.35">
      <c r="A988" s="8">
        <v>45355</v>
      </c>
      <c r="B988" s="6" t="s">
        <v>20</v>
      </c>
      <c r="C988" s="6" t="s">
        <v>25</v>
      </c>
      <c r="D988" s="12">
        <v>2</v>
      </c>
      <c r="E988" s="10">
        <v>239.04</v>
      </c>
      <c r="F988" s="6" t="s">
        <v>31</v>
      </c>
      <c r="G988" s="6" t="s">
        <v>34</v>
      </c>
      <c r="H988" s="7">
        <v>0</v>
      </c>
      <c r="I988" s="6" t="s">
        <v>41</v>
      </c>
      <c r="J988" s="10">
        <v>478.08</v>
      </c>
      <c r="K988" s="6" t="s">
        <v>45</v>
      </c>
      <c r="L988" s="6" t="s">
        <v>48</v>
      </c>
      <c r="M988" s="12">
        <v>1</v>
      </c>
      <c r="N988" s="9" t="s">
        <v>1034</v>
      </c>
      <c r="O988" s="6" t="s">
        <v>2478</v>
      </c>
      <c r="P988" s="11">
        <v>43.84</v>
      </c>
      <c r="Q988" s="16">
        <v>45362</v>
      </c>
      <c r="R988" s="6" t="s">
        <v>2923</v>
      </c>
      <c r="S988" s="9">
        <f t="shared" si="120"/>
        <v>2024</v>
      </c>
      <c r="T988" s="12">
        <f t="shared" si="121"/>
        <v>3</v>
      </c>
      <c r="U988" s="6" t="str">
        <f t="shared" si="122"/>
        <v>Maret</v>
      </c>
      <c r="V988" s="9" t="str">
        <f t="shared" si="123"/>
        <v>Q1</v>
      </c>
      <c r="W988" s="10">
        <f t="shared" si="124"/>
        <v>434.24</v>
      </c>
      <c r="X988" s="12">
        <f t="shared" si="125"/>
        <v>7</v>
      </c>
      <c r="Y988" s="9" t="str">
        <f t="shared" si="126"/>
        <v>Returned</v>
      </c>
      <c r="Z988" s="6" t="str">
        <f t="shared" si="127"/>
        <v>No Discount</v>
      </c>
    </row>
    <row r="989" spans="1:26" x14ac:dyDescent="0.35">
      <c r="A989" s="8">
        <v>45118</v>
      </c>
      <c r="B989" s="6" t="s">
        <v>19</v>
      </c>
      <c r="C989" s="6" t="s">
        <v>23</v>
      </c>
      <c r="D989" s="12">
        <v>14</v>
      </c>
      <c r="E989" s="10">
        <v>362.44</v>
      </c>
      <c r="F989" s="6" t="s">
        <v>32</v>
      </c>
      <c r="G989" s="6" t="s">
        <v>34</v>
      </c>
      <c r="H989" s="7">
        <v>0.1</v>
      </c>
      <c r="I989" s="6" t="s">
        <v>41</v>
      </c>
      <c r="J989" s="10">
        <v>4566.7439999999997</v>
      </c>
      <c r="K989" s="6" t="s">
        <v>46</v>
      </c>
      <c r="L989" s="6" t="s">
        <v>49</v>
      </c>
      <c r="M989" s="12">
        <v>0</v>
      </c>
      <c r="N989" s="9" t="s">
        <v>1035</v>
      </c>
      <c r="O989" s="6" t="s">
        <v>2479</v>
      </c>
      <c r="P989" s="11">
        <v>36.729999999999997</v>
      </c>
      <c r="Q989" s="16">
        <v>45122</v>
      </c>
      <c r="R989" s="6" t="s">
        <v>2922</v>
      </c>
      <c r="S989" s="9">
        <f t="shared" si="120"/>
        <v>2023</v>
      </c>
      <c r="T989" s="12">
        <f t="shared" si="121"/>
        <v>7</v>
      </c>
      <c r="U989" s="6" t="str">
        <f t="shared" si="122"/>
        <v>Juli</v>
      </c>
      <c r="V989" s="9" t="str">
        <f t="shared" si="123"/>
        <v>Q3</v>
      </c>
      <c r="W989" s="10">
        <f t="shared" si="124"/>
        <v>4530.0140000000001</v>
      </c>
      <c r="X989" s="12">
        <f t="shared" si="125"/>
        <v>4</v>
      </c>
      <c r="Y989" s="9" t="str">
        <f t="shared" si="126"/>
        <v>Completed</v>
      </c>
      <c r="Z989" s="6" t="str">
        <f t="shared" si="127"/>
        <v>Medium</v>
      </c>
    </row>
    <row r="990" spans="1:26" x14ac:dyDescent="0.35">
      <c r="A990" s="8">
        <v>45555</v>
      </c>
      <c r="B990" s="6" t="s">
        <v>22</v>
      </c>
      <c r="C990" s="6" t="s">
        <v>27</v>
      </c>
      <c r="D990" s="12">
        <v>6</v>
      </c>
      <c r="E990" s="10">
        <v>551.13</v>
      </c>
      <c r="F990" s="6" t="s">
        <v>33</v>
      </c>
      <c r="G990" s="6" t="s">
        <v>35</v>
      </c>
      <c r="H990" s="7">
        <v>0</v>
      </c>
      <c r="I990" s="6" t="s">
        <v>39</v>
      </c>
      <c r="J990" s="10">
        <v>3306.78</v>
      </c>
      <c r="K990" s="6" t="s">
        <v>43</v>
      </c>
      <c r="L990" s="6" t="s">
        <v>47</v>
      </c>
      <c r="M990" s="12">
        <v>0</v>
      </c>
      <c r="N990" s="9" t="s">
        <v>1036</v>
      </c>
      <c r="O990" s="6" t="s">
        <v>2480</v>
      </c>
      <c r="P990" s="11">
        <v>14.67</v>
      </c>
      <c r="Q990" s="16">
        <v>45564</v>
      </c>
      <c r="R990" s="6" t="s">
        <v>2925</v>
      </c>
      <c r="S990" s="9">
        <f t="shared" si="120"/>
        <v>2024</v>
      </c>
      <c r="T990" s="12">
        <f t="shared" si="121"/>
        <v>9</v>
      </c>
      <c r="U990" s="6" t="str">
        <f t="shared" si="122"/>
        <v>September</v>
      </c>
      <c r="V990" s="9" t="str">
        <f t="shared" si="123"/>
        <v>Q3</v>
      </c>
      <c r="W990" s="10">
        <f t="shared" si="124"/>
        <v>3292.11</v>
      </c>
      <c r="X990" s="12">
        <f t="shared" si="125"/>
        <v>9</v>
      </c>
      <c r="Y990" s="9" t="str">
        <f t="shared" si="126"/>
        <v>Completed</v>
      </c>
      <c r="Z990" s="6" t="str">
        <f t="shared" si="127"/>
        <v>No Discount</v>
      </c>
    </row>
    <row r="991" spans="1:26" x14ac:dyDescent="0.35">
      <c r="A991" s="8">
        <v>45706</v>
      </c>
      <c r="B991" s="6" t="s">
        <v>22</v>
      </c>
      <c r="C991" s="6" t="s">
        <v>23</v>
      </c>
      <c r="D991" s="12">
        <v>1</v>
      </c>
      <c r="E991" s="10">
        <v>82.06</v>
      </c>
      <c r="F991" s="6" t="s">
        <v>33</v>
      </c>
      <c r="G991" s="6" t="s">
        <v>35</v>
      </c>
      <c r="H991" s="7">
        <v>0.1</v>
      </c>
      <c r="I991" s="6" t="s">
        <v>36</v>
      </c>
      <c r="J991" s="10">
        <v>73.853999999999999</v>
      </c>
      <c r="K991" s="6" t="s">
        <v>44</v>
      </c>
      <c r="L991" s="6" t="s">
        <v>47</v>
      </c>
      <c r="M991" s="12">
        <v>0</v>
      </c>
      <c r="N991" s="9" t="s">
        <v>1037</v>
      </c>
      <c r="O991" s="6" t="s">
        <v>2481</v>
      </c>
      <c r="P991" s="11">
        <v>11.11</v>
      </c>
      <c r="Q991" s="16">
        <v>45712</v>
      </c>
      <c r="R991" s="6" t="s">
        <v>2925</v>
      </c>
      <c r="S991" s="9">
        <f t="shared" si="120"/>
        <v>2025</v>
      </c>
      <c r="T991" s="12">
        <f t="shared" si="121"/>
        <v>2</v>
      </c>
      <c r="U991" s="6" t="str">
        <f t="shared" si="122"/>
        <v>Februari</v>
      </c>
      <c r="V991" s="9" t="str">
        <f t="shared" si="123"/>
        <v>Q1</v>
      </c>
      <c r="W991" s="10">
        <f t="shared" si="124"/>
        <v>62.744</v>
      </c>
      <c r="X991" s="12">
        <f t="shared" si="125"/>
        <v>6</v>
      </c>
      <c r="Y991" s="9" t="str">
        <f t="shared" si="126"/>
        <v>Completed</v>
      </c>
      <c r="Z991" s="6" t="str">
        <f t="shared" si="127"/>
        <v>Medium</v>
      </c>
    </row>
    <row r="992" spans="1:26" x14ac:dyDescent="0.35">
      <c r="A992" s="8">
        <v>45489</v>
      </c>
      <c r="B992" s="6" t="s">
        <v>18</v>
      </c>
      <c r="C992" s="6" t="s">
        <v>28</v>
      </c>
      <c r="D992" s="12">
        <v>7</v>
      </c>
      <c r="E992" s="10">
        <v>498.46</v>
      </c>
      <c r="F992" s="6" t="s">
        <v>32</v>
      </c>
      <c r="G992" s="6" t="s">
        <v>34</v>
      </c>
      <c r="H992" s="7">
        <v>0.15</v>
      </c>
      <c r="I992" s="6" t="s">
        <v>39</v>
      </c>
      <c r="J992" s="10">
        <v>2965.837</v>
      </c>
      <c r="K992" s="6" t="s">
        <v>43</v>
      </c>
      <c r="L992" s="6" t="s">
        <v>2928</v>
      </c>
      <c r="M992" s="12">
        <v>0</v>
      </c>
      <c r="N992" s="9" t="s">
        <v>1038</v>
      </c>
      <c r="O992" s="6" t="s">
        <v>2482</v>
      </c>
      <c r="P992" s="11">
        <v>42.72</v>
      </c>
      <c r="Q992" s="16">
        <v>45493</v>
      </c>
      <c r="R992" s="6" t="s">
        <v>2921</v>
      </c>
      <c r="S992" s="9">
        <f t="shared" si="120"/>
        <v>2024</v>
      </c>
      <c r="T992" s="12">
        <f t="shared" si="121"/>
        <v>7</v>
      </c>
      <c r="U992" s="6" t="str">
        <f t="shared" si="122"/>
        <v>Juli</v>
      </c>
      <c r="V992" s="9" t="str">
        <f t="shared" si="123"/>
        <v>Q3</v>
      </c>
      <c r="W992" s="10">
        <f t="shared" si="124"/>
        <v>2923.1170000000002</v>
      </c>
      <c r="X992" s="12">
        <f t="shared" si="125"/>
        <v>4</v>
      </c>
      <c r="Y992" s="9" t="str">
        <f t="shared" si="126"/>
        <v>Completed</v>
      </c>
      <c r="Z992" s="6" t="str">
        <f t="shared" si="127"/>
        <v>High</v>
      </c>
    </row>
    <row r="993" spans="1:26" x14ac:dyDescent="0.35">
      <c r="A993" s="8">
        <v>45253</v>
      </c>
      <c r="B993" s="6" t="s">
        <v>18</v>
      </c>
      <c r="C993" s="6" t="s">
        <v>26</v>
      </c>
      <c r="D993" s="12">
        <v>2</v>
      </c>
      <c r="E993" s="10">
        <v>253.41</v>
      </c>
      <c r="F993" s="6" t="s">
        <v>33</v>
      </c>
      <c r="G993" s="6" t="s">
        <v>35</v>
      </c>
      <c r="H993" s="7">
        <v>0.1</v>
      </c>
      <c r="I993" s="6" t="s">
        <v>38</v>
      </c>
      <c r="J993" s="10">
        <v>456.13799999999998</v>
      </c>
      <c r="K993" s="6" t="s">
        <v>46</v>
      </c>
      <c r="L993" s="6" t="s">
        <v>47</v>
      </c>
      <c r="M993" s="12">
        <v>0</v>
      </c>
      <c r="N993" s="9" t="s">
        <v>1039</v>
      </c>
      <c r="O993" s="6" t="s">
        <v>2483</v>
      </c>
      <c r="P993" s="11">
        <v>49.64</v>
      </c>
      <c r="Q993" s="16">
        <v>45255</v>
      </c>
      <c r="R993" s="6" t="s">
        <v>2921</v>
      </c>
      <c r="S993" s="9">
        <f t="shared" si="120"/>
        <v>2023</v>
      </c>
      <c r="T993" s="12">
        <f t="shared" si="121"/>
        <v>11</v>
      </c>
      <c r="U993" s="6" t="str">
        <f t="shared" si="122"/>
        <v>November</v>
      </c>
      <c r="V993" s="9" t="str">
        <f t="shared" si="123"/>
        <v>Q4</v>
      </c>
      <c r="W993" s="10">
        <f t="shared" si="124"/>
        <v>406.49799999999999</v>
      </c>
      <c r="X993" s="12">
        <f t="shared" si="125"/>
        <v>2</v>
      </c>
      <c r="Y993" s="9" t="str">
        <f t="shared" si="126"/>
        <v>Completed</v>
      </c>
      <c r="Z993" s="6" t="str">
        <f t="shared" si="127"/>
        <v>Medium</v>
      </c>
    </row>
    <row r="994" spans="1:26" x14ac:dyDescent="0.35">
      <c r="A994" s="8">
        <v>45176</v>
      </c>
      <c r="B994" s="6" t="s">
        <v>19</v>
      </c>
      <c r="C994" s="6" t="s">
        <v>24</v>
      </c>
      <c r="D994" s="12">
        <v>16</v>
      </c>
      <c r="E994" s="10">
        <v>144.07</v>
      </c>
      <c r="F994" s="6" t="s">
        <v>33</v>
      </c>
      <c r="G994" s="6" t="s">
        <v>34</v>
      </c>
      <c r="H994" s="7">
        <v>0.1</v>
      </c>
      <c r="I994" s="6" t="s">
        <v>36</v>
      </c>
      <c r="J994" s="10">
        <v>2074.6080000000002</v>
      </c>
      <c r="K994" s="6" t="s">
        <v>45</v>
      </c>
      <c r="L994" s="6" t="s">
        <v>47</v>
      </c>
      <c r="M994" s="12">
        <v>0</v>
      </c>
      <c r="N994" s="9" t="s">
        <v>1040</v>
      </c>
      <c r="O994" s="6" t="s">
        <v>2484</v>
      </c>
      <c r="P994" s="11">
        <v>7.33</v>
      </c>
      <c r="Q994" s="16">
        <v>45178</v>
      </c>
      <c r="R994" s="6" t="s">
        <v>2922</v>
      </c>
      <c r="S994" s="9">
        <f t="shared" si="120"/>
        <v>2023</v>
      </c>
      <c r="T994" s="12">
        <f t="shared" si="121"/>
        <v>9</v>
      </c>
      <c r="U994" s="6" t="str">
        <f t="shared" si="122"/>
        <v>September</v>
      </c>
      <c r="V994" s="9" t="str">
        <f t="shared" si="123"/>
        <v>Q3</v>
      </c>
      <c r="W994" s="10">
        <f t="shared" si="124"/>
        <v>2067.2780000000002</v>
      </c>
      <c r="X994" s="12">
        <f t="shared" si="125"/>
        <v>2</v>
      </c>
      <c r="Y994" s="9" t="str">
        <f t="shared" si="126"/>
        <v>Completed</v>
      </c>
      <c r="Z994" s="6" t="str">
        <f t="shared" si="127"/>
        <v>Medium</v>
      </c>
    </row>
    <row r="995" spans="1:26" x14ac:dyDescent="0.35">
      <c r="A995" s="8">
        <v>45323</v>
      </c>
      <c r="B995" s="6" t="s">
        <v>22</v>
      </c>
      <c r="C995" s="6" t="s">
        <v>27</v>
      </c>
      <c r="D995" s="12">
        <v>11</v>
      </c>
      <c r="E995" s="10">
        <v>201.09</v>
      </c>
      <c r="F995" s="6" t="s">
        <v>32</v>
      </c>
      <c r="G995" s="6" t="s">
        <v>35</v>
      </c>
      <c r="H995" s="7">
        <v>0.15</v>
      </c>
      <c r="I995" s="6" t="s">
        <v>39</v>
      </c>
      <c r="J995" s="10">
        <v>1880.1914999999999</v>
      </c>
      <c r="K995" s="6" t="s">
        <v>46</v>
      </c>
      <c r="L995" s="6" t="s">
        <v>2928</v>
      </c>
      <c r="M995" s="12">
        <v>1</v>
      </c>
      <c r="N995" s="9" t="s">
        <v>1041</v>
      </c>
      <c r="O995" s="6" t="s">
        <v>2485</v>
      </c>
      <c r="P995" s="11">
        <v>48.42</v>
      </c>
      <c r="Q995" s="16">
        <v>45326</v>
      </c>
      <c r="R995" s="6" t="s">
        <v>2925</v>
      </c>
      <c r="S995" s="9">
        <f t="shared" si="120"/>
        <v>2024</v>
      </c>
      <c r="T995" s="12">
        <f t="shared" si="121"/>
        <v>2</v>
      </c>
      <c r="U995" s="6" t="str">
        <f t="shared" si="122"/>
        <v>Februari</v>
      </c>
      <c r="V995" s="9" t="str">
        <f t="shared" si="123"/>
        <v>Q1</v>
      </c>
      <c r="W995" s="10">
        <f t="shared" si="124"/>
        <v>1831.7714999999998</v>
      </c>
      <c r="X995" s="12">
        <f t="shared" si="125"/>
        <v>3</v>
      </c>
      <c r="Y995" s="9" t="str">
        <f t="shared" si="126"/>
        <v>Returned</v>
      </c>
      <c r="Z995" s="6" t="str">
        <f t="shared" si="127"/>
        <v>High</v>
      </c>
    </row>
    <row r="996" spans="1:26" x14ac:dyDescent="0.35">
      <c r="A996" s="8">
        <v>45785</v>
      </c>
      <c r="B996" s="6" t="s">
        <v>19</v>
      </c>
      <c r="C996" s="6" t="s">
        <v>26</v>
      </c>
      <c r="D996" s="12">
        <v>11</v>
      </c>
      <c r="E996" s="10">
        <v>585.45000000000005</v>
      </c>
      <c r="F996" s="6" t="s">
        <v>33</v>
      </c>
      <c r="G996" s="6" t="s">
        <v>34</v>
      </c>
      <c r="H996" s="7">
        <v>0.1</v>
      </c>
      <c r="I996" s="6" t="s">
        <v>37</v>
      </c>
      <c r="J996" s="10">
        <v>5795.9550000000008</v>
      </c>
      <c r="K996" s="6" t="s">
        <v>44</v>
      </c>
      <c r="L996" s="6" t="s">
        <v>49</v>
      </c>
      <c r="M996" s="12">
        <v>0</v>
      </c>
      <c r="N996" s="9" t="s">
        <v>1042</v>
      </c>
      <c r="O996" s="6" t="s">
        <v>2486</v>
      </c>
      <c r="P996" s="11">
        <v>36.590000000000003</v>
      </c>
      <c r="Q996" s="16">
        <v>45789</v>
      </c>
      <c r="R996" s="6" t="s">
        <v>2922</v>
      </c>
      <c r="S996" s="9">
        <f t="shared" si="120"/>
        <v>2025</v>
      </c>
      <c r="T996" s="12">
        <f t="shared" si="121"/>
        <v>5</v>
      </c>
      <c r="U996" s="6" t="str">
        <f t="shared" si="122"/>
        <v>Mei</v>
      </c>
      <c r="V996" s="9" t="str">
        <f t="shared" si="123"/>
        <v>Q2</v>
      </c>
      <c r="W996" s="10">
        <f t="shared" si="124"/>
        <v>5759.3650000000007</v>
      </c>
      <c r="X996" s="12">
        <f t="shared" si="125"/>
        <v>4</v>
      </c>
      <c r="Y996" s="9" t="str">
        <f t="shared" si="126"/>
        <v>Completed</v>
      </c>
      <c r="Z996" s="6" t="str">
        <f t="shared" si="127"/>
        <v>Medium</v>
      </c>
    </row>
    <row r="997" spans="1:26" x14ac:dyDescent="0.35">
      <c r="A997" s="8">
        <v>45674</v>
      </c>
      <c r="B997" s="6" t="s">
        <v>20</v>
      </c>
      <c r="C997" s="6" t="s">
        <v>23</v>
      </c>
      <c r="D997" s="12">
        <v>3</v>
      </c>
      <c r="E997" s="10">
        <v>448.77</v>
      </c>
      <c r="F997" s="6" t="s">
        <v>31</v>
      </c>
      <c r="G997" s="6" t="s">
        <v>35</v>
      </c>
      <c r="H997" s="7">
        <v>0</v>
      </c>
      <c r="I997" s="6" t="s">
        <v>37</v>
      </c>
      <c r="J997" s="10">
        <v>1346.31</v>
      </c>
      <c r="K997" s="6" t="s">
        <v>42</v>
      </c>
      <c r="L997" s="6" t="s">
        <v>47</v>
      </c>
      <c r="M997" s="12">
        <v>0</v>
      </c>
      <c r="N997" s="9" t="s">
        <v>1043</v>
      </c>
      <c r="O997" s="6" t="s">
        <v>2132</v>
      </c>
      <c r="P997" s="11">
        <v>28.5</v>
      </c>
      <c r="Q997" s="16">
        <v>45681</v>
      </c>
      <c r="R997" s="6" t="s">
        <v>2923</v>
      </c>
      <c r="S997" s="9">
        <f t="shared" si="120"/>
        <v>2025</v>
      </c>
      <c r="T997" s="12">
        <f t="shared" si="121"/>
        <v>1</v>
      </c>
      <c r="U997" s="6" t="str">
        <f t="shared" si="122"/>
        <v>Januari</v>
      </c>
      <c r="V997" s="9" t="str">
        <f t="shared" si="123"/>
        <v>Q1</v>
      </c>
      <c r="W997" s="10">
        <f t="shared" si="124"/>
        <v>1317.81</v>
      </c>
      <c r="X997" s="12">
        <f t="shared" si="125"/>
        <v>7</v>
      </c>
      <c r="Y997" s="9" t="str">
        <f t="shared" si="126"/>
        <v>Completed</v>
      </c>
      <c r="Z997" s="6" t="str">
        <f t="shared" si="127"/>
        <v>No Discount</v>
      </c>
    </row>
    <row r="998" spans="1:26" x14ac:dyDescent="0.35">
      <c r="A998" s="8">
        <v>45171</v>
      </c>
      <c r="B998" s="6" t="s">
        <v>18</v>
      </c>
      <c r="C998" s="6" t="s">
        <v>27</v>
      </c>
      <c r="D998" s="12">
        <v>9</v>
      </c>
      <c r="E998" s="10">
        <v>184.43</v>
      </c>
      <c r="F998" s="6" t="s">
        <v>33</v>
      </c>
      <c r="G998" s="6" t="s">
        <v>34</v>
      </c>
      <c r="H998" s="7">
        <v>0</v>
      </c>
      <c r="I998" s="6" t="s">
        <v>39</v>
      </c>
      <c r="J998" s="10">
        <v>1659.87</v>
      </c>
      <c r="K998" s="6" t="s">
        <v>42</v>
      </c>
      <c r="L998" s="6" t="s">
        <v>49</v>
      </c>
      <c r="M998" s="12">
        <v>0</v>
      </c>
      <c r="N998" s="9" t="s">
        <v>1044</v>
      </c>
      <c r="O998" s="6" t="s">
        <v>2487</v>
      </c>
      <c r="P998" s="11">
        <v>30.78</v>
      </c>
      <c r="Q998" s="16">
        <v>45177</v>
      </c>
      <c r="R998" s="6" t="s">
        <v>2921</v>
      </c>
      <c r="S998" s="9">
        <f t="shared" si="120"/>
        <v>2023</v>
      </c>
      <c r="T998" s="12">
        <f t="shared" si="121"/>
        <v>9</v>
      </c>
      <c r="U998" s="6" t="str">
        <f t="shared" si="122"/>
        <v>September</v>
      </c>
      <c r="V998" s="9" t="str">
        <f t="shared" si="123"/>
        <v>Q3</v>
      </c>
      <c r="W998" s="10">
        <f t="shared" si="124"/>
        <v>1629.09</v>
      </c>
      <c r="X998" s="12">
        <f t="shared" si="125"/>
        <v>6</v>
      </c>
      <c r="Y998" s="9" t="str">
        <f t="shared" si="126"/>
        <v>Completed</v>
      </c>
      <c r="Z998" s="6" t="str">
        <f t="shared" si="127"/>
        <v>No Discount</v>
      </c>
    </row>
    <row r="999" spans="1:26" x14ac:dyDescent="0.35">
      <c r="A999" s="8">
        <v>45100</v>
      </c>
      <c r="B999" s="6" t="s">
        <v>21</v>
      </c>
      <c r="C999" s="6" t="s">
        <v>23</v>
      </c>
      <c r="D999" s="12">
        <v>16</v>
      </c>
      <c r="E999" s="10">
        <v>594.1</v>
      </c>
      <c r="F999" s="6" t="s">
        <v>33</v>
      </c>
      <c r="G999" s="6" t="s">
        <v>35</v>
      </c>
      <c r="H999" s="7">
        <v>0</v>
      </c>
      <c r="I999" s="6" t="s">
        <v>41</v>
      </c>
      <c r="J999" s="10">
        <v>9505.6</v>
      </c>
      <c r="K999" s="6" t="s">
        <v>43</v>
      </c>
      <c r="L999" s="6" t="s">
        <v>47</v>
      </c>
      <c r="M999" s="12">
        <v>0</v>
      </c>
      <c r="N999" s="9" t="s">
        <v>1045</v>
      </c>
      <c r="O999" s="6" t="s">
        <v>2488</v>
      </c>
      <c r="P999" s="11">
        <v>18.2</v>
      </c>
      <c r="Q999" s="16">
        <v>45108</v>
      </c>
      <c r="R999" s="6" t="s">
        <v>2924</v>
      </c>
      <c r="S999" s="9">
        <f t="shared" si="120"/>
        <v>2023</v>
      </c>
      <c r="T999" s="12">
        <f t="shared" si="121"/>
        <v>6</v>
      </c>
      <c r="U999" s="6" t="str">
        <f t="shared" si="122"/>
        <v>Juni</v>
      </c>
      <c r="V999" s="9" t="str">
        <f t="shared" si="123"/>
        <v>Q2</v>
      </c>
      <c r="W999" s="10">
        <f t="shared" si="124"/>
        <v>9487.4</v>
      </c>
      <c r="X999" s="12">
        <f t="shared" si="125"/>
        <v>8</v>
      </c>
      <c r="Y999" s="9" t="str">
        <f t="shared" si="126"/>
        <v>Completed</v>
      </c>
      <c r="Z999" s="6" t="str">
        <f t="shared" si="127"/>
        <v>No Discount</v>
      </c>
    </row>
    <row r="1000" spans="1:26" x14ac:dyDescent="0.35">
      <c r="A1000" s="8">
        <v>45311</v>
      </c>
      <c r="B1000" s="6" t="s">
        <v>18</v>
      </c>
      <c r="C1000" s="6" t="s">
        <v>23</v>
      </c>
      <c r="D1000" s="12">
        <v>19</v>
      </c>
      <c r="E1000" s="10">
        <v>482.07</v>
      </c>
      <c r="F1000" s="6" t="s">
        <v>30</v>
      </c>
      <c r="G1000" s="6" t="s">
        <v>34</v>
      </c>
      <c r="H1000" s="7">
        <v>0.1</v>
      </c>
      <c r="I1000" s="6" t="s">
        <v>41</v>
      </c>
      <c r="J1000" s="10">
        <v>8243.3970000000008</v>
      </c>
      <c r="K1000" s="6" t="s">
        <v>44</v>
      </c>
      <c r="L1000" s="6" t="s">
        <v>2928</v>
      </c>
      <c r="M1000" s="12">
        <v>0</v>
      </c>
      <c r="N1000" s="9" t="s">
        <v>1046</v>
      </c>
      <c r="O1000" s="6" t="s">
        <v>2489</v>
      </c>
      <c r="P1000" s="11">
        <v>25.96</v>
      </c>
      <c r="Q1000" s="16">
        <v>45317</v>
      </c>
      <c r="R1000" s="6" t="s">
        <v>2921</v>
      </c>
      <c r="S1000" s="9">
        <f t="shared" si="120"/>
        <v>2024</v>
      </c>
      <c r="T1000" s="12">
        <f t="shared" si="121"/>
        <v>1</v>
      </c>
      <c r="U1000" s="6" t="str">
        <f t="shared" si="122"/>
        <v>Januari</v>
      </c>
      <c r="V1000" s="9" t="str">
        <f t="shared" si="123"/>
        <v>Q1</v>
      </c>
      <c r="W1000" s="10">
        <f t="shared" si="124"/>
        <v>8217.4370000000017</v>
      </c>
      <c r="X1000" s="12">
        <f t="shared" si="125"/>
        <v>6</v>
      </c>
      <c r="Y1000" s="9" t="str">
        <f t="shared" si="126"/>
        <v>Completed</v>
      </c>
      <c r="Z1000" s="6" t="str">
        <f t="shared" si="127"/>
        <v>Medium</v>
      </c>
    </row>
    <row r="1001" spans="1:26" x14ac:dyDescent="0.35">
      <c r="A1001" s="8">
        <v>45469</v>
      </c>
      <c r="B1001" s="6" t="s">
        <v>18</v>
      </c>
      <c r="C1001" s="6" t="s">
        <v>26</v>
      </c>
      <c r="D1001" s="12">
        <v>20</v>
      </c>
      <c r="E1001" s="10">
        <v>75.45</v>
      </c>
      <c r="F1001" s="6" t="s">
        <v>30</v>
      </c>
      <c r="G1001" s="6" t="s">
        <v>34</v>
      </c>
      <c r="H1001" s="7">
        <v>0.05</v>
      </c>
      <c r="I1001" s="6" t="s">
        <v>36</v>
      </c>
      <c r="J1001" s="10">
        <v>1433.55</v>
      </c>
      <c r="K1001" s="6" t="s">
        <v>44</v>
      </c>
      <c r="L1001" s="6" t="s">
        <v>48</v>
      </c>
      <c r="M1001" s="12">
        <v>0</v>
      </c>
      <c r="N1001" s="9" t="s">
        <v>1047</v>
      </c>
      <c r="O1001" s="6" t="s">
        <v>1659</v>
      </c>
      <c r="P1001" s="11">
        <v>44.77</v>
      </c>
      <c r="Q1001" s="16">
        <v>45479</v>
      </c>
      <c r="R1001" s="6" t="s">
        <v>2921</v>
      </c>
      <c r="S1001" s="9">
        <f t="shared" si="120"/>
        <v>2024</v>
      </c>
      <c r="T1001" s="12">
        <f t="shared" si="121"/>
        <v>6</v>
      </c>
      <c r="U1001" s="6" t="str">
        <f t="shared" si="122"/>
        <v>Juni</v>
      </c>
      <c r="V1001" s="9" t="str">
        <f t="shared" si="123"/>
        <v>Q2</v>
      </c>
      <c r="W1001" s="10">
        <f t="shared" si="124"/>
        <v>1388.78</v>
      </c>
      <c r="X1001" s="12">
        <f t="shared" si="125"/>
        <v>10</v>
      </c>
      <c r="Y1001" s="9" t="str">
        <f t="shared" si="126"/>
        <v>Completed</v>
      </c>
      <c r="Z1001" s="6" t="str">
        <f t="shared" si="127"/>
        <v>Low</v>
      </c>
    </row>
    <row r="1002" spans="1:26" x14ac:dyDescent="0.35">
      <c r="A1002" s="8">
        <v>45638</v>
      </c>
      <c r="B1002" s="6" t="s">
        <v>21</v>
      </c>
      <c r="C1002" s="6" t="s">
        <v>27</v>
      </c>
      <c r="D1002" s="12">
        <v>2</v>
      </c>
      <c r="E1002" s="10">
        <v>494.22</v>
      </c>
      <c r="F1002" s="6" t="s">
        <v>32</v>
      </c>
      <c r="G1002" s="6" t="s">
        <v>35</v>
      </c>
      <c r="H1002" s="7">
        <v>0.1</v>
      </c>
      <c r="I1002" s="6" t="s">
        <v>39</v>
      </c>
      <c r="J1002" s="10">
        <v>889.59600000000012</v>
      </c>
      <c r="K1002" s="6" t="s">
        <v>43</v>
      </c>
      <c r="L1002" s="6" t="s">
        <v>47</v>
      </c>
      <c r="M1002" s="12">
        <v>0</v>
      </c>
      <c r="N1002" s="9" t="s">
        <v>1048</v>
      </c>
      <c r="O1002" s="6" t="s">
        <v>2490</v>
      </c>
      <c r="P1002" s="11">
        <v>13.45</v>
      </c>
      <c r="Q1002" s="16">
        <v>45643</v>
      </c>
      <c r="R1002" s="6" t="s">
        <v>2924</v>
      </c>
      <c r="S1002" s="9">
        <f t="shared" si="120"/>
        <v>2024</v>
      </c>
      <c r="T1002" s="12">
        <f t="shared" si="121"/>
        <v>12</v>
      </c>
      <c r="U1002" s="6" t="str">
        <f t="shared" si="122"/>
        <v>Desember</v>
      </c>
      <c r="V1002" s="9" t="str">
        <f t="shared" si="123"/>
        <v>Q4</v>
      </c>
      <c r="W1002" s="10">
        <f t="shared" si="124"/>
        <v>876.14600000000007</v>
      </c>
      <c r="X1002" s="12">
        <f t="shared" si="125"/>
        <v>5</v>
      </c>
      <c r="Y1002" s="9" t="str">
        <f t="shared" si="126"/>
        <v>Completed</v>
      </c>
      <c r="Z1002" s="6" t="str">
        <f t="shared" si="127"/>
        <v>Medium</v>
      </c>
    </row>
    <row r="1003" spans="1:26" x14ac:dyDescent="0.35">
      <c r="A1003" s="8">
        <v>45343</v>
      </c>
      <c r="B1003" s="6" t="s">
        <v>18</v>
      </c>
      <c r="C1003" s="6" t="s">
        <v>23</v>
      </c>
      <c r="D1003" s="12">
        <v>15</v>
      </c>
      <c r="E1003" s="10">
        <v>112.82</v>
      </c>
      <c r="F1003" s="6" t="s">
        <v>30</v>
      </c>
      <c r="G1003" s="6" t="s">
        <v>34</v>
      </c>
      <c r="H1003" s="7">
        <v>0.05</v>
      </c>
      <c r="I1003" s="6" t="s">
        <v>38</v>
      </c>
      <c r="J1003" s="10">
        <v>1607.6849999999999</v>
      </c>
      <c r="K1003" s="6" t="s">
        <v>44</v>
      </c>
      <c r="L1003" s="6" t="s">
        <v>49</v>
      </c>
      <c r="M1003" s="12">
        <v>0</v>
      </c>
      <c r="N1003" s="9" t="s">
        <v>1049</v>
      </c>
      <c r="O1003" s="6" t="s">
        <v>2491</v>
      </c>
      <c r="P1003" s="11">
        <v>18.21</v>
      </c>
      <c r="Q1003" s="16">
        <v>45352</v>
      </c>
      <c r="R1003" s="6" t="s">
        <v>2921</v>
      </c>
      <c r="S1003" s="9">
        <f t="shared" si="120"/>
        <v>2024</v>
      </c>
      <c r="T1003" s="12">
        <f t="shared" si="121"/>
        <v>2</v>
      </c>
      <c r="U1003" s="6" t="str">
        <f t="shared" si="122"/>
        <v>Februari</v>
      </c>
      <c r="V1003" s="9" t="str">
        <f t="shared" si="123"/>
        <v>Q1</v>
      </c>
      <c r="W1003" s="10">
        <f t="shared" si="124"/>
        <v>1589.4749999999999</v>
      </c>
      <c r="X1003" s="12">
        <f t="shared" si="125"/>
        <v>9</v>
      </c>
      <c r="Y1003" s="9" t="str">
        <f t="shared" si="126"/>
        <v>Completed</v>
      </c>
      <c r="Z1003" s="6" t="str">
        <f t="shared" si="127"/>
        <v>Low</v>
      </c>
    </row>
    <row r="1004" spans="1:26" x14ac:dyDescent="0.35">
      <c r="A1004" s="8">
        <v>45125</v>
      </c>
      <c r="B1004" s="6" t="s">
        <v>18</v>
      </c>
      <c r="C1004" s="6" t="s">
        <v>25</v>
      </c>
      <c r="D1004" s="12">
        <v>3</v>
      </c>
      <c r="E1004" s="10">
        <v>121.56</v>
      </c>
      <c r="F1004" s="6" t="s">
        <v>33</v>
      </c>
      <c r="G1004" s="6" t="s">
        <v>34</v>
      </c>
      <c r="H1004" s="7">
        <v>0</v>
      </c>
      <c r="I1004" s="6" t="s">
        <v>36</v>
      </c>
      <c r="J1004" s="10">
        <v>364.68</v>
      </c>
      <c r="K1004" s="6" t="s">
        <v>45</v>
      </c>
      <c r="L1004" s="6" t="s">
        <v>49</v>
      </c>
      <c r="M1004" s="12">
        <v>0</v>
      </c>
      <c r="N1004" s="9" t="s">
        <v>1050</v>
      </c>
      <c r="O1004" s="6" t="s">
        <v>2492</v>
      </c>
      <c r="P1004" s="11">
        <v>29.06</v>
      </c>
      <c r="Q1004" s="16">
        <v>45132</v>
      </c>
      <c r="R1004" s="6" t="s">
        <v>2921</v>
      </c>
      <c r="S1004" s="9">
        <f t="shared" si="120"/>
        <v>2023</v>
      </c>
      <c r="T1004" s="12">
        <f t="shared" si="121"/>
        <v>7</v>
      </c>
      <c r="U1004" s="6" t="str">
        <f t="shared" si="122"/>
        <v>Juli</v>
      </c>
      <c r="V1004" s="9" t="str">
        <f t="shared" si="123"/>
        <v>Q3</v>
      </c>
      <c r="W1004" s="10">
        <f t="shared" si="124"/>
        <v>335.62</v>
      </c>
      <c r="X1004" s="12">
        <f t="shared" si="125"/>
        <v>7</v>
      </c>
      <c r="Y1004" s="9" t="str">
        <f t="shared" si="126"/>
        <v>Completed</v>
      </c>
      <c r="Z1004" s="6" t="str">
        <f t="shared" si="127"/>
        <v>No Discount</v>
      </c>
    </row>
    <row r="1005" spans="1:26" x14ac:dyDescent="0.35">
      <c r="A1005" s="8">
        <v>45567</v>
      </c>
      <c r="B1005" s="6" t="s">
        <v>20</v>
      </c>
      <c r="C1005" s="6" t="s">
        <v>25</v>
      </c>
      <c r="D1005" s="12">
        <v>12</v>
      </c>
      <c r="E1005" s="10">
        <v>465.94</v>
      </c>
      <c r="F1005" s="6" t="s">
        <v>33</v>
      </c>
      <c r="G1005" s="6" t="s">
        <v>34</v>
      </c>
      <c r="H1005" s="7">
        <v>0</v>
      </c>
      <c r="I1005" s="6" t="s">
        <v>37</v>
      </c>
      <c r="J1005" s="10">
        <v>5591.28</v>
      </c>
      <c r="K1005" s="6" t="s">
        <v>44</v>
      </c>
      <c r="L1005" s="6" t="s">
        <v>49</v>
      </c>
      <c r="M1005" s="12">
        <v>0</v>
      </c>
      <c r="N1005" s="9" t="s">
        <v>1051</v>
      </c>
      <c r="O1005" s="6" t="s">
        <v>2493</v>
      </c>
      <c r="P1005" s="11">
        <v>34.159999999999997</v>
      </c>
      <c r="Q1005" s="16">
        <v>45571</v>
      </c>
      <c r="R1005" s="6" t="s">
        <v>2923</v>
      </c>
      <c r="S1005" s="9">
        <f t="shared" si="120"/>
        <v>2024</v>
      </c>
      <c r="T1005" s="12">
        <f t="shared" si="121"/>
        <v>10</v>
      </c>
      <c r="U1005" s="6" t="str">
        <f t="shared" si="122"/>
        <v>Oktober</v>
      </c>
      <c r="V1005" s="9" t="str">
        <f t="shared" si="123"/>
        <v>Q4</v>
      </c>
      <c r="W1005" s="10">
        <f t="shared" si="124"/>
        <v>5557.12</v>
      </c>
      <c r="X1005" s="12">
        <f t="shared" si="125"/>
        <v>4</v>
      </c>
      <c r="Y1005" s="9" t="str">
        <f t="shared" si="126"/>
        <v>Completed</v>
      </c>
      <c r="Z1005" s="6" t="str">
        <f t="shared" si="127"/>
        <v>No Discount</v>
      </c>
    </row>
    <row r="1006" spans="1:26" x14ac:dyDescent="0.35">
      <c r="A1006" s="8">
        <v>45627</v>
      </c>
      <c r="B1006" s="6" t="s">
        <v>22</v>
      </c>
      <c r="C1006" s="6" t="s">
        <v>24</v>
      </c>
      <c r="D1006" s="12">
        <v>12</v>
      </c>
      <c r="E1006" s="10">
        <v>187.8</v>
      </c>
      <c r="F1006" s="6" t="s">
        <v>33</v>
      </c>
      <c r="G1006" s="6" t="s">
        <v>34</v>
      </c>
      <c r="H1006" s="7">
        <v>0.15</v>
      </c>
      <c r="I1006" s="6" t="s">
        <v>40</v>
      </c>
      <c r="J1006" s="10">
        <v>1915.56</v>
      </c>
      <c r="K1006" s="6" t="s">
        <v>42</v>
      </c>
      <c r="L1006" s="6" t="s">
        <v>47</v>
      </c>
      <c r="M1006" s="12">
        <v>0</v>
      </c>
      <c r="N1006" s="9" t="s">
        <v>1052</v>
      </c>
      <c r="O1006" s="6" t="s">
        <v>2494</v>
      </c>
      <c r="P1006" s="11">
        <v>17.739999999999998</v>
      </c>
      <c r="Q1006" s="16">
        <v>45630</v>
      </c>
      <c r="R1006" s="6" t="s">
        <v>2925</v>
      </c>
      <c r="S1006" s="9">
        <f t="shared" si="120"/>
        <v>2024</v>
      </c>
      <c r="T1006" s="12">
        <f t="shared" si="121"/>
        <v>12</v>
      </c>
      <c r="U1006" s="6" t="str">
        <f t="shared" si="122"/>
        <v>Desember</v>
      </c>
      <c r="V1006" s="9" t="str">
        <f t="shared" si="123"/>
        <v>Q4</v>
      </c>
      <c r="W1006" s="10">
        <f t="shared" si="124"/>
        <v>1897.82</v>
      </c>
      <c r="X1006" s="12">
        <f t="shared" si="125"/>
        <v>3</v>
      </c>
      <c r="Y1006" s="9" t="str">
        <f t="shared" si="126"/>
        <v>Completed</v>
      </c>
      <c r="Z1006" s="6" t="str">
        <f t="shared" si="127"/>
        <v>High</v>
      </c>
    </row>
    <row r="1007" spans="1:26" x14ac:dyDescent="0.35">
      <c r="A1007" s="8">
        <v>45538</v>
      </c>
      <c r="B1007" s="6" t="s">
        <v>18</v>
      </c>
      <c r="C1007" s="6" t="s">
        <v>25</v>
      </c>
      <c r="D1007" s="12">
        <v>1</v>
      </c>
      <c r="E1007" s="10">
        <v>561.29999999999995</v>
      </c>
      <c r="F1007" s="6" t="s">
        <v>33</v>
      </c>
      <c r="G1007" s="6" t="s">
        <v>35</v>
      </c>
      <c r="H1007" s="7">
        <v>0.15</v>
      </c>
      <c r="I1007" s="6" t="s">
        <v>38</v>
      </c>
      <c r="J1007" s="10">
        <v>477.10500000000002</v>
      </c>
      <c r="K1007" s="6" t="s">
        <v>43</v>
      </c>
      <c r="L1007" s="6" t="s">
        <v>2928</v>
      </c>
      <c r="M1007" s="12">
        <v>0</v>
      </c>
      <c r="N1007" s="9" t="s">
        <v>1053</v>
      </c>
      <c r="O1007" s="6" t="s">
        <v>2495</v>
      </c>
      <c r="P1007" s="11">
        <v>5.19</v>
      </c>
      <c r="Q1007" s="16">
        <v>45547</v>
      </c>
      <c r="R1007" s="6" t="s">
        <v>2921</v>
      </c>
      <c r="S1007" s="9">
        <f t="shared" si="120"/>
        <v>2024</v>
      </c>
      <c r="T1007" s="12">
        <f t="shared" si="121"/>
        <v>9</v>
      </c>
      <c r="U1007" s="6" t="str">
        <f t="shared" si="122"/>
        <v>September</v>
      </c>
      <c r="V1007" s="9" t="str">
        <f t="shared" si="123"/>
        <v>Q3</v>
      </c>
      <c r="W1007" s="10">
        <f t="shared" si="124"/>
        <v>471.91500000000002</v>
      </c>
      <c r="X1007" s="12">
        <f t="shared" si="125"/>
        <v>9</v>
      </c>
      <c r="Y1007" s="9" t="str">
        <f t="shared" si="126"/>
        <v>Completed</v>
      </c>
      <c r="Z1007" s="6" t="str">
        <f t="shared" si="127"/>
        <v>High</v>
      </c>
    </row>
    <row r="1008" spans="1:26" x14ac:dyDescent="0.35">
      <c r="A1008" s="8">
        <v>45710</v>
      </c>
      <c r="B1008" s="6" t="s">
        <v>22</v>
      </c>
      <c r="C1008" s="6" t="s">
        <v>29</v>
      </c>
      <c r="D1008" s="12">
        <v>7</v>
      </c>
      <c r="E1008" s="10">
        <v>178.26</v>
      </c>
      <c r="F1008" s="6" t="s">
        <v>32</v>
      </c>
      <c r="G1008" s="6" t="s">
        <v>35</v>
      </c>
      <c r="H1008" s="7">
        <v>0.15</v>
      </c>
      <c r="I1008" s="6" t="s">
        <v>41</v>
      </c>
      <c r="J1008" s="10">
        <v>1060.6469999999999</v>
      </c>
      <c r="K1008" s="6" t="s">
        <v>42</v>
      </c>
      <c r="L1008" s="6" t="s">
        <v>47</v>
      </c>
      <c r="M1008" s="12">
        <v>0</v>
      </c>
      <c r="N1008" s="9" t="s">
        <v>1054</v>
      </c>
      <c r="O1008" s="6" t="s">
        <v>2496</v>
      </c>
      <c r="P1008" s="11">
        <v>44.91</v>
      </c>
      <c r="Q1008" s="16">
        <v>45717</v>
      </c>
      <c r="R1008" s="6" t="s">
        <v>2925</v>
      </c>
      <c r="S1008" s="9">
        <f t="shared" si="120"/>
        <v>2025</v>
      </c>
      <c r="T1008" s="12">
        <f t="shared" si="121"/>
        <v>2</v>
      </c>
      <c r="U1008" s="6" t="str">
        <f t="shared" si="122"/>
        <v>Februari</v>
      </c>
      <c r="V1008" s="9" t="str">
        <f t="shared" si="123"/>
        <v>Q1</v>
      </c>
      <c r="W1008" s="10">
        <f t="shared" si="124"/>
        <v>1015.737</v>
      </c>
      <c r="X1008" s="12">
        <f t="shared" si="125"/>
        <v>7</v>
      </c>
      <c r="Y1008" s="9" t="str">
        <f t="shared" si="126"/>
        <v>Completed</v>
      </c>
      <c r="Z1008" s="6" t="str">
        <f t="shared" si="127"/>
        <v>High</v>
      </c>
    </row>
    <row r="1009" spans="1:26" x14ac:dyDescent="0.35">
      <c r="A1009" s="8">
        <v>45788</v>
      </c>
      <c r="B1009" s="6" t="s">
        <v>22</v>
      </c>
      <c r="C1009" s="6" t="s">
        <v>27</v>
      </c>
      <c r="D1009" s="12">
        <v>20</v>
      </c>
      <c r="E1009" s="10">
        <v>552.83000000000004</v>
      </c>
      <c r="F1009" s="6" t="s">
        <v>33</v>
      </c>
      <c r="G1009" s="6" t="s">
        <v>35</v>
      </c>
      <c r="H1009" s="7">
        <v>0.15</v>
      </c>
      <c r="I1009" s="6" t="s">
        <v>36</v>
      </c>
      <c r="J1009" s="10">
        <v>9398.11</v>
      </c>
      <c r="K1009" s="6" t="s">
        <v>42</v>
      </c>
      <c r="L1009" s="6" t="s">
        <v>47</v>
      </c>
      <c r="M1009" s="12">
        <v>1</v>
      </c>
      <c r="N1009" s="9" t="s">
        <v>1055</v>
      </c>
      <c r="O1009" s="6" t="s">
        <v>2497</v>
      </c>
      <c r="P1009" s="11">
        <v>20.5</v>
      </c>
      <c r="Q1009" s="16">
        <v>45790</v>
      </c>
      <c r="R1009" s="6" t="s">
        <v>2925</v>
      </c>
      <c r="S1009" s="9">
        <f t="shared" si="120"/>
        <v>2025</v>
      </c>
      <c r="T1009" s="12">
        <f t="shared" si="121"/>
        <v>5</v>
      </c>
      <c r="U1009" s="6" t="str">
        <f t="shared" si="122"/>
        <v>Mei</v>
      </c>
      <c r="V1009" s="9" t="str">
        <f t="shared" si="123"/>
        <v>Q2</v>
      </c>
      <c r="W1009" s="10">
        <f t="shared" si="124"/>
        <v>9377.61</v>
      </c>
      <c r="X1009" s="12">
        <f t="shared" si="125"/>
        <v>2</v>
      </c>
      <c r="Y1009" s="9" t="str">
        <f t="shared" si="126"/>
        <v>Returned</v>
      </c>
      <c r="Z1009" s="6" t="str">
        <f t="shared" si="127"/>
        <v>High</v>
      </c>
    </row>
    <row r="1010" spans="1:26" x14ac:dyDescent="0.35">
      <c r="A1010" s="8">
        <v>45646</v>
      </c>
      <c r="B1010" s="6" t="s">
        <v>21</v>
      </c>
      <c r="C1010" s="6" t="s">
        <v>28</v>
      </c>
      <c r="D1010" s="12">
        <v>2</v>
      </c>
      <c r="E1010" s="10">
        <v>458.25</v>
      </c>
      <c r="F1010" s="6" t="s">
        <v>30</v>
      </c>
      <c r="G1010" s="6" t="s">
        <v>34</v>
      </c>
      <c r="H1010" s="7">
        <v>0</v>
      </c>
      <c r="I1010" s="6" t="s">
        <v>36</v>
      </c>
      <c r="J1010" s="10">
        <v>916.5</v>
      </c>
      <c r="K1010" s="6" t="s">
        <v>43</v>
      </c>
      <c r="L1010" s="6" t="s">
        <v>48</v>
      </c>
      <c r="M1010" s="12">
        <v>0</v>
      </c>
      <c r="N1010" s="9" t="s">
        <v>1056</v>
      </c>
      <c r="O1010" s="6" t="s">
        <v>2498</v>
      </c>
      <c r="P1010" s="11">
        <v>25.94</v>
      </c>
      <c r="Q1010" s="16">
        <v>45655</v>
      </c>
      <c r="R1010" s="6" t="s">
        <v>2924</v>
      </c>
      <c r="S1010" s="9">
        <f t="shared" si="120"/>
        <v>2024</v>
      </c>
      <c r="T1010" s="12">
        <f t="shared" si="121"/>
        <v>12</v>
      </c>
      <c r="U1010" s="6" t="str">
        <f t="shared" si="122"/>
        <v>Desember</v>
      </c>
      <c r="V1010" s="9" t="str">
        <f t="shared" si="123"/>
        <v>Q4</v>
      </c>
      <c r="W1010" s="10">
        <f t="shared" si="124"/>
        <v>890.56</v>
      </c>
      <c r="X1010" s="12">
        <f t="shared" si="125"/>
        <v>9</v>
      </c>
      <c r="Y1010" s="9" t="str">
        <f t="shared" si="126"/>
        <v>Completed</v>
      </c>
      <c r="Z1010" s="6" t="str">
        <f t="shared" si="127"/>
        <v>No Discount</v>
      </c>
    </row>
    <row r="1011" spans="1:26" x14ac:dyDescent="0.35">
      <c r="A1011" s="8">
        <v>45034</v>
      </c>
      <c r="B1011" s="6" t="s">
        <v>18</v>
      </c>
      <c r="C1011" s="6" t="s">
        <v>23</v>
      </c>
      <c r="D1011" s="12">
        <v>2</v>
      </c>
      <c r="E1011" s="10">
        <v>129.43</v>
      </c>
      <c r="F1011" s="6" t="s">
        <v>33</v>
      </c>
      <c r="G1011" s="6" t="s">
        <v>35</v>
      </c>
      <c r="H1011" s="7">
        <v>0.05</v>
      </c>
      <c r="I1011" s="6" t="s">
        <v>37</v>
      </c>
      <c r="J1011" s="10">
        <v>245.917</v>
      </c>
      <c r="K1011" s="6" t="s">
        <v>45</v>
      </c>
      <c r="L1011" s="6" t="s">
        <v>47</v>
      </c>
      <c r="M1011" s="12">
        <v>0</v>
      </c>
      <c r="N1011" s="9" t="s">
        <v>1057</v>
      </c>
      <c r="O1011" s="6" t="s">
        <v>2499</v>
      </c>
      <c r="P1011" s="11">
        <v>6.91</v>
      </c>
      <c r="Q1011" s="16">
        <v>45037</v>
      </c>
      <c r="R1011" s="6" t="s">
        <v>2921</v>
      </c>
      <c r="S1011" s="9">
        <f t="shared" si="120"/>
        <v>2023</v>
      </c>
      <c r="T1011" s="12">
        <f t="shared" si="121"/>
        <v>4</v>
      </c>
      <c r="U1011" s="6" t="str">
        <f t="shared" si="122"/>
        <v>April</v>
      </c>
      <c r="V1011" s="9" t="str">
        <f t="shared" si="123"/>
        <v>Q2</v>
      </c>
      <c r="W1011" s="10">
        <f t="shared" si="124"/>
        <v>239.00700000000001</v>
      </c>
      <c r="X1011" s="12">
        <f t="shared" si="125"/>
        <v>3</v>
      </c>
      <c r="Y1011" s="9" t="str">
        <f t="shared" si="126"/>
        <v>Completed</v>
      </c>
      <c r="Z1011" s="6" t="str">
        <f t="shared" si="127"/>
        <v>Low</v>
      </c>
    </row>
    <row r="1012" spans="1:26" x14ac:dyDescent="0.35">
      <c r="A1012" s="8">
        <v>45533</v>
      </c>
      <c r="B1012" s="6" t="s">
        <v>18</v>
      </c>
      <c r="C1012" s="6" t="s">
        <v>29</v>
      </c>
      <c r="D1012" s="12">
        <v>19</v>
      </c>
      <c r="E1012" s="10">
        <v>448.21</v>
      </c>
      <c r="F1012" s="6" t="s">
        <v>32</v>
      </c>
      <c r="G1012" s="6" t="s">
        <v>34</v>
      </c>
      <c r="H1012" s="7">
        <v>0.1</v>
      </c>
      <c r="I1012" s="6" t="s">
        <v>37</v>
      </c>
      <c r="J1012" s="10">
        <v>7664.3909999999996</v>
      </c>
      <c r="K1012" s="6" t="s">
        <v>45</v>
      </c>
      <c r="L1012" s="6" t="s">
        <v>49</v>
      </c>
      <c r="M1012" s="12">
        <v>0</v>
      </c>
      <c r="N1012" s="9" t="s">
        <v>1058</v>
      </c>
      <c r="O1012" s="6" t="s">
        <v>2003</v>
      </c>
      <c r="P1012" s="11">
        <v>30.71</v>
      </c>
      <c r="Q1012" s="16">
        <v>45538</v>
      </c>
      <c r="R1012" s="6" t="s">
        <v>2921</v>
      </c>
      <c r="S1012" s="9">
        <f t="shared" si="120"/>
        <v>2024</v>
      </c>
      <c r="T1012" s="12">
        <f t="shared" si="121"/>
        <v>8</v>
      </c>
      <c r="U1012" s="6" t="str">
        <f t="shared" si="122"/>
        <v>Agustus</v>
      </c>
      <c r="V1012" s="9" t="str">
        <f t="shared" si="123"/>
        <v>Q3</v>
      </c>
      <c r="W1012" s="10">
        <f t="shared" si="124"/>
        <v>7633.6809999999996</v>
      </c>
      <c r="X1012" s="12">
        <f t="shared" si="125"/>
        <v>5</v>
      </c>
      <c r="Y1012" s="9" t="str">
        <f t="shared" si="126"/>
        <v>Completed</v>
      </c>
      <c r="Z1012" s="6" t="str">
        <f t="shared" si="127"/>
        <v>Medium</v>
      </c>
    </row>
    <row r="1013" spans="1:26" x14ac:dyDescent="0.35">
      <c r="A1013" s="8">
        <v>45172</v>
      </c>
      <c r="B1013" s="6" t="s">
        <v>20</v>
      </c>
      <c r="C1013" s="6" t="s">
        <v>25</v>
      </c>
      <c r="D1013" s="12">
        <v>16</v>
      </c>
      <c r="E1013" s="10">
        <v>440.48</v>
      </c>
      <c r="F1013" s="6" t="s">
        <v>30</v>
      </c>
      <c r="G1013" s="6" t="s">
        <v>35</v>
      </c>
      <c r="H1013" s="7">
        <v>0.05</v>
      </c>
      <c r="I1013" s="6" t="s">
        <v>38</v>
      </c>
      <c r="J1013" s="10">
        <v>6695.2960000000003</v>
      </c>
      <c r="K1013" s="6" t="s">
        <v>46</v>
      </c>
      <c r="L1013" s="6" t="s">
        <v>47</v>
      </c>
      <c r="M1013" s="12">
        <v>1</v>
      </c>
      <c r="N1013" s="9" t="s">
        <v>1059</v>
      </c>
      <c r="O1013" s="6" t="s">
        <v>2500</v>
      </c>
      <c r="P1013" s="11">
        <v>26.87</v>
      </c>
      <c r="Q1013" s="16">
        <v>45179</v>
      </c>
      <c r="R1013" s="6" t="s">
        <v>2923</v>
      </c>
      <c r="S1013" s="9">
        <f t="shared" si="120"/>
        <v>2023</v>
      </c>
      <c r="T1013" s="12">
        <f t="shared" si="121"/>
        <v>9</v>
      </c>
      <c r="U1013" s="6" t="str">
        <f t="shared" si="122"/>
        <v>September</v>
      </c>
      <c r="V1013" s="9" t="str">
        <f t="shared" si="123"/>
        <v>Q3</v>
      </c>
      <c r="W1013" s="10">
        <f t="shared" si="124"/>
        <v>6668.4260000000004</v>
      </c>
      <c r="X1013" s="12">
        <f t="shared" si="125"/>
        <v>7</v>
      </c>
      <c r="Y1013" s="9" t="str">
        <f t="shared" si="126"/>
        <v>Returned</v>
      </c>
      <c r="Z1013" s="6" t="str">
        <f t="shared" si="127"/>
        <v>Low</v>
      </c>
    </row>
    <row r="1014" spans="1:26" x14ac:dyDescent="0.35">
      <c r="A1014" s="8">
        <v>45796</v>
      </c>
      <c r="B1014" s="6" t="s">
        <v>18</v>
      </c>
      <c r="C1014" s="6" t="s">
        <v>23</v>
      </c>
      <c r="D1014" s="12">
        <v>8</v>
      </c>
      <c r="E1014" s="10">
        <v>262.62</v>
      </c>
      <c r="F1014" s="6" t="s">
        <v>32</v>
      </c>
      <c r="G1014" s="6" t="s">
        <v>34</v>
      </c>
      <c r="H1014" s="7">
        <v>0</v>
      </c>
      <c r="I1014" s="6" t="s">
        <v>37</v>
      </c>
      <c r="J1014" s="10">
        <v>2100.96</v>
      </c>
      <c r="K1014" s="6" t="s">
        <v>46</v>
      </c>
      <c r="L1014" s="6" t="s">
        <v>47</v>
      </c>
      <c r="M1014" s="12">
        <v>1</v>
      </c>
      <c r="N1014" s="9" t="s">
        <v>1060</v>
      </c>
      <c r="O1014" s="6" t="s">
        <v>2501</v>
      </c>
      <c r="P1014" s="11">
        <v>36.729999999999997</v>
      </c>
      <c r="Q1014" s="16">
        <v>45801</v>
      </c>
      <c r="R1014" s="6" t="s">
        <v>2921</v>
      </c>
      <c r="S1014" s="9">
        <f t="shared" si="120"/>
        <v>2025</v>
      </c>
      <c r="T1014" s="12">
        <f t="shared" si="121"/>
        <v>5</v>
      </c>
      <c r="U1014" s="6" t="str">
        <f t="shared" si="122"/>
        <v>Mei</v>
      </c>
      <c r="V1014" s="9" t="str">
        <f t="shared" si="123"/>
        <v>Q2</v>
      </c>
      <c r="W1014" s="10">
        <f t="shared" si="124"/>
        <v>2064.23</v>
      </c>
      <c r="X1014" s="12">
        <f t="shared" si="125"/>
        <v>5</v>
      </c>
      <c r="Y1014" s="9" t="str">
        <f t="shared" si="126"/>
        <v>Returned</v>
      </c>
      <c r="Z1014" s="6" t="str">
        <f t="shared" si="127"/>
        <v>No Discount</v>
      </c>
    </row>
    <row r="1015" spans="1:26" x14ac:dyDescent="0.35">
      <c r="A1015" s="8">
        <v>45095</v>
      </c>
      <c r="B1015" s="6" t="s">
        <v>18</v>
      </c>
      <c r="C1015" s="6" t="s">
        <v>28</v>
      </c>
      <c r="D1015" s="12">
        <v>15</v>
      </c>
      <c r="E1015" s="10">
        <v>124.91</v>
      </c>
      <c r="F1015" s="6" t="s">
        <v>31</v>
      </c>
      <c r="G1015" s="6" t="s">
        <v>34</v>
      </c>
      <c r="H1015" s="7">
        <v>0.1</v>
      </c>
      <c r="I1015" s="6" t="s">
        <v>36</v>
      </c>
      <c r="J1015" s="10">
        <v>1686.2850000000001</v>
      </c>
      <c r="K1015" s="6" t="s">
        <v>43</v>
      </c>
      <c r="L1015" s="6" t="s">
        <v>47</v>
      </c>
      <c r="M1015" s="12">
        <v>0</v>
      </c>
      <c r="N1015" s="9" t="s">
        <v>1061</v>
      </c>
      <c r="O1015" s="6" t="s">
        <v>2502</v>
      </c>
      <c r="P1015" s="11">
        <v>31.95</v>
      </c>
      <c r="Q1015" s="16">
        <v>45103</v>
      </c>
      <c r="R1015" s="6" t="s">
        <v>2921</v>
      </c>
      <c r="S1015" s="9">
        <f t="shared" si="120"/>
        <v>2023</v>
      </c>
      <c r="T1015" s="12">
        <f t="shared" si="121"/>
        <v>6</v>
      </c>
      <c r="U1015" s="6" t="str">
        <f t="shared" si="122"/>
        <v>Juni</v>
      </c>
      <c r="V1015" s="9" t="str">
        <f t="shared" si="123"/>
        <v>Q2</v>
      </c>
      <c r="W1015" s="10">
        <f t="shared" si="124"/>
        <v>1654.335</v>
      </c>
      <c r="X1015" s="12">
        <f t="shared" si="125"/>
        <v>8</v>
      </c>
      <c r="Y1015" s="9" t="str">
        <f t="shared" si="126"/>
        <v>Completed</v>
      </c>
      <c r="Z1015" s="6" t="str">
        <f t="shared" si="127"/>
        <v>Medium</v>
      </c>
    </row>
    <row r="1016" spans="1:26" x14ac:dyDescent="0.35">
      <c r="A1016" s="8">
        <v>45826</v>
      </c>
      <c r="B1016" s="6" t="s">
        <v>22</v>
      </c>
      <c r="C1016" s="6" t="s">
        <v>27</v>
      </c>
      <c r="D1016" s="12">
        <v>9</v>
      </c>
      <c r="E1016" s="10">
        <v>391</v>
      </c>
      <c r="F1016" s="6" t="s">
        <v>33</v>
      </c>
      <c r="G1016" s="6" t="s">
        <v>34</v>
      </c>
      <c r="H1016" s="7">
        <v>0.1</v>
      </c>
      <c r="I1016" s="6" t="s">
        <v>36</v>
      </c>
      <c r="J1016" s="10">
        <v>3167.1</v>
      </c>
      <c r="K1016" s="6" t="s">
        <v>45</v>
      </c>
      <c r="L1016" s="6" t="s">
        <v>49</v>
      </c>
      <c r="M1016" s="12">
        <v>0</v>
      </c>
      <c r="N1016" s="9" t="s">
        <v>1062</v>
      </c>
      <c r="O1016" s="6" t="s">
        <v>2503</v>
      </c>
      <c r="P1016" s="11">
        <v>46.76</v>
      </c>
      <c r="Q1016" s="16">
        <v>45830</v>
      </c>
      <c r="R1016" s="6" t="s">
        <v>2925</v>
      </c>
      <c r="S1016" s="9">
        <f t="shared" si="120"/>
        <v>2025</v>
      </c>
      <c r="T1016" s="12">
        <f t="shared" si="121"/>
        <v>6</v>
      </c>
      <c r="U1016" s="6" t="str">
        <f t="shared" si="122"/>
        <v>Juni</v>
      </c>
      <c r="V1016" s="9" t="str">
        <f t="shared" si="123"/>
        <v>Q2</v>
      </c>
      <c r="W1016" s="10">
        <f t="shared" si="124"/>
        <v>3120.3399999999997</v>
      </c>
      <c r="X1016" s="12">
        <f t="shared" si="125"/>
        <v>4</v>
      </c>
      <c r="Y1016" s="9" t="str">
        <f t="shared" si="126"/>
        <v>Completed</v>
      </c>
      <c r="Z1016" s="6" t="str">
        <f t="shared" si="127"/>
        <v>Medium</v>
      </c>
    </row>
    <row r="1017" spans="1:26" x14ac:dyDescent="0.35">
      <c r="A1017" s="8">
        <v>45564</v>
      </c>
      <c r="B1017" s="6" t="s">
        <v>19</v>
      </c>
      <c r="C1017" s="6" t="s">
        <v>23</v>
      </c>
      <c r="D1017" s="12">
        <v>12</v>
      </c>
      <c r="E1017" s="10">
        <v>204.15</v>
      </c>
      <c r="F1017" s="6" t="s">
        <v>32</v>
      </c>
      <c r="G1017" s="6" t="s">
        <v>35</v>
      </c>
      <c r="H1017" s="7">
        <v>0.05</v>
      </c>
      <c r="I1017" s="6" t="s">
        <v>37</v>
      </c>
      <c r="J1017" s="10">
        <v>2327.31</v>
      </c>
      <c r="K1017" s="6" t="s">
        <v>45</v>
      </c>
      <c r="L1017" s="6" t="s">
        <v>47</v>
      </c>
      <c r="M1017" s="12">
        <v>1</v>
      </c>
      <c r="N1017" s="9" t="s">
        <v>1063</v>
      </c>
      <c r="O1017" s="6" t="s">
        <v>2504</v>
      </c>
      <c r="P1017" s="11">
        <v>26.4</v>
      </c>
      <c r="Q1017" s="16">
        <v>45572</v>
      </c>
      <c r="R1017" s="6" t="s">
        <v>2922</v>
      </c>
      <c r="S1017" s="9">
        <f t="shared" si="120"/>
        <v>2024</v>
      </c>
      <c r="T1017" s="12">
        <f t="shared" si="121"/>
        <v>9</v>
      </c>
      <c r="U1017" s="6" t="str">
        <f t="shared" si="122"/>
        <v>September</v>
      </c>
      <c r="V1017" s="9" t="str">
        <f t="shared" si="123"/>
        <v>Q3</v>
      </c>
      <c r="W1017" s="10">
        <f t="shared" si="124"/>
        <v>2300.91</v>
      </c>
      <c r="X1017" s="12">
        <f t="shared" si="125"/>
        <v>8</v>
      </c>
      <c r="Y1017" s="9" t="str">
        <f t="shared" si="126"/>
        <v>Returned</v>
      </c>
      <c r="Z1017" s="6" t="str">
        <f t="shared" si="127"/>
        <v>Low</v>
      </c>
    </row>
    <row r="1018" spans="1:26" x14ac:dyDescent="0.35">
      <c r="A1018" s="8">
        <v>45347</v>
      </c>
      <c r="B1018" s="6" t="s">
        <v>18</v>
      </c>
      <c r="C1018" s="6" t="s">
        <v>23</v>
      </c>
      <c r="D1018" s="12">
        <v>20</v>
      </c>
      <c r="E1018" s="10">
        <v>13.64</v>
      </c>
      <c r="F1018" s="6" t="s">
        <v>32</v>
      </c>
      <c r="G1018" s="6" t="s">
        <v>35</v>
      </c>
      <c r="H1018" s="7">
        <v>0.15</v>
      </c>
      <c r="I1018" s="6" t="s">
        <v>38</v>
      </c>
      <c r="J1018" s="10">
        <v>231.88</v>
      </c>
      <c r="K1018" s="6" t="s">
        <v>44</v>
      </c>
      <c r="L1018" s="6" t="s">
        <v>48</v>
      </c>
      <c r="M1018" s="12">
        <v>0</v>
      </c>
      <c r="N1018" s="9" t="s">
        <v>1064</v>
      </c>
      <c r="O1018" s="6" t="s">
        <v>2505</v>
      </c>
      <c r="P1018" s="11">
        <v>33.6</v>
      </c>
      <c r="Q1018" s="16">
        <v>45355</v>
      </c>
      <c r="R1018" s="6" t="s">
        <v>2921</v>
      </c>
      <c r="S1018" s="9">
        <f t="shared" si="120"/>
        <v>2024</v>
      </c>
      <c r="T1018" s="12">
        <f t="shared" si="121"/>
        <v>2</v>
      </c>
      <c r="U1018" s="6" t="str">
        <f t="shared" si="122"/>
        <v>Februari</v>
      </c>
      <c r="V1018" s="9" t="str">
        <f t="shared" si="123"/>
        <v>Q1</v>
      </c>
      <c r="W1018" s="10">
        <f t="shared" si="124"/>
        <v>198.28</v>
      </c>
      <c r="X1018" s="12">
        <f t="shared" si="125"/>
        <v>8</v>
      </c>
      <c r="Y1018" s="9" t="str">
        <f t="shared" si="126"/>
        <v>Completed</v>
      </c>
      <c r="Z1018" s="6" t="str">
        <f t="shared" si="127"/>
        <v>High</v>
      </c>
    </row>
    <row r="1019" spans="1:26" x14ac:dyDescent="0.35">
      <c r="A1019" s="8">
        <v>45372</v>
      </c>
      <c r="B1019" s="6" t="s">
        <v>20</v>
      </c>
      <c r="C1019" s="6" t="s">
        <v>29</v>
      </c>
      <c r="D1019" s="12">
        <v>14</v>
      </c>
      <c r="E1019" s="10">
        <v>524.9</v>
      </c>
      <c r="F1019" s="6" t="s">
        <v>32</v>
      </c>
      <c r="G1019" s="6" t="s">
        <v>34</v>
      </c>
      <c r="H1019" s="7">
        <v>0.05</v>
      </c>
      <c r="I1019" s="6" t="s">
        <v>37</v>
      </c>
      <c r="J1019" s="10">
        <v>6981.1699999999992</v>
      </c>
      <c r="K1019" s="6" t="s">
        <v>46</v>
      </c>
      <c r="L1019" s="6" t="s">
        <v>47</v>
      </c>
      <c r="M1019" s="12">
        <v>1</v>
      </c>
      <c r="N1019" s="9" t="s">
        <v>1065</v>
      </c>
      <c r="O1019" s="6" t="s">
        <v>2506</v>
      </c>
      <c r="P1019" s="11">
        <v>20.23</v>
      </c>
      <c r="Q1019" s="16">
        <v>45381</v>
      </c>
      <c r="R1019" s="6" t="s">
        <v>2923</v>
      </c>
      <c r="S1019" s="9">
        <f t="shared" si="120"/>
        <v>2024</v>
      </c>
      <c r="T1019" s="12">
        <f t="shared" si="121"/>
        <v>3</v>
      </c>
      <c r="U1019" s="6" t="str">
        <f t="shared" si="122"/>
        <v>Maret</v>
      </c>
      <c r="V1019" s="9" t="str">
        <f t="shared" si="123"/>
        <v>Q1</v>
      </c>
      <c r="W1019" s="10">
        <f t="shared" si="124"/>
        <v>6960.94</v>
      </c>
      <c r="X1019" s="12">
        <f t="shared" si="125"/>
        <v>9</v>
      </c>
      <c r="Y1019" s="9" t="str">
        <f t="shared" si="126"/>
        <v>Returned</v>
      </c>
      <c r="Z1019" s="6" t="str">
        <f t="shared" si="127"/>
        <v>Low</v>
      </c>
    </row>
    <row r="1020" spans="1:26" x14ac:dyDescent="0.35">
      <c r="A1020" s="8">
        <v>45325</v>
      </c>
      <c r="B1020" s="6" t="s">
        <v>20</v>
      </c>
      <c r="C1020" s="6" t="s">
        <v>23</v>
      </c>
      <c r="D1020" s="12">
        <v>8</v>
      </c>
      <c r="E1020" s="10">
        <v>143.94999999999999</v>
      </c>
      <c r="F1020" s="6" t="s">
        <v>30</v>
      </c>
      <c r="G1020" s="6" t="s">
        <v>35</v>
      </c>
      <c r="H1020" s="7">
        <v>0.1</v>
      </c>
      <c r="I1020" s="6" t="s">
        <v>40</v>
      </c>
      <c r="J1020" s="10">
        <v>1036.44</v>
      </c>
      <c r="K1020" s="6" t="s">
        <v>46</v>
      </c>
      <c r="L1020" s="6" t="s">
        <v>48</v>
      </c>
      <c r="M1020" s="12">
        <v>0</v>
      </c>
      <c r="N1020" s="9" t="s">
        <v>1066</v>
      </c>
      <c r="O1020" s="6" t="s">
        <v>2507</v>
      </c>
      <c r="P1020" s="11">
        <v>28.09</v>
      </c>
      <c r="Q1020" s="16">
        <v>45331</v>
      </c>
      <c r="R1020" s="6" t="s">
        <v>2923</v>
      </c>
      <c r="S1020" s="9">
        <f t="shared" si="120"/>
        <v>2024</v>
      </c>
      <c r="T1020" s="12">
        <f t="shared" si="121"/>
        <v>2</v>
      </c>
      <c r="U1020" s="6" t="str">
        <f t="shared" si="122"/>
        <v>Februari</v>
      </c>
      <c r="V1020" s="9" t="str">
        <f t="shared" si="123"/>
        <v>Q1</v>
      </c>
      <c r="W1020" s="10">
        <f t="shared" si="124"/>
        <v>1008.35</v>
      </c>
      <c r="X1020" s="12">
        <f t="shared" si="125"/>
        <v>6</v>
      </c>
      <c r="Y1020" s="9" t="str">
        <f t="shared" si="126"/>
        <v>Completed</v>
      </c>
      <c r="Z1020" s="6" t="str">
        <f t="shared" si="127"/>
        <v>Medium</v>
      </c>
    </row>
    <row r="1021" spans="1:26" x14ac:dyDescent="0.35">
      <c r="A1021" s="8">
        <v>45251</v>
      </c>
      <c r="B1021" s="6" t="s">
        <v>19</v>
      </c>
      <c r="C1021" s="6" t="s">
        <v>23</v>
      </c>
      <c r="D1021" s="12">
        <v>2</v>
      </c>
      <c r="E1021" s="10">
        <v>576.84</v>
      </c>
      <c r="F1021" s="6" t="s">
        <v>33</v>
      </c>
      <c r="G1021" s="6" t="s">
        <v>35</v>
      </c>
      <c r="H1021" s="7">
        <v>0.1</v>
      </c>
      <c r="I1021" s="6" t="s">
        <v>38</v>
      </c>
      <c r="J1021" s="10">
        <v>1038.3119999999999</v>
      </c>
      <c r="K1021" s="6" t="s">
        <v>44</v>
      </c>
      <c r="L1021" s="6" t="s">
        <v>47</v>
      </c>
      <c r="M1021" s="12">
        <v>0</v>
      </c>
      <c r="N1021" s="9" t="s">
        <v>1067</v>
      </c>
      <c r="O1021" s="6" t="s">
        <v>2508</v>
      </c>
      <c r="P1021" s="11">
        <v>43.32</v>
      </c>
      <c r="Q1021" s="16">
        <v>45254</v>
      </c>
      <c r="R1021" s="6" t="s">
        <v>2922</v>
      </c>
      <c r="S1021" s="9">
        <f t="shared" si="120"/>
        <v>2023</v>
      </c>
      <c r="T1021" s="12">
        <f t="shared" si="121"/>
        <v>11</v>
      </c>
      <c r="U1021" s="6" t="str">
        <f t="shared" si="122"/>
        <v>November</v>
      </c>
      <c r="V1021" s="9" t="str">
        <f t="shared" si="123"/>
        <v>Q4</v>
      </c>
      <c r="W1021" s="10">
        <f t="shared" si="124"/>
        <v>994.99199999999985</v>
      </c>
      <c r="X1021" s="12">
        <f t="shared" si="125"/>
        <v>3</v>
      </c>
      <c r="Y1021" s="9" t="str">
        <f t="shared" si="126"/>
        <v>Completed</v>
      </c>
      <c r="Z1021" s="6" t="str">
        <f t="shared" si="127"/>
        <v>Medium</v>
      </c>
    </row>
    <row r="1022" spans="1:26" x14ac:dyDescent="0.35">
      <c r="A1022" s="8">
        <v>44936</v>
      </c>
      <c r="B1022" s="6" t="s">
        <v>22</v>
      </c>
      <c r="C1022" s="6" t="s">
        <v>26</v>
      </c>
      <c r="D1022" s="12">
        <v>14</v>
      </c>
      <c r="E1022" s="10">
        <v>250.98</v>
      </c>
      <c r="F1022" s="6" t="s">
        <v>32</v>
      </c>
      <c r="G1022" s="6" t="s">
        <v>35</v>
      </c>
      <c r="H1022" s="7">
        <v>0</v>
      </c>
      <c r="I1022" s="6" t="s">
        <v>36</v>
      </c>
      <c r="J1022" s="10">
        <v>3513.72</v>
      </c>
      <c r="K1022" s="6" t="s">
        <v>45</v>
      </c>
      <c r="L1022" s="6" t="s">
        <v>2928</v>
      </c>
      <c r="M1022" s="12">
        <v>0</v>
      </c>
      <c r="N1022" s="9" t="s">
        <v>1068</v>
      </c>
      <c r="O1022" s="6" t="s">
        <v>2509</v>
      </c>
      <c r="P1022" s="11">
        <v>14.94</v>
      </c>
      <c r="Q1022" s="16">
        <v>44944</v>
      </c>
      <c r="R1022" s="6" t="s">
        <v>2925</v>
      </c>
      <c r="S1022" s="9">
        <f t="shared" si="120"/>
        <v>2023</v>
      </c>
      <c r="T1022" s="12">
        <f t="shared" si="121"/>
        <v>1</v>
      </c>
      <c r="U1022" s="6" t="str">
        <f t="shared" si="122"/>
        <v>Januari</v>
      </c>
      <c r="V1022" s="9" t="str">
        <f t="shared" si="123"/>
        <v>Q1</v>
      </c>
      <c r="W1022" s="10">
        <f t="shared" si="124"/>
        <v>3498.7799999999997</v>
      </c>
      <c r="X1022" s="12">
        <f t="shared" si="125"/>
        <v>8</v>
      </c>
      <c r="Y1022" s="9" t="str">
        <f t="shared" si="126"/>
        <v>Completed</v>
      </c>
      <c r="Z1022" s="6" t="str">
        <f t="shared" si="127"/>
        <v>No Discount</v>
      </c>
    </row>
    <row r="1023" spans="1:26" x14ac:dyDescent="0.35">
      <c r="A1023" s="8">
        <v>44963</v>
      </c>
      <c r="B1023" s="6" t="s">
        <v>21</v>
      </c>
      <c r="C1023" s="6" t="s">
        <v>24</v>
      </c>
      <c r="D1023" s="12">
        <v>7</v>
      </c>
      <c r="E1023" s="10">
        <v>335.41</v>
      </c>
      <c r="F1023" s="6" t="s">
        <v>32</v>
      </c>
      <c r="G1023" s="6" t="s">
        <v>35</v>
      </c>
      <c r="H1023" s="7">
        <v>0</v>
      </c>
      <c r="I1023" s="6" t="s">
        <v>41</v>
      </c>
      <c r="J1023" s="10">
        <v>2347.87</v>
      </c>
      <c r="K1023" s="6" t="s">
        <v>42</v>
      </c>
      <c r="L1023" s="6" t="s">
        <v>48</v>
      </c>
      <c r="M1023" s="12">
        <v>0</v>
      </c>
      <c r="N1023" s="9" t="s">
        <v>1069</v>
      </c>
      <c r="O1023" s="6" t="s">
        <v>1819</v>
      </c>
      <c r="P1023" s="11">
        <v>18.91</v>
      </c>
      <c r="Q1023" s="16">
        <v>44967</v>
      </c>
      <c r="R1023" s="6" t="s">
        <v>2924</v>
      </c>
      <c r="S1023" s="9">
        <f t="shared" si="120"/>
        <v>2023</v>
      </c>
      <c r="T1023" s="12">
        <f t="shared" si="121"/>
        <v>2</v>
      </c>
      <c r="U1023" s="6" t="str">
        <f t="shared" si="122"/>
        <v>Februari</v>
      </c>
      <c r="V1023" s="9" t="str">
        <f t="shared" si="123"/>
        <v>Q1</v>
      </c>
      <c r="W1023" s="10">
        <f t="shared" si="124"/>
        <v>2328.96</v>
      </c>
      <c r="X1023" s="12">
        <f t="shared" si="125"/>
        <v>4</v>
      </c>
      <c r="Y1023" s="9" t="str">
        <f t="shared" si="126"/>
        <v>Completed</v>
      </c>
      <c r="Z1023" s="6" t="str">
        <f t="shared" si="127"/>
        <v>No Discount</v>
      </c>
    </row>
    <row r="1024" spans="1:26" x14ac:dyDescent="0.35">
      <c r="A1024" s="8">
        <v>45757</v>
      </c>
      <c r="B1024" s="6" t="s">
        <v>20</v>
      </c>
      <c r="C1024" s="6" t="s">
        <v>29</v>
      </c>
      <c r="D1024" s="12">
        <v>11</v>
      </c>
      <c r="E1024" s="10">
        <v>204.5</v>
      </c>
      <c r="F1024" s="6" t="s">
        <v>31</v>
      </c>
      <c r="G1024" s="6" t="s">
        <v>35</v>
      </c>
      <c r="H1024" s="7">
        <v>0</v>
      </c>
      <c r="I1024" s="6" t="s">
        <v>36</v>
      </c>
      <c r="J1024" s="10">
        <v>2249.5</v>
      </c>
      <c r="K1024" s="6" t="s">
        <v>45</v>
      </c>
      <c r="L1024" s="6" t="s">
        <v>49</v>
      </c>
      <c r="M1024" s="12">
        <v>0</v>
      </c>
      <c r="N1024" s="9" t="s">
        <v>1070</v>
      </c>
      <c r="O1024" s="6" t="s">
        <v>2412</v>
      </c>
      <c r="P1024" s="11">
        <v>13.82</v>
      </c>
      <c r="Q1024" s="16">
        <v>45767</v>
      </c>
      <c r="R1024" s="6" t="s">
        <v>2923</v>
      </c>
      <c r="S1024" s="9">
        <f t="shared" si="120"/>
        <v>2025</v>
      </c>
      <c r="T1024" s="12">
        <f t="shared" si="121"/>
        <v>4</v>
      </c>
      <c r="U1024" s="6" t="str">
        <f t="shared" si="122"/>
        <v>April</v>
      </c>
      <c r="V1024" s="9" t="str">
        <f t="shared" si="123"/>
        <v>Q2</v>
      </c>
      <c r="W1024" s="10">
        <f t="shared" si="124"/>
        <v>2235.6799999999998</v>
      </c>
      <c r="X1024" s="12">
        <f t="shared" si="125"/>
        <v>10</v>
      </c>
      <c r="Y1024" s="9" t="str">
        <f t="shared" si="126"/>
        <v>Completed</v>
      </c>
      <c r="Z1024" s="6" t="str">
        <f t="shared" si="127"/>
        <v>No Discount</v>
      </c>
    </row>
    <row r="1025" spans="1:26" x14ac:dyDescent="0.35">
      <c r="A1025" s="8">
        <v>45336</v>
      </c>
      <c r="B1025" s="6" t="s">
        <v>18</v>
      </c>
      <c r="C1025" s="6" t="s">
        <v>28</v>
      </c>
      <c r="D1025" s="12">
        <v>1</v>
      </c>
      <c r="E1025" s="10">
        <v>542.63</v>
      </c>
      <c r="F1025" s="6" t="s">
        <v>31</v>
      </c>
      <c r="G1025" s="6" t="s">
        <v>35</v>
      </c>
      <c r="H1025" s="7">
        <v>0.05</v>
      </c>
      <c r="I1025" s="6" t="s">
        <v>39</v>
      </c>
      <c r="J1025" s="10">
        <v>515.49849999999992</v>
      </c>
      <c r="K1025" s="6" t="s">
        <v>44</v>
      </c>
      <c r="L1025" s="6" t="s">
        <v>2928</v>
      </c>
      <c r="M1025" s="12">
        <v>0</v>
      </c>
      <c r="N1025" s="9" t="s">
        <v>1071</v>
      </c>
      <c r="O1025" s="6" t="s">
        <v>2510</v>
      </c>
      <c r="P1025" s="11">
        <v>33.200000000000003</v>
      </c>
      <c r="Q1025" s="16">
        <v>45343</v>
      </c>
      <c r="R1025" s="6" t="s">
        <v>2921</v>
      </c>
      <c r="S1025" s="9">
        <f t="shared" si="120"/>
        <v>2024</v>
      </c>
      <c r="T1025" s="12">
        <f t="shared" si="121"/>
        <v>2</v>
      </c>
      <c r="U1025" s="6" t="str">
        <f t="shared" si="122"/>
        <v>Februari</v>
      </c>
      <c r="V1025" s="9" t="str">
        <f t="shared" si="123"/>
        <v>Q1</v>
      </c>
      <c r="W1025" s="10">
        <f t="shared" si="124"/>
        <v>482.29849999999993</v>
      </c>
      <c r="X1025" s="12">
        <f t="shared" si="125"/>
        <v>7</v>
      </c>
      <c r="Y1025" s="9" t="str">
        <f t="shared" si="126"/>
        <v>Completed</v>
      </c>
      <c r="Z1025" s="6" t="str">
        <f t="shared" si="127"/>
        <v>Low</v>
      </c>
    </row>
    <row r="1026" spans="1:26" x14ac:dyDescent="0.35">
      <c r="A1026" s="8">
        <v>45803</v>
      </c>
      <c r="B1026" s="6" t="s">
        <v>18</v>
      </c>
      <c r="C1026" s="6" t="s">
        <v>24</v>
      </c>
      <c r="D1026" s="12">
        <v>1</v>
      </c>
      <c r="E1026" s="10">
        <v>204.54</v>
      </c>
      <c r="F1026" s="6" t="s">
        <v>33</v>
      </c>
      <c r="G1026" s="6" t="s">
        <v>35</v>
      </c>
      <c r="H1026" s="7">
        <v>0.1</v>
      </c>
      <c r="I1026" s="6" t="s">
        <v>39</v>
      </c>
      <c r="J1026" s="10">
        <v>184.08600000000001</v>
      </c>
      <c r="K1026" s="6" t="s">
        <v>42</v>
      </c>
      <c r="L1026" s="6" t="s">
        <v>2928</v>
      </c>
      <c r="M1026" s="12">
        <v>1</v>
      </c>
      <c r="N1026" s="9" t="s">
        <v>1072</v>
      </c>
      <c r="O1026" s="6" t="s">
        <v>2511</v>
      </c>
      <c r="P1026" s="11">
        <v>17.760000000000002</v>
      </c>
      <c r="Q1026" s="16">
        <v>45806</v>
      </c>
      <c r="R1026" s="6" t="s">
        <v>2921</v>
      </c>
      <c r="S1026" s="9">
        <f t="shared" si="120"/>
        <v>2025</v>
      </c>
      <c r="T1026" s="12">
        <f t="shared" si="121"/>
        <v>5</v>
      </c>
      <c r="U1026" s="6" t="str">
        <f t="shared" si="122"/>
        <v>Mei</v>
      </c>
      <c r="V1026" s="9" t="str">
        <f t="shared" si="123"/>
        <v>Q2</v>
      </c>
      <c r="W1026" s="10">
        <f t="shared" si="124"/>
        <v>166.32600000000002</v>
      </c>
      <c r="X1026" s="12">
        <f t="shared" si="125"/>
        <v>3</v>
      </c>
      <c r="Y1026" s="9" t="str">
        <f t="shared" si="126"/>
        <v>Returned</v>
      </c>
      <c r="Z1026" s="6" t="str">
        <f t="shared" si="127"/>
        <v>Medium</v>
      </c>
    </row>
    <row r="1027" spans="1:26" x14ac:dyDescent="0.35">
      <c r="A1027" s="8">
        <v>45181</v>
      </c>
      <c r="B1027" s="6" t="s">
        <v>22</v>
      </c>
      <c r="C1027" s="6" t="s">
        <v>26</v>
      </c>
      <c r="D1027" s="12">
        <v>10</v>
      </c>
      <c r="E1027" s="10">
        <v>419.58</v>
      </c>
      <c r="F1027" s="6" t="s">
        <v>31</v>
      </c>
      <c r="G1027" s="6" t="s">
        <v>34</v>
      </c>
      <c r="H1027" s="7">
        <v>0.15</v>
      </c>
      <c r="I1027" s="6" t="s">
        <v>36</v>
      </c>
      <c r="J1027" s="10">
        <v>3566.43</v>
      </c>
      <c r="K1027" s="6" t="s">
        <v>45</v>
      </c>
      <c r="L1027" s="6" t="s">
        <v>47</v>
      </c>
      <c r="M1027" s="12">
        <v>0</v>
      </c>
      <c r="N1027" s="9" t="s">
        <v>1073</v>
      </c>
      <c r="O1027" s="6" t="s">
        <v>2307</v>
      </c>
      <c r="P1027" s="11">
        <v>13.09</v>
      </c>
      <c r="Q1027" s="16">
        <v>45188</v>
      </c>
      <c r="R1027" s="6" t="s">
        <v>2925</v>
      </c>
      <c r="S1027" s="9">
        <f t="shared" si="120"/>
        <v>2023</v>
      </c>
      <c r="T1027" s="12">
        <f t="shared" si="121"/>
        <v>9</v>
      </c>
      <c r="U1027" s="6" t="str">
        <f t="shared" si="122"/>
        <v>September</v>
      </c>
      <c r="V1027" s="9" t="str">
        <f t="shared" si="123"/>
        <v>Q3</v>
      </c>
      <c r="W1027" s="10">
        <f t="shared" si="124"/>
        <v>3553.3399999999997</v>
      </c>
      <c r="X1027" s="12">
        <f t="shared" si="125"/>
        <v>7</v>
      </c>
      <c r="Y1027" s="9" t="str">
        <f t="shared" si="126"/>
        <v>Completed</v>
      </c>
      <c r="Z1027" s="6" t="str">
        <f t="shared" si="127"/>
        <v>High</v>
      </c>
    </row>
    <row r="1028" spans="1:26" x14ac:dyDescent="0.35">
      <c r="A1028" s="8">
        <v>45063</v>
      </c>
      <c r="B1028" s="6" t="s">
        <v>18</v>
      </c>
      <c r="C1028" s="6" t="s">
        <v>25</v>
      </c>
      <c r="D1028" s="12">
        <v>7</v>
      </c>
      <c r="E1028" s="10">
        <v>87.88</v>
      </c>
      <c r="F1028" s="6" t="s">
        <v>32</v>
      </c>
      <c r="G1028" s="6" t="s">
        <v>34</v>
      </c>
      <c r="H1028" s="7">
        <v>0.15</v>
      </c>
      <c r="I1028" s="6" t="s">
        <v>37</v>
      </c>
      <c r="J1028" s="10">
        <v>522.88599999999997</v>
      </c>
      <c r="K1028" s="6" t="s">
        <v>42</v>
      </c>
      <c r="L1028" s="6" t="s">
        <v>49</v>
      </c>
      <c r="M1028" s="12">
        <v>1</v>
      </c>
      <c r="N1028" s="9" t="s">
        <v>1074</v>
      </c>
      <c r="O1028" s="6" t="s">
        <v>2512</v>
      </c>
      <c r="P1028" s="11">
        <v>22.2</v>
      </c>
      <c r="Q1028" s="16">
        <v>45072</v>
      </c>
      <c r="R1028" s="6" t="s">
        <v>2921</v>
      </c>
      <c r="S1028" s="9">
        <f t="shared" ref="S1028:S1091" si="128">YEAR(A1028)</f>
        <v>2023</v>
      </c>
      <c r="T1028" s="12">
        <f t="shared" ref="T1028:T1091" si="129">MONTH(A1028)</f>
        <v>5</v>
      </c>
      <c r="U1028" s="6" t="str">
        <f t="shared" ref="U1028:U1091" si="130">TEXT(A1028,"MMMM")</f>
        <v>Mei</v>
      </c>
      <c r="V1028" s="9" t="str">
        <f t="shared" ref="V1028:V1091" si="131">CHOOSE(ROUNDUP(MONTH(A1028)/3,0),"Q1","Q2","Q3","Q4")</f>
        <v>Q2</v>
      </c>
      <c r="W1028" s="10">
        <f t="shared" ref="W1028:W1091" si="132">J1028-P1028</f>
        <v>500.68599999999998</v>
      </c>
      <c r="X1028" s="12">
        <f t="shared" ref="X1028:X1091" si="133">Q1028-A1028</f>
        <v>9</v>
      </c>
      <c r="Y1028" s="9" t="str">
        <f t="shared" ref="Y1028:Y1091" si="134">IF(M1028=1,"Returned","Completed")</f>
        <v>Returned</v>
      </c>
      <c r="Z1028" s="6" t="str">
        <f t="shared" ref="Z1028:Z1091" si="135">_xlfn.IFS(H1028=0,"No Discount",H1028=0.05,"Low",H1028=0.1,"Medium",H1028=0.15,"High")</f>
        <v>High</v>
      </c>
    </row>
    <row r="1029" spans="1:26" x14ac:dyDescent="0.35">
      <c r="A1029" s="8">
        <v>45320</v>
      </c>
      <c r="B1029" s="6" t="s">
        <v>22</v>
      </c>
      <c r="C1029" s="6" t="s">
        <v>29</v>
      </c>
      <c r="D1029" s="12">
        <v>7</v>
      </c>
      <c r="E1029" s="10">
        <v>386.88</v>
      </c>
      <c r="F1029" s="6" t="s">
        <v>30</v>
      </c>
      <c r="G1029" s="6" t="s">
        <v>34</v>
      </c>
      <c r="H1029" s="7">
        <v>0.05</v>
      </c>
      <c r="I1029" s="6" t="s">
        <v>39</v>
      </c>
      <c r="J1029" s="10">
        <v>2572.752</v>
      </c>
      <c r="K1029" s="6" t="s">
        <v>46</v>
      </c>
      <c r="L1029" s="6" t="s">
        <v>48</v>
      </c>
      <c r="M1029" s="12">
        <v>0</v>
      </c>
      <c r="N1029" s="9" t="s">
        <v>1075</v>
      </c>
      <c r="O1029" s="6" t="s">
        <v>2513</v>
      </c>
      <c r="P1029" s="11">
        <v>38.46</v>
      </c>
      <c r="Q1029" s="16">
        <v>45322</v>
      </c>
      <c r="R1029" s="6" t="s">
        <v>2925</v>
      </c>
      <c r="S1029" s="9">
        <f t="shared" si="128"/>
        <v>2024</v>
      </c>
      <c r="T1029" s="12">
        <f t="shared" si="129"/>
        <v>1</v>
      </c>
      <c r="U1029" s="6" t="str">
        <f t="shared" si="130"/>
        <v>Januari</v>
      </c>
      <c r="V1029" s="9" t="str">
        <f t="shared" si="131"/>
        <v>Q1</v>
      </c>
      <c r="W1029" s="10">
        <f t="shared" si="132"/>
        <v>2534.2919999999999</v>
      </c>
      <c r="X1029" s="12">
        <f t="shared" si="133"/>
        <v>2</v>
      </c>
      <c r="Y1029" s="9" t="str">
        <f t="shared" si="134"/>
        <v>Completed</v>
      </c>
      <c r="Z1029" s="6" t="str">
        <f t="shared" si="135"/>
        <v>Low</v>
      </c>
    </row>
    <row r="1030" spans="1:26" x14ac:dyDescent="0.35">
      <c r="A1030" s="8">
        <v>45786</v>
      </c>
      <c r="B1030" s="6" t="s">
        <v>20</v>
      </c>
      <c r="C1030" s="6" t="s">
        <v>25</v>
      </c>
      <c r="D1030" s="12">
        <v>4</v>
      </c>
      <c r="E1030" s="10">
        <v>242.8</v>
      </c>
      <c r="F1030" s="6" t="s">
        <v>33</v>
      </c>
      <c r="G1030" s="6" t="s">
        <v>34</v>
      </c>
      <c r="H1030" s="7">
        <v>0.05</v>
      </c>
      <c r="I1030" s="6" t="s">
        <v>40</v>
      </c>
      <c r="J1030" s="10">
        <v>922.64</v>
      </c>
      <c r="K1030" s="6" t="s">
        <v>45</v>
      </c>
      <c r="L1030" s="6" t="s">
        <v>47</v>
      </c>
      <c r="M1030" s="12">
        <v>0</v>
      </c>
      <c r="N1030" s="9" t="s">
        <v>1076</v>
      </c>
      <c r="O1030" s="6" t="s">
        <v>2514</v>
      </c>
      <c r="P1030" s="11">
        <v>30.03</v>
      </c>
      <c r="Q1030" s="16">
        <v>45795</v>
      </c>
      <c r="R1030" s="6" t="s">
        <v>2923</v>
      </c>
      <c r="S1030" s="9">
        <f t="shared" si="128"/>
        <v>2025</v>
      </c>
      <c r="T1030" s="12">
        <f t="shared" si="129"/>
        <v>5</v>
      </c>
      <c r="U1030" s="6" t="str">
        <f t="shared" si="130"/>
        <v>Mei</v>
      </c>
      <c r="V1030" s="9" t="str">
        <f t="shared" si="131"/>
        <v>Q2</v>
      </c>
      <c r="W1030" s="10">
        <f t="shared" si="132"/>
        <v>892.61</v>
      </c>
      <c r="X1030" s="12">
        <f t="shared" si="133"/>
        <v>9</v>
      </c>
      <c r="Y1030" s="9" t="str">
        <f t="shared" si="134"/>
        <v>Completed</v>
      </c>
      <c r="Z1030" s="6" t="str">
        <f t="shared" si="135"/>
        <v>Low</v>
      </c>
    </row>
    <row r="1031" spans="1:26" x14ac:dyDescent="0.35">
      <c r="A1031" s="8">
        <v>45387</v>
      </c>
      <c r="B1031" s="6" t="s">
        <v>18</v>
      </c>
      <c r="C1031" s="6" t="s">
        <v>29</v>
      </c>
      <c r="D1031" s="12">
        <v>4</v>
      </c>
      <c r="E1031" s="10">
        <v>410.59</v>
      </c>
      <c r="F1031" s="6" t="s">
        <v>31</v>
      </c>
      <c r="G1031" s="6" t="s">
        <v>35</v>
      </c>
      <c r="H1031" s="7">
        <v>0</v>
      </c>
      <c r="I1031" s="6" t="s">
        <v>36</v>
      </c>
      <c r="J1031" s="10">
        <v>1642.36</v>
      </c>
      <c r="K1031" s="6" t="s">
        <v>46</v>
      </c>
      <c r="L1031" s="6" t="s">
        <v>2928</v>
      </c>
      <c r="M1031" s="12">
        <v>0</v>
      </c>
      <c r="N1031" s="9" t="s">
        <v>1077</v>
      </c>
      <c r="O1031" s="6" t="s">
        <v>2515</v>
      </c>
      <c r="P1031" s="11">
        <v>17.36</v>
      </c>
      <c r="Q1031" s="16">
        <v>45391</v>
      </c>
      <c r="R1031" s="6" t="s">
        <v>2921</v>
      </c>
      <c r="S1031" s="9">
        <f t="shared" si="128"/>
        <v>2024</v>
      </c>
      <c r="T1031" s="12">
        <f t="shared" si="129"/>
        <v>4</v>
      </c>
      <c r="U1031" s="6" t="str">
        <f t="shared" si="130"/>
        <v>April</v>
      </c>
      <c r="V1031" s="9" t="str">
        <f t="shared" si="131"/>
        <v>Q2</v>
      </c>
      <c r="W1031" s="10">
        <f t="shared" si="132"/>
        <v>1625</v>
      </c>
      <c r="X1031" s="12">
        <f t="shared" si="133"/>
        <v>4</v>
      </c>
      <c r="Y1031" s="9" t="str">
        <f t="shared" si="134"/>
        <v>Completed</v>
      </c>
      <c r="Z1031" s="6" t="str">
        <f t="shared" si="135"/>
        <v>No Discount</v>
      </c>
    </row>
    <row r="1032" spans="1:26" x14ac:dyDescent="0.35">
      <c r="A1032" s="8">
        <v>45505</v>
      </c>
      <c r="B1032" s="6" t="s">
        <v>19</v>
      </c>
      <c r="C1032" s="6" t="s">
        <v>26</v>
      </c>
      <c r="D1032" s="12">
        <v>3</v>
      </c>
      <c r="E1032" s="10">
        <v>10.93</v>
      </c>
      <c r="F1032" s="6" t="s">
        <v>33</v>
      </c>
      <c r="G1032" s="6" t="s">
        <v>34</v>
      </c>
      <c r="H1032" s="7">
        <v>0.15</v>
      </c>
      <c r="I1032" s="6" t="s">
        <v>36</v>
      </c>
      <c r="J1032" s="10">
        <v>27.871500000000001</v>
      </c>
      <c r="K1032" s="6" t="s">
        <v>46</v>
      </c>
      <c r="L1032" s="6" t="s">
        <v>47</v>
      </c>
      <c r="M1032" s="12">
        <v>0</v>
      </c>
      <c r="N1032" s="9" t="s">
        <v>1078</v>
      </c>
      <c r="O1032" s="6" t="s">
        <v>2516</v>
      </c>
      <c r="P1032" s="11">
        <v>19.010000000000002</v>
      </c>
      <c r="Q1032" s="16">
        <v>45514</v>
      </c>
      <c r="R1032" s="6" t="s">
        <v>2922</v>
      </c>
      <c r="S1032" s="9">
        <f t="shared" si="128"/>
        <v>2024</v>
      </c>
      <c r="T1032" s="12">
        <f t="shared" si="129"/>
        <v>8</v>
      </c>
      <c r="U1032" s="6" t="str">
        <f t="shared" si="130"/>
        <v>Agustus</v>
      </c>
      <c r="V1032" s="9" t="str">
        <f t="shared" si="131"/>
        <v>Q3</v>
      </c>
      <c r="W1032" s="10">
        <f t="shared" si="132"/>
        <v>8.8614999999999995</v>
      </c>
      <c r="X1032" s="12">
        <f t="shared" si="133"/>
        <v>9</v>
      </c>
      <c r="Y1032" s="9" t="str">
        <f t="shared" si="134"/>
        <v>Completed</v>
      </c>
      <c r="Z1032" s="6" t="str">
        <f t="shared" si="135"/>
        <v>High</v>
      </c>
    </row>
    <row r="1033" spans="1:26" x14ac:dyDescent="0.35">
      <c r="A1033" s="8">
        <v>45483</v>
      </c>
      <c r="B1033" s="6" t="s">
        <v>19</v>
      </c>
      <c r="C1033" s="6" t="s">
        <v>26</v>
      </c>
      <c r="D1033" s="12">
        <v>20</v>
      </c>
      <c r="E1033" s="10">
        <v>150.16</v>
      </c>
      <c r="F1033" s="6" t="s">
        <v>32</v>
      </c>
      <c r="G1033" s="6" t="s">
        <v>34</v>
      </c>
      <c r="H1033" s="7">
        <v>0</v>
      </c>
      <c r="I1033" s="6" t="s">
        <v>41</v>
      </c>
      <c r="J1033" s="10">
        <v>3003.2</v>
      </c>
      <c r="K1033" s="6" t="s">
        <v>46</v>
      </c>
      <c r="L1033" s="6" t="s">
        <v>2928</v>
      </c>
      <c r="M1033" s="12">
        <v>0</v>
      </c>
      <c r="N1033" s="9" t="s">
        <v>1079</v>
      </c>
      <c r="O1033" s="6" t="s">
        <v>2517</v>
      </c>
      <c r="P1033" s="11">
        <v>41.66</v>
      </c>
      <c r="Q1033" s="16">
        <v>45485</v>
      </c>
      <c r="R1033" s="6" t="s">
        <v>2922</v>
      </c>
      <c r="S1033" s="9">
        <f t="shared" si="128"/>
        <v>2024</v>
      </c>
      <c r="T1033" s="12">
        <f t="shared" si="129"/>
        <v>7</v>
      </c>
      <c r="U1033" s="6" t="str">
        <f t="shared" si="130"/>
        <v>Juli</v>
      </c>
      <c r="V1033" s="9" t="str">
        <f t="shared" si="131"/>
        <v>Q3</v>
      </c>
      <c r="W1033" s="10">
        <f t="shared" si="132"/>
        <v>2961.54</v>
      </c>
      <c r="X1033" s="12">
        <f t="shared" si="133"/>
        <v>2</v>
      </c>
      <c r="Y1033" s="9" t="str">
        <f t="shared" si="134"/>
        <v>Completed</v>
      </c>
      <c r="Z1033" s="6" t="str">
        <f t="shared" si="135"/>
        <v>No Discount</v>
      </c>
    </row>
    <row r="1034" spans="1:26" x14ac:dyDescent="0.35">
      <c r="A1034" s="8">
        <v>45458</v>
      </c>
      <c r="B1034" s="6" t="s">
        <v>18</v>
      </c>
      <c r="C1034" s="6" t="s">
        <v>26</v>
      </c>
      <c r="D1034" s="12">
        <v>1</v>
      </c>
      <c r="E1034" s="10">
        <v>394.41</v>
      </c>
      <c r="F1034" s="6" t="s">
        <v>30</v>
      </c>
      <c r="G1034" s="6" t="s">
        <v>35</v>
      </c>
      <c r="H1034" s="7">
        <v>0.1</v>
      </c>
      <c r="I1034" s="6" t="s">
        <v>37</v>
      </c>
      <c r="J1034" s="10">
        <v>354.96900000000011</v>
      </c>
      <c r="K1034" s="6" t="s">
        <v>43</v>
      </c>
      <c r="L1034" s="6" t="s">
        <v>49</v>
      </c>
      <c r="M1034" s="12">
        <v>0</v>
      </c>
      <c r="N1034" s="9" t="s">
        <v>1080</v>
      </c>
      <c r="O1034" s="6" t="s">
        <v>2518</v>
      </c>
      <c r="P1034" s="11">
        <v>6.37</v>
      </c>
      <c r="Q1034" s="16">
        <v>45463</v>
      </c>
      <c r="R1034" s="6" t="s">
        <v>2921</v>
      </c>
      <c r="S1034" s="9">
        <f t="shared" si="128"/>
        <v>2024</v>
      </c>
      <c r="T1034" s="12">
        <f t="shared" si="129"/>
        <v>6</v>
      </c>
      <c r="U1034" s="6" t="str">
        <f t="shared" si="130"/>
        <v>Juni</v>
      </c>
      <c r="V1034" s="9" t="str">
        <f t="shared" si="131"/>
        <v>Q2</v>
      </c>
      <c r="W1034" s="10">
        <f t="shared" si="132"/>
        <v>348.5990000000001</v>
      </c>
      <c r="X1034" s="12">
        <f t="shared" si="133"/>
        <v>5</v>
      </c>
      <c r="Y1034" s="9" t="str">
        <f t="shared" si="134"/>
        <v>Completed</v>
      </c>
      <c r="Z1034" s="6" t="str">
        <f t="shared" si="135"/>
        <v>Medium</v>
      </c>
    </row>
    <row r="1035" spans="1:26" x14ac:dyDescent="0.35">
      <c r="A1035" s="8">
        <v>45434</v>
      </c>
      <c r="B1035" s="6" t="s">
        <v>18</v>
      </c>
      <c r="C1035" s="6" t="s">
        <v>27</v>
      </c>
      <c r="D1035" s="12">
        <v>6</v>
      </c>
      <c r="E1035" s="10">
        <v>535.38</v>
      </c>
      <c r="F1035" s="6" t="s">
        <v>32</v>
      </c>
      <c r="G1035" s="6" t="s">
        <v>34</v>
      </c>
      <c r="H1035" s="7">
        <v>0.15</v>
      </c>
      <c r="I1035" s="6" t="s">
        <v>37</v>
      </c>
      <c r="J1035" s="10">
        <v>2730.4380000000001</v>
      </c>
      <c r="K1035" s="6" t="s">
        <v>42</v>
      </c>
      <c r="L1035" s="6" t="s">
        <v>2928</v>
      </c>
      <c r="M1035" s="12">
        <v>0</v>
      </c>
      <c r="N1035" s="9" t="s">
        <v>1081</v>
      </c>
      <c r="O1035" s="6" t="s">
        <v>2519</v>
      </c>
      <c r="P1035" s="11">
        <v>48.66</v>
      </c>
      <c r="Q1035" s="16">
        <v>45441</v>
      </c>
      <c r="R1035" s="6" t="s">
        <v>2921</v>
      </c>
      <c r="S1035" s="9">
        <f t="shared" si="128"/>
        <v>2024</v>
      </c>
      <c r="T1035" s="12">
        <f t="shared" si="129"/>
        <v>5</v>
      </c>
      <c r="U1035" s="6" t="str">
        <f t="shared" si="130"/>
        <v>Mei</v>
      </c>
      <c r="V1035" s="9" t="str">
        <f t="shared" si="131"/>
        <v>Q2</v>
      </c>
      <c r="W1035" s="10">
        <f t="shared" si="132"/>
        <v>2681.7780000000002</v>
      </c>
      <c r="X1035" s="12">
        <f t="shared" si="133"/>
        <v>7</v>
      </c>
      <c r="Y1035" s="9" t="str">
        <f t="shared" si="134"/>
        <v>Completed</v>
      </c>
      <c r="Z1035" s="6" t="str">
        <f t="shared" si="135"/>
        <v>High</v>
      </c>
    </row>
    <row r="1036" spans="1:26" x14ac:dyDescent="0.35">
      <c r="A1036" s="8">
        <v>45305</v>
      </c>
      <c r="B1036" s="6" t="s">
        <v>18</v>
      </c>
      <c r="C1036" s="6" t="s">
        <v>27</v>
      </c>
      <c r="D1036" s="12">
        <v>19</v>
      </c>
      <c r="E1036" s="10">
        <v>407.82</v>
      </c>
      <c r="F1036" s="6" t="s">
        <v>33</v>
      </c>
      <c r="G1036" s="6" t="s">
        <v>35</v>
      </c>
      <c r="H1036" s="7">
        <v>0.05</v>
      </c>
      <c r="I1036" s="6" t="s">
        <v>40</v>
      </c>
      <c r="J1036" s="10">
        <v>7361.1509999999998</v>
      </c>
      <c r="K1036" s="6" t="s">
        <v>43</v>
      </c>
      <c r="L1036" s="6" t="s">
        <v>47</v>
      </c>
      <c r="M1036" s="12">
        <v>0</v>
      </c>
      <c r="N1036" s="9" t="s">
        <v>1082</v>
      </c>
      <c r="O1036" s="6" t="s">
        <v>2520</v>
      </c>
      <c r="P1036" s="11">
        <v>38.979999999999997</v>
      </c>
      <c r="Q1036" s="16">
        <v>45309</v>
      </c>
      <c r="R1036" s="6" t="s">
        <v>2921</v>
      </c>
      <c r="S1036" s="9">
        <f t="shared" si="128"/>
        <v>2024</v>
      </c>
      <c r="T1036" s="12">
        <f t="shared" si="129"/>
        <v>1</v>
      </c>
      <c r="U1036" s="6" t="str">
        <f t="shared" si="130"/>
        <v>Januari</v>
      </c>
      <c r="V1036" s="9" t="str">
        <f t="shared" si="131"/>
        <v>Q1</v>
      </c>
      <c r="W1036" s="10">
        <f t="shared" si="132"/>
        <v>7322.1710000000003</v>
      </c>
      <c r="X1036" s="12">
        <f t="shared" si="133"/>
        <v>4</v>
      </c>
      <c r="Y1036" s="9" t="str">
        <f t="shared" si="134"/>
        <v>Completed</v>
      </c>
      <c r="Z1036" s="6" t="str">
        <f t="shared" si="135"/>
        <v>Low</v>
      </c>
    </row>
    <row r="1037" spans="1:26" x14ac:dyDescent="0.35">
      <c r="A1037" s="8">
        <v>45596</v>
      </c>
      <c r="B1037" s="6" t="s">
        <v>20</v>
      </c>
      <c r="C1037" s="6" t="s">
        <v>28</v>
      </c>
      <c r="D1037" s="12">
        <v>16</v>
      </c>
      <c r="E1037" s="10">
        <v>120.83</v>
      </c>
      <c r="F1037" s="6" t="s">
        <v>30</v>
      </c>
      <c r="G1037" s="6" t="s">
        <v>35</v>
      </c>
      <c r="H1037" s="7">
        <v>0.05</v>
      </c>
      <c r="I1037" s="6" t="s">
        <v>39</v>
      </c>
      <c r="J1037" s="10">
        <v>1836.616</v>
      </c>
      <c r="K1037" s="6" t="s">
        <v>46</v>
      </c>
      <c r="L1037" s="6" t="s">
        <v>49</v>
      </c>
      <c r="M1037" s="12">
        <v>1</v>
      </c>
      <c r="N1037" s="9" t="s">
        <v>1083</v>
      </c>
      <c r="O1037" s="6" t="s">
        <v>1963</v>
      </c>
      <c r="P1037" s="11">
        <v>39.64</v>
      </c>
      <c r="Q1037" s="16">
        <v>45598</v>
      </c>
      <c r="R1037" s="6" t="s">
        <v>2923</v>
      </c>
      <c r="S1037" s="9">
        <f t="shared" si="128"/>
        <v>2024</v>
      </c>
      <c r="T1037" s="12">
        <f t="shared" si="129"/>
        <v>10</v>
      </c>
      <c r="U1037" s="6" t="str">
        <f t="shared" si="130"/>
        <v>Oktober</v>
      </c>
      <c r="V1037" s="9" t="str">
        <f t="shared" si="131"/>
        <v>Q4</v>
      </c>
      <c r="W1037" s="10">
        <f t="shared" si="132"/>
        <v>1796.9759999999999</v>
      </c>
      <c r="X1037" s="12">
        <f t="shared" si="133"/>
        <v>2</v>
      </c>
      <c r="Y1037" s="9" t="str">
        <f t="shared" si="134"/>
        <v>Returned</v>
      </c>
      <c r="Z1037" s="6" t="str">
        <f t="shared" si="135"/>
        <v>Low</v>
      </c>
    </row>
    <row r="1038" spans="1:26" x14ac:dyDescent="0.35">
      <c r="A1038" s="8">
        <v>45405</v>
      </c>
      <c r="B1038" s="6" t="s">
        <v>22</v>
      </c>
      <c r="C1038" s="6" t="s">
        <v>29</v>
      </c>
      <c r="D1038" s="12">
        <v>7</v>
      </c>
      <c r="E1038" s="10">
        <v>39.53</v>
      </c>
      <c r="F1038" s="6" t="s">
        <v>33</v>
      </c>
      <c r="G1038" s="6" t="s">
        <v>35</v>
      </c>
      <c r="H1038" s="7">
        <v>0.1</v>
      </c>
      <c r="I1038" s="6" t="s">
        <v>39</v>
      </c>
      <c r="J1038" s="10">
        <v>249.03899999999999</v>
      </c>
      <c r="K1038" s="6" t="s">
        <v>45</v>
      </c>
      <c r="L1038" s="6" t="s">
        <v>49</v>
      </c>
      <c r="M1038" s="12">
        <v>0</v>
      </c>
      <c r="N1038" s="9" t="s">
        <v>1084</v>
      </c>
      <c r="O1038" s="6" t="s">
        <v>2521</v>
      </c>
      <c r="P1038" s="11">
        <v>18.16</v>
      </c>
      <c r="Q1038" s="16">
        <v>45411</v>
      </c>
      <c r="R1038" s="6" t="s">
        <v>2925</v>
      </c>
      <c r="S1038" s="9">
        <f t="shared" si="128"/>
        <v>2024</v>
      </c>
      <c r="T1038" s="12">
        <f t="shared" si="129"/>
        <v>4</v>
      </c>
      <c r="U1038" s="6" t="str">
        <f t="shared" si="130"/>
        <v>April</v>
      </c>
      <c r="V1038" s="9" t="str">
        <f t="shared" si="131"/>
        <v>Q2</v>
      </c>
      <c r="W1038" s="10">
        <f t="shared" si="132"/>
        <v>230.87899999999999</v>
      </c>
      <c r="X1038" s="12">
        <f t="shared" si="133"/>
        <v>6</v>
      </c>
      <c r="Y1038" s="9" t="str">
        <f t="shared" si="134"/>
        <v>Completed</v>
      </c>
      <c r="Z1038" s="6" t="str">
        <f t="shared" si="135"/>
        <v>Medium</v>
      </c>
    </row>
    <row r="1039" spans="1:26" x14ac:dyDescent="0.35">
      <c r="A1039" s="8">
        <v>45091</v>
      </c>
      <c r="B1039" s="6" t="s">
        <v>19</v>
      </c>
      <c r="C1039" s="6" t="s">
        <v>28</v>
      </c>
      <c r="D1039" s="12">
        <v>2</v>
      </c>
      <c r="E1039" s="10">
        <v>224.08</v>
      </c>
      <c r="F1039" s="6" t="s">
        <v>31</v>
      </c>
      <c r="G1039" s="6" t="s">
        <v>35</v>
      </c>
      <c r="H1039" s="7">
        <v>0.05</v>
      </c>
      <c r="I1039" s="6" t="s">
        <v>38</v>
      </c>
      <c r="J1039" s="10">
        <v>425.75200000000001</v>
      </c>
      <c r="K1039" s="6" t="s">
        <v>44</v>
      </c>
      <c r="L1039" s="6" t="s">
        <v>49</v>
      </c>
      <c r="M1039" s="12">
        <v>0</v>
      </c>
      <c r="N1039" s="9" t="s">
        <v>1085</v>
      </c>
      <c r="O1039" s="6" t="s">
        <v>2522</v>
      </c>
      <c r="P1039" s="11">
        <v>47.35</v>
      </c>
      <c r="Q1039" s="16">
        <v>45097</v>
      </c>
      <c r="R1039" s="6" t="s">
        <v>2922</v>
      </c>
      <c r="S1039" s="9">
        <f t="shared" si="128"/>
        <v>2023</v>
      </c>
      <c r="T1039" s="12">
        <f t="shared" si="129"/>
        <v>6</v>
      </c>
      <c r="U1039" s="6" t="str">
        <f t="shared" si="130"/>
        <v>Juni</v>
      </c>
      <c r="V1039" s="9" t="str">
        <f t="shared" si="131"/>
        <v>Q2</v>
      </c>
      <c r="W1039" s="10">
        <f t="shared" si="132"/>
        <v>378.40199999999999</v>
      </c>
      <c r="X1039" s="12">
        <f t="shared" si="133"/>
        <v>6</v>
      </c>
      <c r="Y1039" s="9" t="str">
        <f t="shared" si="134"/>
        <v>Completed</v>
      </c>
      <c r="Z1039" s="6" t="str">
        <f t="shared" si="135"/>
        <v>Low</v>
      </c>
    </row>
    <row r="1040" spans="1:26" x14ac:dyDescent="0.35">
      <c r="A1040" s="8">
        <v>45350</v>
      </c>
      <c r="B1040" s="6" t="s">
        <v>20</v>
      </c>
      <c r="C1040" s="6" t="s">
        <v>29</v>
      </c>
      <c r="D1040" s="12">
        <v>11</v>
      </c>
      <c r="E1040" s="10">
        <v>382.08</v>
      </c>
      <c r="F1040" s="6" t="s">
        <v>33</v>
      </c>
      <c r="G1040" s="6" t="s">
        <v>34</v>
      </c>
      <c r="H1040" s="7">
        <v>0.05</v>
      </c>
      <c r="I1040" s="6" t="s">
        <v>38</v>
      </c>
      <c r="J1040" s="10">
        <v>3992.7359999999999</v>
      </c>
      <c r="K1040" s="6" t="s">
        <v>46</v>
      </c>
      <c r="L1040" s="6" t="s">
        <v>49</v>
      </c>
      <c r="M1040" s="12">
        <v>0</v>
      </c>
      <c r="N1040" s="9" t="s">
        <v>1086</v>
      </c>
      <c r="O1040" s="6" t="s">
        <v>2523</v>
      </c>
      <c r="P1040" s="11">
        <v>5.95</v>
      </c>
      <c r="Q1040" s="16">
        <v>45353</v>
      </c>
      <c r="R1040" s="6" t="s">
        <v>2923</v>
      </c>
      <c r="S1040" s="9">
        <f t="shared" si="128"/>
        <v>2024</v>
      </c>
      <c r="T1040" s="12">
        <f t="shared" si="129"/>
        <v>2</v>
      </c>
      <c r="U1040" s="6" t="str">
        <f t="shared" si="130"/>
        <v>Februari</v>
      </c>
      <c r="V1040" s="9" t="str">
        <f t="shared" si="131"/>
        <v>Q1</v>
      </c>
      <c r="W1040" s="10">
        <f t="shared" si="132"/>
        <v>3986.7860000000001</v>
      </c>
      <c r="X1040" s="12">
        <f t="shared" si="133"/>
        <v>3</v>
      </c>
      <c r="Y1040" s="9" t="str">
        <f t="shared" si="134"/>
        <v>Completed</v>
      </c>
      <c r="Z1040" s="6" t="str">
        <f t="shared" si="135"/>
        <v>Low</v>
      </c>
    </row>
    <row r="1041" spans="1:26" x14ac:dyDescent="0.35">
      <c r="A1041" s="8">
        <v>45462</v>
      </c>
      <c r="B1041" s="6" t="s">
        <v>19</v>
      </c>
      <c r="C1041" s="6" t="s">
        <v>29</v>
      </c>
      <c r="D1041" s="12">
        <v>9</v>
      </c>
      <c r="E1041" s="10">
        <v>88.49</v>
      </c>
      <c r="F1041" s="6" t="s">
        <v>33</v>
      </c>
      <c r="G1041" s="6" t="s">
        <v>34</v>
      </c>
      <c r="H1041" s="7">
        <v>0.05</v>
      </c>
      <c r="I1041" s="6" t="s">
        <v>40</v>
      </c>
      <c r="J1041" s="10">
        <v>756.58949999999993</v>
      </c>
      <c r="K1041" s="6" t="s">
        <v>42</v>
      </c>
      <c r="L1041" s="6" t="s">
        <v>2928</v>
      </c>
      <c r="M1041" s="12">
        <v>0</v>
      </c>
      <c r="N1041" s="9" t="s">
        <v>1087</v>
      </c>
      <c r="O1041" s="6" t="s">
        <v>2524</v>
      </c>
      <c r="P1041" s="11">
        <v>35.6</v>
      </c>
      <c r="Q1041" s="16">
        <v>45469</v>
      </c>
      <c r="R1041" s="6" t="s">
        <v>2922</v>
      </c>
      <c r="S1041" s="9">
        <f t="shared" si="128"/>
        <v>2024</v>
      </c>
      <c r="T1041" s="12">
        <f t="shared" si="129"/>
        <v>6</v>
      </c>
      <c r="U1041" s="6" t="str">
        <f t="shared" si="130"/>
        <v>Juni</v>
      </c>
      <c r="V1041" s="9" t="str">
        <f t="shared" si="131"/>
        <v>Q2</v>
      </c>
      <c r="W1041" s="10">
        <f t="shared" si="132"/>
        <v>720.98949999999991</v>
      </c>
      <c r="X1041" s="12">
        <f t="shared" si="133"/>
        <v>7</v>
      </c>
      <c r="Y1041" s="9" t="str">
        <f t="shared" si="134"/>
        <v>Completed</v>
      </c>
      <c r="Z1041" s="6" t="str">
        <f t="shared" si="135"/>
        <v>Low</v>
      </c>
    </row>
    <row r="1042" spans="1:26" x14ac:dyDescent="0.35">
      <c r="A1042" s="8">
        <v>45003</v>
      </c>
      <c r="B1042" s="6" t="s">
        <v>21</v>
      </c>
      <c r="C1042" s="6" t="s">
        <v>28</v>
      </c>
      <c r="D1042" s="12">
        <v>20</v>
      </c>
      <c r="E1042" s="10">
        <v>139.1</v>
      </c>
      <c r="F1042" s="6" t="s">
        <v>32</v>
      </c>
      <c r="G1042" s="6" t="s">
        <v>34</v>
      </c>
      <c r="H1042" s="7">
        <v>0.05</v>
      </c>
      <c r="I1042" s="6" t="s">
        <v>39</v>
      </c>
      <c r="J1042" s="10">
        <v>2642.9</v>
      </c>
      <c r="K1042" s="6" t="s">
        <v>42</v>
      </c>
      <c r="L1042" s="6" t="s">
        <v>47</v>
      </c>
      <c r="M1042" s="12">
        <v>0</v>
      </c>
      <c r="N1042" s="9" t="s">
        <v>1088</v>
      </c>
      <c r="O1042" s="6" t="s">
        <v>2525</v>
      </c>
      <c r="P1042" s="11">
        <v>30.22</v>
      </c>
      <c r="Q1042" s="16">
        <v>45005</v>
      </c>
      <c r="R1042" s="6" t="s">
        <v>2924</v>
      </c>
      <c r="S1042" s="9">
        <f t="shared" si="128"/>
        <v>2023</v>
      </c>
      <c r="T1042" s="12">
        <f t="shared" si="129"/>
        <v>3</v>
      </c>
      <c r="U1042" s="6" t="str">
        <f t="shared" si="130"/>
        <v>Maret</v>
      </c>
      <c r="V1042" s="9" t="str">
        <f t="shared" si="131"/>
        <v>Q1</v>
      </c>
      <c r="W1042" s="10">
        <f t="shared" si="132"/>
        <v>2612.6800000000003</v>
      </c>
      <c r="X1042" s="12">
        <f t="shared" si="133"/>
        <v>2</v>
      </c>
      <c r="Y1042" s="9" t="str">
        <f t="shared" si="134"/>
        <v>Completed</v>
      </c>
      <c r="Z1042" s="6" t="str">
        <f t="shared" si="135"/>
        <v>Low</v>
      </c>
    </row>
    <row r="1043" spans="1:26" x14ac:dyDescent="0.35">
      <c r="A1043" s="8">
        <v>45006</v>
      </c>
      <c r="B1043" s="6" t="s">
        <v>22</v>
      </c>
      <c r="C1043" s="6" t="s">
        <v>25</v>
      </c>
      <c r="D1043" s="12">
        <v>19</v>
      </c>
      <c r="E1043" s="10">
        <v>322.35000000000002</v>
      </c>
      <c r="F1043" s="6" t="s">
        <v>33</v>
      </c>
      <c r="G1043" s="6" t="s">
        <v>34</v>
      </c>
      <c r="H1043" s="7">
        <v>0.1</v>
      </c>
      <c r="I1043" s="6" t="s">
        <v>37</v>
      </c>
      <c r="J1043" s="10">
        <v>5512.1850000000004</v>
      </c>
      <c r="K1043" s="6" t="s">
        <v>45</v>
      </c>
      <c r="L1043" s="6" t="s">
        <v>49</v>
      </c>
      <c r="M1043" s="12">
        <v>0</v>
      </c>
      <c r="N1043" s="9" t="s">
        <v>1089</v>
      </c>
      <c r="O1043" s="6" t="s">
        <v>2526</v>
      </c>
      <c r="P1043" s="11">
        <v>30.06</v>
      </c>
      <c r="Q1043" s="16">
        <v>45016</v>
      </c>
      <c r="R1043" s="6" t="s">
        <v>2925</v>
      </c>
      <c r="S1043" s="9">
        <f t="shared" si="128"/>
        <v>2023</v>
      </c>
      <c r="T1043" s="12">
        <f t="shared" si="129"/>
        <v>3</v>
      </c>
      <c r="U1043" s="6" t="str">
        <f t="shared" si="130"/>
        <v>Maret</v>
      </c>
      <c r="V1043" s="9" t="str">
        <f t="shared" si="131"/>
        <v>Q1</v>
      </c>
      <c r="W1043" s="10">
        <f t="shared" si="132"/>
        <v>5482.125</v>
      </c>
      <c r="X1043" s="12">
        <f t="shared" si="133"/>
        <v>10</v>
      </c>
      <c r="Y1043" s="9" t="str">
        <f t="shared" si="134"/>
        <v>Completed</v>
      </c>
      <c r="Z1043" s="6" t="str">
        <f t="shared" si="135"/>
        <v>Medium</v>
      </c>
    </row>
    <row r="1044" spans="1:26" x14ac:dyDescent="0.35">
      <c r="A1044" s="8">
        <v>45440</v>
      </c>
      <c r="B1044" s="6" t="s">
        <v>18</v>
      </c>
      <c r="C1044" s="6" t="s">
        <v>29</v>
      </c>
      <c r="D1044" s="12">
        <v>16</v>
      </c>
      <c r="E1044" s="10">
        <v>334.55</v>
      </c>
      <c r="F1044" s="6" t="s">
        <v>30</v>
      </c>
      <c r="G1044" s="6" t="s">
        <v>34</v>
      </c>
      <c r="H1044" s="7">
        <v>0.1</v>
      </c>
      <c r="I1044" s="6" t="s">
        <v>36</v>
      </c>
      <c r="J1044" s="10">
        <v>4817.5200000000004</v>
      </c>
      <c r="K1044" s="6" t="s">
        <v>44</v>
      </c>
      <c r="L1044" s="6" t="s">
        <v>48</v>
      </c>
      <c r="M1044" s="12">
        <v>0</v>
      </c>
      <c r="N1044" s="9" t="s">
        <v>1090</v>
      </c>
      <c r="O1044" s="6" t="s">
        <v>2527</v>
      </c>
      <c r="P1044" s="11">
        <v>37.42</v>
      </c>
      <c r="Q1044" s="16">
        <v>45444</v>
      </c>
      <c r="R1044" s="6" t="s">
        <v>2921</v>
      </c>
      <c r="S1044" s="9">
        <f t="shared" si="128"/>
        <v>2024</v>
      </c>
      <c r="T1044" s="12">
        <f t="shared" si="129"/>
        <v>5</v>
      </c>
      <c r="U1044" s="6" t="str">
        <f t="shared" si="130"/>
        <v>Mei</v>
      </c>
      <c r="V1044" s="9" t="str">
        <f t="shared" si="131"/>
        <v>Q2</v>
      </c>
      <c r="W1044" s="10">
        <f t="shared" si="132"/>
        <v>4780.1000000000004</v>
      </c>
      <c r="X1044" s="12">
        <f t="shared" si="133"/>
        <v>4</v>
      </c>
      <c r="Y1044" s="9" t="str">
        <f t="shared" si="134"/>
        <v>Completed</v>
      </c>
      <c r="Z1044" s="6" t="str">
        <f t="shared" si="135"/>
        <v>Medium</v>
      </c>
    </row>
    <row r="1045" spans="1:26" x14ac:dyDescent="0.35">
      <c r="A1045" s="8">
        <v>45012</v>
      </c>
      <c r="B1045" s="6" t="s">
        <v>22</v>
      </c>
      <c r="C1045" s="6" t="s">
        <v>25</v>
      </c>
      <c r="D1045" s="12">
        <v>20</v>
      </c>
      <c r="E1045" s="10">
        <v>332.48</v>
      </c>
      <c r="F1045" s="6" t="s">
        <v>30</v>
      </c>
      <c r="G1045" s="6" t="s">
        <v>34</v>
      </c>
      <c r="H1045" s="7">
        <v>0</v>
      </c>
      <c r="I1045" s="6" t="s">
        <v>36</v>
      </c>
      <c r="J1045" s="10">
        <v>6649.6</v>
      </c>
      <c r="K1045" s="6" t="s">
        <v>42</v>
      </c>
      <c r="L1045" s="6" t="s">
        <v>48</v>
      </c>
      <c r="M1045" s="12">
        <v>1</v>
      </c>
      <c r="N1045" s="9" t="s">
        <v>1091</v>
      </c>
      <c r="O1045" s="6" t="s">
        <v>2528</v>
      </c>
      <c r="P1045" s="11">
        <v>7.79</v>
      </c>
      <c r="Q1045" s="16">
        <v>45015</v>
      </c>
      <c r="R1045" s="6" t="s">
        <v>2925</v>
      </c>
      <c r="S1045" s="9">
        <f t="shared" si="128"/>
        <v>2023</v>
      </c>
      <c r="T1045" s="12">
        <f t="shared" si="129"/>
        <v>3</v>
      </c>
      <c r="U1045" s="6" t="str">
        <f t="shared" si="130"/>
        <v>Maret</v>
      </c>
      <c r="V1045" s="9" t="str">
        <f t="shared" si="131"/>
        <v>Q1</v>
      </c>
      <c r="W1045" s="10">
        <f t="shared" si="132"/>
        <v>6641.81</v>
      </c>
      <c r="X1045" s="12">
        <f t="shared" si="133"/>
        <v>3</v>
      </c>
      <c r="Y1045" s="9" t="str">
        <f t="shared" si="134"/>
        <v>Returned</v>
      </c>
      <c r="Z1045" s="6" t="str">
        <f t="shared" si="135"/>
        <v>No Discount</v>
      </c>
    </row>
    <row r="1046" spans="1:26" x14ac:dyDescent="0.35">
      <c r="A1046" s="8">
        <v>45096</v>
      </c>
      <c r="B1046" s="6" t="s">
        <v>21</v>
      </c>
      <c r="C1046" s="6" t="s">
        <v>29</v>
      </c>
      <c r="D1046" s="12">
        <v>1</v>
      </c>
      <c r="E1046" s="10">
        <v>123.4</v>
      </c>
      <c r="F1046" s="6" t="s">
        <v>31</v>
      </c>
      <c r="G1046" s="6" t="s">
        <v>35</v>
      </c>
      <c r="H1046" s="7">
        <v>0</v>
      </c>
      <c r="I1046" s="6" t="s">
        <v>36</v>
      </c>
      <c r="J1046" s="10">
        <v>123.4</v>
      </c>
      <c r="K1046" s="6" t="s">
        <v>46</v>
      </c>
      <c r="L1046" s="6" t="s">
        <v>2928</v>
      </c>
      <c r="M1046" s="12">
        <v>1</v>
      </c>
      <c r="N1046" s="9" t="s">
        <v>1092</v>
      </c>
      <c r="O1046" s="6" t="s">
        <v>2529</v>
      </c>
      <c r="P1046" s="11">
        <v>12.63</v>
      </c>
      <c r="Q1046" s="16">
        <v>45102</v>
      </c>
      <c r="R1046" s="6" t="s">
        <v>2924</v>
      </c>
      <c r="S1046" s="9">
        <f t="shared" si="128"/>
        <v>2023</v>
      </c>
      <c r="T1046" s="12">
        <f t="shared" si="129"/>
        <v>6</v>
      </c>
      <c r="U1046" s="6" t="str">
        <f t="shared" si="130"/>
        <v>Juni</v>
      </c>
      <c r="V1046" s="9" t="str">
        <f t="shared" si="131"/>
        <v>Q2</v>
      </c>
      <c r="W1046" s="10">
        <f t="shared" si="132"/>
        <v>110.77000000000001</v>
      </c>
      <c r="X1046" s="12">
        <f t="shared" si="133"/>
        <v>6</v>
      </c>
      <c r="Y1046" s="9" t="str">
        <f t="shared" si="134"/>
        <v>Returned</v>
      </c>
      <c r="Z1046" s="6" t="str">
        <f t="shared" si="135"/>
        <v>No Discount</v>
      </c>
    </row>
    <row r="1047" spans="1:26" x14ac:dyDescent="0.35">
      <c r="A1047" s="8">
        <v>45230</v>
      </c>
      <c r="B1047" s="6" t="s">
        <v>19</v>
      </c>
      <c r="C1047" s="6" t="s">
        <v>23</v>
      </c>
      <c r="D1047" s="12">
        <v>3</v>
      </c>
      <c r="E1047" s="10">
        <v>88.26</v>
      </c>
      <c r="F1047" s="6" t="s">
        <v>33</v>
      </c>
      <c r="G1047" s="6" t="s">
        <v>34</v>
      </c>
      <c r="H1047" s="7">
        <v>0.05</v>
      </c>
      <c r="I1047" s="6" t="s">
        <v>41</v>
      </c>
      <c r="J1047" s="10">
        <v>251.541</v>
      </c>
      <c r="K1047" s="6" t="s">
        <v>45</v>
      </c>
      <c r="L1047" s="6" t="s">
        <v>47</v>
      </c>
      <c r="M1047" s="12">
        <v>0</v>
      </c>
      <c r="N1047" s="9" t="s">
        <v>1093</v>
      </c>
      <c r="O1047" s="6" t="s">
        <v>2530</v>
      </c>
      <c r="P1047" s="11">
        <v>46.45</v>
      </c>
      <c r="Q1047" s="16">
        <v>45237</v>
      </c>
      <c r="R1047" s="6" t="s">
        <v>2922</v>
      </c>
      <c r="S1047" s="9">
        <f t="shared" si="128"/>
        <v>2023</v>
      </c>
      <c r="T1047" s="12">
        <f t="shared" si="129"/>
        <v>10</v>
      </c>
      <c r="U1047" s="6" t="str">
        <f t="shared" si="130"/>
        <v>Oktober</v>
      </c>
      <c r="V1047" s="9" t="str">
        <f t="shared" si="131"/>
        <v>Q4</v>
      </c>
      <c r="W1047" s="10">
        <f t="shared" si="132"/>
        <v>205.09100000000001</v>
      </c>
      <c r="X1047" s="12">
        <f t="shared" si="133"/>
        <v>7</v>
      </c>
      <c r="Y1047" s="9" t="str">
        <f t="shared" si="134"/>
        <v>Completed</v>
      </c>
      <c r="Z1047" s="6" t="str">
        <f t="shared" si="135"/>
        <v>Low</v>
      </c>
    </row>
    <row r="1048" spans="1:26" x14ac:dyDescent="0.35">
      <c r="A1048" s="8">
        <v>45118</v>
      </c>
      <c r="B1048" s="6" t="s">
        <v>22</v>
      </c>
      <c r="C1048" s="6" t="s">
        <v>24</v>
      </c>
      <c r="D1048" s="12">
        <v>13</v>
      </c>
      <c r="E1048" s="10">
        <v>50.51</v>
      </c>
      <c r="F1048" s="6" t="s">
        <v>33</v>
      </c>
      <c r="G1048" s="6" t="s">
        <v>34</v>
      </c>
      <c r="H1048" s="7">
        <v>0.1</v>
      </c>
      <c r="I1048" s="6" t="s">
        <v>37</v>
      </c>
      <c r="J1048" s="10">
        <v>590.96699999999998</v>
      </c>
      <c r="K1048" s="6" t="s">
        <v>45</v>
      </c>
      <c r="L1048" s="6" t="s">
        <v>49</v>
      </c>
      <c r="M1048" s="12">
        <v>0</v>
      </c>
      <c r="N1048" s="9" t="s">
        <v>1094</v>
      </c>
      <c r="O1048" s="6" t="s">
        <v>2531</v>
      </c>
      <c r="P1048" s="11">
        <v>40.57</v>
      </c>
      <c r="Q1048" s="16">
        <v>45125</v>
      </c>
      <c r="R1048" s="6" t="s">
        <v>2925</v>
      </c>
      <c r="S1048" s="9">
        <f t="shared" si="128"/>
        <v>2023</v>
      </c>
      <c r="T1048" s="12">
        <f t="shared" si="129"/>
        <v>7</v>
      </c>
      <c r="U1048" s="6" t="str">
        <f t="shared" si="130"/>
        <v>Juli</v>
      </c>
      <c r="V1048" s="9" t="str">
        <f t="shared" si="131"/>
        <v>Q3</v>
      </c>
      <c r="W1048" s="10">
        <f t="shared" si="132"/>
        <v>550.39699999999993</v>
      </c>
      <c r="X1048" s="12">
        <f t="shared" si="133"/>
        <v>7</v>
      </c>
      <c r="Y1048" s="9" t="str">
        <f t="shared" si="134"/>
        <v>Completed</v>
      </c>
      <c r="Z1048" s="6" t="str">
        <f t="shared" si="135"/>
        <v>Medium</v>
      </c>
    </row>
    <row r="1049" spans="1:26" x14ac:dyDescent="0.35">
      <c r="A1049" s="8">
        <v>45065</v>
      </c>
      <c r="B1049" s="6" t="s">
        <v>19</v>
      </c>
      <c r="C1049" s="6" t="s">
        <v>27</v>
      </c>
      <c r="D1049" s="12">
        <v>11</v>
      </c>
      <c r="E1049" s="10">
        <v>237.99</v>
      </c>
      <c r="F1049" s="6" t="s">
        <v>33</v>
      </c>
      <c r="G1049" s="6" t="s">
        <v>34</v>
      </c>
      <c r="H1049" s="7">
        <v>0.05</v>
      </c>
      <c r="I1049" s="6" t="s">
        <v>41</v>
      </c>
      <c r="J1049" s="10">
        <v>2486.9955</v>
      </c>
      <c r="K1049" s="6" t="s">
        <v>45</v>
      </c>
      <c r="L1049" s="6" t="s">
        <v>47</v>
      </c>
      <c r="M1049" s="12">
        <v>0</v>
      </c>
      <c r="N1049" s="9" t="s">
        <v>1095</v>
      </c>
      <c r="O1049" s="6" t="s">
        <v>2532</v>
      </c>
      <c r="P1049" s="11">
        <v>44.7</v>
      </c>
      <c r="Q1049" s="16">
        <v>45074</v>
      </c>
      <c r="R1049" s="6" t="s">
        <v>2922</v>
      </c>
      <c r="S1049" s="9">
        <f t="shared" si="128"/>
        <v>2023</v>
      </c>
      <c r="T1049" s="12">
        <f t="shared" si="129"/>
        <v>5</v>
      </c>
      <c r="U1049" s="6" t="str">
        <f t="shared" si="130"/>
        <v>Mei</v>
      </c>
      <c r="V1049" s="9" t="str">
        <f t="shared" si="131"/>
        <v>Q2</v>
      </c>
      <c r="W1049" s="10">
        <f t="shared" si="132"/>
        <v>2442.2955000000002</v>
      </c>
      <c r="X1049" s="12">
        <f t="shared" si="133"/>
        <v>9</v>
      </c>
      <c r="Y1049" s="9" t="str">
        <f t="shared" si="134"/>
        <v>Completed</v>
      </c>
      <c r="Z1049" s="6" t="str">
        <f t="shared" si="135"/>
        <v>Low</v>
      </c>
    </row>
    <row r="1050" spans="1:26" x14ac:dyDescent="0.35">
      <c r="A1050" s="8">
        <v>45143</v>
      </c>
      <c r="B1050" s="6" t="s">
        <v>20</v>
      </c>
      <c r="C1050" s="6" t="s">
        <v>26</v>
      </c>
      <c r="D1050" s="12">
        <v>7</v>
      </c>
      <c r="E1050" s="10">
        <v>294.95</v>
      </c>
      <c r="F1050" s="6" t="s">
        <v>33</v>
      </c>
      <c r="G1050" s="6" t="s">
        <v>34</v>
      </c>
      <c r="H1050" s="7">
        <v>0</v>
      </c>
      <c r="I1050" s="6" t="s">
        <v>38</v>
      </c>
      <c r="J1050" s="10">
        <v>2064.65</v>
      </c>
      <c r="K1050" s="6" t="s">
        <v>42</v>
      </c>
      <c r="L1050" s="6" t="s">
        <v>47</v>
      </c>
      <c r="M1050" s="12">
        <v>0</v>
      </c>
      <c r="N1050" s="9" t="s">
        <v>1096</v>
      </c>
      <c r="O1050" s="6" t="s">
        <v>2533</v>
      </c>
      <c r="P1050" s="11">
        <v>15.78</v>
      </c>
      <c r="Q1050" s="16">
        <v>45148</v>
      </c>
      <c r="R1050" s="6" t="s">
        <v>2923</v>
      </c>
      <c r="S1050" s="9">
        <f t="shared" si="128"/>
        <v>2023</v>
      </c>
      <c r="T1050" s="12">
        <f t="shared" si="129"/>
        <v>8</v>
      </c>
      <c r="U1050" s="6" t="str">
        <f t="shared" si="130"/>
        <v>Agustus</v>
      </c>
      <c r="V1050" s="9" t="str">
        <f t="shared" si="131"/>
        <v>Q3</v>
      </c>
      <c r="W1050" s="10">
        <f t="shared" si="132"/>
        <v>2048.87</v>
      </c>
      <c r="X1050" s="12">
        <f t="shared" si="133"/>
        <v>5</v>
      </c>
      <c r="Y1050" s="9" t="str">
        <f t="shared" si="134"/>
        <v>Completed</v>
      </c>
      <c r="Z1050" s="6" t="str">
        <f t="shared" si="135"/>
        <v>No Discount</v>
      </c>
    </row>
    <row r="1051" spans="1:26" x14ac:dyDescent="0.35">
      <c r="A1051" s="8">
        <v>45009</v>
      </c>
      <c r="B1051" s="6" t="s">
        <v>22</v>
      </c>
      <c r="C1051" s="6" t="s">
        <v>25</v>
      </c>
      <c r="D1051" s="12">
        <v>8</v>
      </c>
      <c r="E1051" s="10">
        <v>384.3</v>
      </c>
      <c r="F1051" s="6" t="s">
        <v>32</v>
      </c>
      <c r="G1051" s="6" t="s">
        <v>34</v>
      </c>
      <c r="H1051" s="7">
        <v>0.1</v>
      </c>
      <c r="I1051" s="6" t="s">
        <v>38</v>
      </c>
      <c r="J1051" s="10">
        <v>2766.96</v>
      </c>
      <c r="K1051" s="6" t="s">
        <v>43</v>
      </c>
      <c r="L1051" s="6" t="s">
        <v>47</v>
      </c>
      <c r="M1051" s="12">
        <v>0</v>
      </c>
      <c r="N1051" s="9" t="s">
        <v>1097</v>
      </c>
      <c r="O1051" s="6" t="s">
        <v>1672</v>
      </c>
      <c r="P1051" s="11">
        <v>48.83</v>
      </c>
      <c r="Q1051" s="16">
        <v>45019</v>
      </c>
      <c r="R1051" s="6" t="s">
        <v>2925</v>
      </c>
      <c r="S1051" s="9">
        <f t="shared" si="128"/>
        <v>2023</v>
      </c>
      <c r="T1051" s="12">
        <f t="shared" si="129"/>
        <v>3</v>
      </c>
      <c r="U1051" s="6" t="str">
        <f t="shared" si="130"/>
        <v>Maret</v>
      </c>
      <c r="V1051" s="9" t="str">
        <f t="shared" si="131"/>
        <v>Q1</v>
      </c>
      <c r="W1051" s="10">
        <f t="shared" si="132"/>
        <v>2718.13</v>
      </c>
      <c r="X1051" s="12">
        <f t="shared" si="133"/>
        <v>10</v>
      </c>
      <c r="Y1051" s="9" t="str">
        <f t="shared" si="134"/>
        <v>Completed</v>
      </c>
      <c r="Z1051" s="6" t="str">
        <f t="shared" si="135"/>
        <v>Medium</v>
      </c>
    </row>
    <row r="1052" spans="1:26" x14ac:dyDescent="0.35">
      <c r="A1052" s="8">
        <v>45702</v>
      </c>
      <c r="B1052" s="6" t="s">
        <v>22</v>
      </c>
      <c r="C1052" s="6" t="s">
        <v>27</v>
      </c>
      <c r="D1052" s="12">
        <v>1</v>
      </c>
      <c r="E1052" s="10">
        <v>378.35</v>
      </c>
      <c r="F1052" s="6" t="s">
        <v>32</v>
      </c>
      <c r="G1052" s="6" t="s">
        <v>34</v>
      </c>
      <c r="H1052" s="7">
        <v>0.05</v>
      </c>
      <c r="I1052" s="6" t="s">
        <v>40</v>
      </c>
      <c r="J1052" s="10">
        <v>359.4325</v>
      </c>
      <c r="K1052" s="6" t="s">
        <v>46</v>
      </c>
      <c r="L1052" s="6" t="s">
        <v>47</v>
      </c>
      <c r="M1052" s="12">
        <v>0</v>
      </c>
      <c r="N1052" s="9" t="s">
        <v>1098</v>
      </c>
      <c r="O1052" s="6" t="s">
        <v>2032</v>
      </c>
      <c r="P1052" s="11">
        <v>20.97</v>
      </c>
      <c r="Q1052" s="16">
        <v>45705</v>
      </c>
      <c r="R1052" s="6" t="s">
        <v>2925</v>
      </c>
      <c r="S1052" s="9">
        <f t="shared" si="128"/>
        <v>2025</v>
      </c>
      <c r="T1052" s="12">
        <f t="shared" si="129"/>
        <v>2</v>
      </c>
      <c r="U1052" s="6" t="str">
        <f t="shared" si="130"/>
        <v>Februari</v>
      </c>
      <c r="V1052" s="9" t="str">
        <f t="shared" si="131"/>
        <v>Q1</v>
      </c>
      <c r="W1052" s="10">
        <f t="shared" si="132"/>
        <v>338.46249999999998</v>
      </c>
      <c r="X1052" s="12">
        <f t="shared" si="133"/>
        <v>3</v>
      </c>
      <c r="Y1052" s="9" t="str">
        <f t="shared" si="134"/>
        <v>Completed</v>
      </c>
      <c r="Z1052" s="6" t="str">
        <f t="shared" si="135"/>
        <v>Low</v>
      </c>
    </row>
    <row r="1053" spans="1:26" x14ac:dyDescent="0.35">
      <c r="A1053" s="8">
        <v>45640</v>
      </c>
      <c r="B1053" s="6" t="s">
        <v>20</v>
      </c>
      <c r="C1053" s="6" t="s">
        <v>25</v>
      </c>
      <c r="D1053" s="12">
        <v>1</v>
      </c>
      <c r="E1053" s="10">
        <v>461.35</v>
      </c>
      <c r="F1053" s="6" t="s">
        <v>33</v>
      </c>
      <c r="G1053" s="6" t="s">
        <v>35</v>
      </c>
      <c r="H1053" s="7">
        <v>0</v>
      </c>
      <c r="I1053" s="6" t="s">
        <v>41</v>
      </c>
      <c r="J1053" s="10">
        <v>461.35</v>
      </c>
      <c r="K1053" s="6" t="s">
        <v>45</v>
      </c>
      <c r="L1053" s="6" t="s">
        <v>47</v>
      </c>
      <c r="M1053" s="12">
        <v>1</v>
      </c>
      <c r="N1053" s="9" t="s">
        <v>1099</v>
      </c>
      <c r="O1053" s="6" t="s">
        <v>2534</v>
      </c>
      <c r="P1053" s="11">
        <v>43.74</v>
      </c>
      <c r="Q1053" s="16">
        <v>45642</v>
      </c>
      <c r="R1053" s="6" t="s">
        <v>2923</v>
      </c>
      <c r="S1053" s="9">
        <f t="shared" si="128"/>
        <v>2024</v>
      </c>
      <c r="T1053" s="12">
        <f t="shared" si="129"/>
        <v>12</v>
      </c>
      <c r="U1053" s="6" t="str">
        <f t="shared" si="130"/>
        <v>Desember</v>
      </c>
      <c r="V1053" s="9" t="str">
        <f t="shared" si="131"/>
        <v>Q4</v>
      </c>
      <c r="W1053" s="10">
        <f t="shared" si="132"/>
        <v>417.61</v>
      </c>
      <c r="X1053" s="12">
        <f t="shared" si="133"/>
        <v>2</v>
      </c>
      <c r="Y1053" s="9" t="str">
        <f t="shared" si="134"/>
        <v>Returned</v>
      </c>
      <c r="Z1053" s="6" t="str">
        <f t="shared" si="135"/>
        <v>No Discount</v>
      </c>
    </row>
    <row r="1054" spans="1:26" x14ac:dyDescent="0.35">
      <c r="A1054" s="8">
        <v>45105</v>
      </c>
      <c r="B1054" s="6" t="s">
        <v>19</v>
      </c>
      <c r="C1054" s="6" t="s">
        <v>29</v>
      </c>
      <c r="D1054" s="12">
        <v>20</v>
      </c>
      <c r="E1054" s="10">
        <v>354.9</v>
      </c>
      <c r="F1054" s="6" t="s">
        <v>31</v>
      </c>
      <c r="G1054" s="6" t="s">
        <v>34</v>
      </c>
      <c r="H1054" s="7">
        <v>0</v>
      </c>
      <c r="I1054" s="6" t="s">
        <v>41</v>
      </c>
      <c r="J1054" s="10">
        <v>7098</v>
      </c>
      <c r="K1054" s="6" t="s">
        <v>43</v>
      </c>
      <c r="L1054" s="6" t="s">
        <v>49</v>
      </c>
      <c r="M1054" s="12">
        <v>0</v>
      </c>
      <c r="N1054" s="9" t="s">
        <v>1100</v>
      </c>
      <c r="O1054" s="6" t="s">
        <v>2535</v>
      </c>
      <c r="P1054" s="11">
        <v>43.24</v>
      </c>
      <c r="Q1054" s="16">
        <v>45108</v>
      </c>
      <c r="R1054" s="6" t="s">
        <v>2922</v>
      </c>
      <c r="S1054" s="9">
        <f t="shared" si="128"/>
        <v>2023</v>
      </c>
      <c r="T1054" s="12">
        <f t="shared" si="129"/>
        <v>6</v>
      </c>
      <c r="U1054" s="6" t="str">
        <f t="shared" si="130"/>
        <v>Juni</v>
      </c>
      <c r="V1054" s="9" t="str">
        <f t="shared" si="131"/>
        <v>Q2</v>
      </c>
      <c r="W1054" s="10">
        <f t="shared" si="132"/>
        <v>7054.76</v>
      </c>
      <c r="X1054" s="12">
        <f t="shared" si="133"/>
        <v>3</v>
      </c>
      <c r="Y1054" s="9" t="str">
        <f t="shared" si="134"/>
        <v>Completed</v>
      </c>
      <c r="Z1054" s="6" t="str">
        <f t="shared" si="135"/>
        <v>No Discount</v>
      </c>
    </row>
    <row r="1055" spans="1:26" x14ac:dyDescent="0.35">
      <c r="A1055" s="8">
        <v>44950</v>
      </c>
      <c r="B1055" s="6" t="s">
        <v>22</v>
      </c>
      <c r="C1055" s="6" t="s">
        <v>25</v>
      </c>
      <c r="D1055" s="12">
        <v>7</v>
      </c>
      <c r="E1055" s="10">
        <v>438.41</v>
      </c>
      <c r="F1055" s="6" t="s">
        <v>32</v>
      </c>
      <c r="G1055" s="6" t="s">
        <v>35</v>
      </c>
      <c r="H1055" s="7">
        <v>0.1</v>
      </c>
      <c r="I1055" s="6" t="s">
        <v>40</v>
      </c>
      <c r="J1055" s="10">
        <v>2761.9830000000002</v>
      </c>
      <c r="K1055" s="6" t="s">
        <v>45</v>
      </c>
      <c r="L1055" s="6" t="s">
        <v>48</v>
      </c>
      <c r="M1055" s="12">
        <v>1</v>
      </c>
      <c r="N1055" s="9" t="s">
        <v>1101</v>
      </c>
      <c r="O1055" s="6" t="s">
        <v>2536</v>
      </c>
      <c r="P1055" s="11">
        <v>47.77</v>
      </c>
      <c r="Q1055" s="16">
        <v>44954</v>
      </c>
      <c r="R1055" s="6" t="s">
        <v>2925</v>
      </c>
      <c r="S1055" s="9">
        <f t="shared" si="128"/>
        <v>2023</v>
      </c>
      <c r="T1055" s="12">
        <f t="shared" si="129"/>
        <v>1</v>
      </c>
      <c r="U1055" s="6" t="str">
        <f t="shared" si="130"/>
        <v>Januari</v>
      </c>
      <c r="V1055" s="9" t="str">
        <f t="shared" si="131"/>
        <v>Q1</v>
      </c>
      <c r="W1055" s="10">
        <f t="shared" si="132"/>
        <v>2714.2130000000002</v>
      </c>
      <c r="X1055" s="12">
        <f t="shared" si="133"/>
        <v>4</v>
      </c>
      <c r="Y1055" s="9" t="str">
        <f t="shared" si="134"/>
        <v>Returned</v>
      </c>
      <c r="Z1055" s="6" t="str">
        <f t="shared" si="135"/>
        <v>Medium</v>
      </c>
    </row>
    <row r="1056" spans="1:26" x14ac:dyDescent="0.35">
      <c r="A1056" s="8">
        <v>45464</v>
      </c>
      <c r="B1056" s="6" t="s">
        <v>21</v>
      </c>
      <c r="C1056" s="6" t="s">
        <v>28</v>
      </c>
      <c r="D1056" s="12">
        <v>14</v>
      </c>
      <c r="E1056" s="10">
        <v>542.6</v>
      </c>
      <c r="F1056" s="6" t="s">
        <v>32</v>
      </c>
      <c r="G1056" s="6" t="s">
        <v>35</v>
      </c>
      <c r="H1056" s="7">
        <v>0.05</v>
      </c>
      <c r="I1056" s="6" t="s">
        <v>36</v>
      </c>
      <c r="J1056" s="10">
        <v>7216.58</v>
      </c>
      <c r="K1056" s="6" t="s">
        <v>45</v>
      </c>
      <c r="L1056" s="6" t="s">
        <v>2928</v>
      </c>
      <c r="M1056" s="12">
        <v>0</v>
      </c>
      <c r="N1056" s="9" t="s">
        <v>1102</v>
      </c>
      <c r="O1056" s="6" t="s">
        <v>1983</v>
      </c>
      <c r="P1056" s="11">
        <v>44.76</v>
      </c>
      <c r="Q1056" s="16">
        <v>45473</v>
      </c>
      <c r="R1056" s="6" t="s">
        <v>2924</v>
      </c>
      <c r="S1056" s="9">
        <f t="shared" si="128"/>
        <v>2024</v>
      </c>
      <c r="T1056" s="12">
        <f t="shared" si="129"/>
        <v>6</v>
      </c>
      <c r="U1056" s="6" t="str">
        <f t="shared" si="130"/>
        <v>Juni</v>
      </c>
      <c r="V1056" s="9" t="str">
        <f t="shared" si="131"/>
        <v>Q2</v>
      </c>
      <c r="W1056" s="10">
        <f t="shared" si="132"/>
        <v>7171.82</v>
      </c>
      <c r="X1056" s="12">
        <f t="shared" si="133"/>
        <v>9</v>
      </c>
      <c r="Y1056" s="9" t="str">
        <f t="shared" si="134"/>
        <v>Completed</v>
      </c>
      <c r="Z1056" s="6" t="str">
        <f t="shared" si="135"/>
        <v>Low</v>
      </c>
    </row>
    <row r="1057" spans="1:26" x14ac:dyDescent="0.35">
      <c r="A1057" s="8">
        <v>45756</v>
      </c>
      <c r="B1057" s="6" t="s">
        <v>20</v>
      </c>
      <c r="C1057" s="6" t="s">
        <v>29</v>
      </c>
      <c r="D1057" s="12">
        <v>3</v>
      </c>
      <c r="E1057" s="10">
        <v>238.82</v>
      </c>
      <c r="F1057" s="6" t="s">
        <v>32</v>
      </c>
      <c r="G1057" s="6" t="s">
        <v>35</v>
      </c>
      <c r="H1057" s="7">
        <v>0.1</v>
      </c>
      <c r="I1057" s="6" t="s">
        <v>41</v>
      </c>
      <c r="J1057" s="10">
        <v>644.81400000000008</v>
      </c>
      <c r="K1057" s="6" t="s">
        <v>43</v>
      </c>
      <c r="L1057" s="6" t="s">
        <v>49</v>
      </c>
      <c r="M1057" s="12">
        <v>0</v>
      </c>
      <c r="N1057" s="9" t="s">
        <v>1103</v>
      </c>
      <c r="O1057" s="6" t="s">
        <v>2537</v>
      </c>
      <c r="P1057" s="11">
        <v>37.07</v>
      </c>
      <c r="Q1057" s="16">
        <v>45765</v>
      </c>
      <c r="R1057" s="6" t="s">
        <v>2923</v>
      </c>
      <c r="S1057" s="9">
        <f t="shared" si="128"/>
        <v>2025</v>
      </c>
      <c r="T1057" s="12">
        <f t="shared" si="129"/>
        <v>4</v>
      </c>
      <c r="U1057" s="6" t="str">
        <f t="shared" si="130"/>
        <v>April</v>
      </c>
      <c r="V1057" s="9" t="str">
        <f t="shared" si="131"/>
        <v>Q2</v>
      </c>
      <c r="W1057" s="10">
        <f t="shared" si="132"/>
        <v>607.74400000000003</v>
      </c>
      <c r="X1057" s="12">
        <f t="shared" si="133"/>
        <v>9</v>
      </c>
      <c r="Y1057" s="9" t="str">
        <f t="shared" si="134"/>
        <v>Completed</v>
      </c>
      <c r="Z1057" s="6" t="str">
        <f t="shared" si="135"/>
        <v>Medium</v>
      </c>
    </row>
    <row r="1058" spans="1:26" x14ac:dyDescent="0.35">
      <c r="A1058" s="8">
        <v>45668</v>
      </c>
      <c r="B1058" s="6" t="s">
        <v>20</v>
      </c>
      <c r="C1058" s="6" t="s">
        <v>28</v>
      </c>
      <c r="D1058" s="12">
        <v>16</v>
      </c>
      <c r="E1058" s="10">
        <v>332.19</v>
      </c>
      <c r="F1058" s="6" t="s">
        <v>32</v>
      </c>
      <c r="G1058" s="6" t="s">
        <v>35</v>
      </c>
      <c r="H1058" s="7">
        <v>0.1</v>
      </c>
      <c r="I1058" s="6" t="s">
        <v>36</v>
      </c>
      <c r="J1058" s="10">
        <v>4783.5360000000001</v>
      </c>
      <c r="K1058" s="6" t="s">
        <v>44</v>
      </c>
      <c r="L1058" s="6" t="s">
        <v>48</v>
      </c>
      <c r="M1058" s="12">
        <v>1</v>
      </c>
      <c r="N1058" s="9" t="s">
        <v>1104</v>
      </c>
      <c r="O1058" s="6" t="s">
        <v>2538</v>
      </c>
      <c r="P1058" s="11">
        <v>34.97</v>
      </c>
      <c r="Q1058" s="16">
        <v>45676</v>
      </c>
      <c r="R1058" s="6" t="s">
        <v>2923</v>
      </c>
      <c r="S1058" s="9">
        <f t="shared" si="128"/>
        <v>2025</v>
      </c>
      <c r="T1058" s="12">
        <f t="shared" si="129"/>
        <v>1</v>
      </c>
      <c r="U1058" s="6" t="str">
        <f t="shared" si="130"/>
        <v>Januari</v>
      </c>
      <c r="V1058" s="9" t="str">
        <f t="shared" si="131"/>
        <v>Q1</v>
      </c>
      <c r="W1058" s="10">
        <f t="shared" si="132"/>
        <v>4748.5659999999998</v>
      </c>
      <c r="X1058" s="12">
        <f t="shared" si="133"/>
        <v>8</v>
      </c>
      <c r="Y1058" s="9" t="str">
        <f t="shared" si="134"/>
        <v>Returned</v>
      </c>
      <c r="Z1058" s="6" t="str">
        <f t="shared" si="135"/>
        <v>Medium</v>
      </c>
    </row>
    <row r="1059" spans="1:26" x14ac:dyDescent="0.35">
      <c r="A1059" s="8">
        <v>45486</v>
      </c>
      <c r="B1059" s="6" t="s">
        <v>21</v>
      </c>
      <c r="C1059" s="6" t="s">
        <v>29</v>
      </c>
      <c r="D1059" s="12">
        <v>9</v>
      </c>
      <c r="E1059" s="10">
        <v>454.6</v>
      </c>
      <c r="F1059" s="6" t="s">
        <v>33</v>
      </c>
      <c r="G1059" s="6" t="s">
        <v>34</v>
      </c>
      <c r="H1059" s="7">
        <v>0.05</v>
      </c>
      <c r="I1059" s="6" t="s">
        <v>39</v>
      </c>
      <c r="J1059" s="10">
        <v>3886.83</v>
      </c>
      <c r="K1059" s="6" t="s">
        <v>45</v>
      </c>
      <c r="L1059" s="6" t="s">
        <v>2928</v>
      </c>
      <c r="M1059" s="12">
        <v>0</v>
      </c>
      <c r="N1059" s="9" t="s">
        <v>1105</v>
      </c>
      <c r="O1059" s="6" t="s">
        <v>2539</v>
      </c>
      <c r="P1059" s="11">
        <v>32.86</v>
      </c>
      <c r="Q1059" s="16">
        <v>45493</v>
      </c>
      <c r="R1059" s="6" t="s">
        <v>2924</v>
      </c>
      <c r="S1059" s="9">
        <f t="shared" si="128"/>
        <v>2024</v>
      </c>
      <c r="T1059" s="12">
        <f t="shared" si="129"/>
        <v>7</v>
      </c>
      <c r="U1059" s="6" t="str">
        <f t="shared" si="130"/>
        <v>Juli</v>
      </c>
      <c r="V1059" s="9" t="str">
        <f t="shared" si="131"/>
        <v>Q3</v>
      </c>
      <c r="W1059" s="10">
        <f t="shared" si="132"/>
        <v>3853.97</v>
      </c>
      <c r="X1059" s="12">
        <f t="shared" si="133"/>
        <v>7</v>
      </c>
      <c r="Y1059" s="9" t="str">
        <f t="shared" si="134"/>
        <v>Completed</v>
      </c>
      <c r="Z1059" s="6" t="str">
        <f t="shared" si="135"/>
        <v>Low</v>
      </c>
    </row>
    <row r="1060" spans="1:26" x14ac:dyDescent="0.35">
      <c r="A1060" s="8">
        <v>45661</v>
      </c>
      <c r="B1060" s="6" t="s">
        <v>22</v>
      </c>
      <c r="C1060" s="6" t="s">
        <v>29</v>
      </c>
      <c r="D1060" s="12">
        <v>6</v>
      </c>
      <c r="E1060" s="10">
        <v>540.54</v>
      </c>
      <c r="F1060" s="6" t="s">
        <v>31</v>
      </c>
      <c r="G1060" s="6" t="s">
        <v>35</v>
      </c>
      <c r="H1060" s="7">
        <v>0.05</v>
      </c>
      <c r="I1060" s="6" t="s">
        <v>39</v>
      </c>
      <c r="J1060" s="10">
        <v>3081.078</v>
      </c>
      <c r="K1060" s="6" t="s">
        <v>45</v>
      </c>
      <c r="L1060" s="6" t="s">
        <v>48</v>
      </c>
      <c r="M1060" s="12">
        <v>0</v>
      </c>
      <c r="N1060" s="9" t="s">
        <v>1106</v>
      </c>
      <c r="O1060" s="6" t="s">
        <v>2540</v>
      </c>
      <c r="P1060" s="11">
        <v>19.77</v>
      </c>
      <c r="Q1060" s="16">
        <v>45667</v>
      </c>
      <c r="R1060" s="6" t="s">
        <v>2925</v>
      </c>
      <c r="S1060" s="9">
        <f t="shared" si="128"/>
        <v>2025</v>
      </c>
      <c r="T1060" s="12">
        <f t="shared" si="129"/>
        <v>1</v>
      </c>
      <c r="U1060" s="6" t="str">
        <f t="shared" si="130"/>
        <v>Januari</v>
      </c>
      <c r="V1060" s="9" t="str">
        <f t="shared" si="131"/>
        <v>Q1</v>
      </c>
      <c r="W1060" s="10">
        <f t="shared" si="132"/>
        <v>3061.308</v>
      </c>
      <c r="X1060" s="12">
        <f t="shared" si="133"/>
        <v>6</v>
      </c>
      <c r="Y1060" s="9" t="str">
        <f t="shared" si="134"/>
        <v>Completed</v>
      </c>
      <c r="Z1060" s="6" t="str">
        <f t="shared" si="135"/>
        <v>Low</v>
      </c>
    </row>
    <row r="1061" spans="1:26" x14ac:dyDescent="0.35">
      <c r="A1061" s="8">
        <v>45224</v>
      </c>
      <c r="B1061" s="6" t="s">
        <v>22</v>
      </c>
      <c r="C1061" s="6" t="s">
        <v>25</v>
      </c>
      <c r="D1061" s="12">
        <v>14</v>
      </c>
      <c r="E1061" s="10">
        <v>147.37</v>
      </c>
      <c r="F1061" s="6" t="s">
        <v>33</v>
      </c>
      <c r="G1061" s="6" t="s">
        <v>34</v>
      </c>
      <c r="H1061" s="7">
        <v>0.15</v>
      </c>
      <c r="I1061" s="6" t="s">
        <v>38</v>
      </c>
      <c r="J1061" s="10">
        <v>1753.703</v>
      </c>
      <c r="K1061" s="6" t="s">
        <v>45</v>
      </c>
      <c r="L1061" s="6" t="s">
        <v>49</v>
      </c>
      <c r="M1061" s="12">
        <v>1</v>
      </c>
      <c r="N1061" s="9" t="s">
        <v>1107</v>
      </c>
      <c r="O1061" s="6" t="s">
        <v>2541</v>
      </c>
      <c r="P1061" s="11">
        <v>45.75</v>
      </c>
      <c r="Q1061" s="16">
        <v>45230</v>
      </c>
      <c r="R1061" s="6" t="s">
        <v>2925</v>
      </c>
      <c r="S1061" s="9">
        <f t="shared" si="128"/>
        <v>2023</v>
      </c>
      <c r="T1061" s="12">
        <f t="shared" si="129"/>
        <v>10</v>
      </c>
      <c r="U1061" s="6" t="str">
        <f t="shared" si="130"/>
        <v>Oktober</v>
      </c>
      <c r="V1061" s="9" t="str">
        <f t="shared" si="131"/>
        <v>Q4</v>
      </c>
      <c r="W1061" s="10">
        <f t="shared" si="132"/>
        <v>1707.953</v>
      </c>
      <c r="X1061" s="12">
        <f t="shared" si="133"/>
        <v>6</v>
      </c>
      <c r="Y1061" s="9" t="str">
        <f t="shared" si="134"/>
        <v>Returned</v>
      </c>
      <c r="Z1061" s="6" t="str">
        <f t="shared" si="135"/>
        <v>High</v>
      </c>
    </row>
    <row r="1062" spans="1:26" x14ac:dyDescent="0.35">
      <c r="A1062" s="8">
        <v>45199</v>
      </c>
      <c r="B1062" s="6" t="s">
        <v>19</v>
      </c>
      <c r="C1062" s="6" t="s">
        <v>23</v>
      </c>
      <c r="D1062" s="12">
        <v>7</v>
      </c>
      <c r="E1062" s="10">
        <v>421.12</v>
      </c>
      <c r="F1062" s="6" t="s">
        <v>33</v>
      </c>
      <c r="G1062" s="6" t="s">
        <v>34</v>
      </c>
      <c r="H1062" s="7">
        <v>0.15</v>
      </c>
      <c r="I1062" s="6" t="s">
        <v>40</v>
      </c>
      <c r="J1062" s="10">
        <v>2505.6640000000002</v>
      </c>
      <c r="K1062" s="6" t="s">
        <v>43</v>
      </c>
      <c r="L1062" s="6" t="s">
        <v>2928</v>
      </c>
      <c r="M1062" s="12">
        <v>0</v>
      </c>
      <c r="N1062" s="9" t="s">
        <v>1108</v>
      </c>
      <c r="O1062" s="6" t="s">
        <v>2542</v>
      </c>
      <c r="P1062" s="11">
        <v>44.49</v>
      </c>
      <c r="Q1062" s="16">
        <v>45201</v>
      </c>
      <c r="R1062" s="6" t="s">
        <v>2922</v>
      </c>
      <c r="S1062" s="9">
        <f t="shared" si="128"/>
        <v>2023</v>
      </c>
      <c r="T1062" s="12">
        <f t="shared" si="129"/>
        <v>9</v>
      </c>
      <c r="U1062" s="6" t="str">
        <f t="shared" si="130"/>
        <v>September</v>
      </c>
      <c r="V1062" s="9" t="str">
        <f t="shared" si="131"/>
        <v>Q3</v>
      </c>
      <c r="W1062" s="10">
        <f t="shared" si="132"/>
        <v>2461.1740000000004</v>
      </c>
      <c r="X1062" s="12">
        <f t="shared" si="133"/>
        <v>2</v>
      </c>
      <c r="Y1062" s="9" t="str">
        <f t="shared" si="134"/>
        <v>Completed</v>
      </c>
      <c r="Z1062" s="6" t="str">
        <f t="shared" si="135"/>
        <v>High</v>
      </c>
    </row>
    <row r="1063" spans="1:26" x14ac:dyDescent="0.35">
      <c r="A1063" s="8">
        <v>45001</v>
      </c>
      <c r="B1063" s="6" t="s">
        <v>20</v>
      </c>
      <c r="C1063" s="6" t="s">
        <v>24</v>
      </c>
      <c r="D1063" s="12">
        <v>20</v>
      </c>
      <c r="E1063" s="10">
        <v>436.32</v>
      </c>
      <c r="F1063" s="6" t="s">
        <v>33</v>
      </c>
      <c r="G1063" s="6" t="s">
        <v>35</v>
      </c>
      <c r="H1063" s="7">
        <v>0</v>
      </c>
      <c r="I1063" s="6" t="s">
        <v>40</v>
      </c>
      <c r="J1063" s="10">
        <v>8726.4</v>
      </c>
      <c r="K1063" s="6" t="s">
        <v>44</v>
      </c>
      <c r="L1063" s="6" t="s">
        <v>47</v>
      </c>
      <c r="M1063" s="12">
        <v>1</v>
      </c>
      <c r="N1063" s="9" t="s">
        <v>1109</v>
      </c>
      <c r="O1063" s="6" t="s">
        <v>2543</v>
      </c>
      <c r="P1063" s="11">
        <v>37.49</v>
      </c>
      <c r="Q1063" s="16">
        <v>45011</v>
      </c>
      <c r="R1063" s="6" t="s">
        <v>2923</v>
      </c>
      <c r="S1063" s="9">
        <f t="shared" si="128"/>
        <v>2023</v>
      </c>
      <c r="T1063" s="12">
        <f t="shared" si="129"/>
        <v>3</v>
      </c>
      <c r="U1063" s="6" t="str">
        <f t="shared" si="130"/>
        <v>Maret</v>
      </c>
      <c r="V1063" s="9" t="str">
        <f t="shared" si="131"/>
        <v>Q1</v>
      </c>
      <c r="W1063" s="10">
        <f t="shared" si="132"/>
        <v>8688.91</v>
      </c>
      <c r="X1063" s="12">
        <f t="shared" si="133"/>
        <v>10</v>
      </c>
      <c r="Y1063" s="9" t="str">
        <f t="shared" si="134"/>
        <v>Returned</v>
      </c>
      <c r="Z1063" s="6" t="str">
        <f t="shared" si="135"/>
        <v>No Discount</v>
      </c>
    </row>
    <row r="1064" spans="1:26" x14ac:dyDescent="0.35">
      <c r="A1064" s="8">
        <v>45133</v>
      </c>
      <c r="B1064" s="6" t="s">
        <v>20</v>
      </c>
      <c r="C1064" s="6" t="s">
        <v>23</v>
      </c>
      <c r="D1064" s="12">
        <v>18</v>
      </c>
      <c r="E1064" s="10">
        <v>436.83</v>
      </c>
      <c r="F1064" s="6" t="s">
        <v>31</v>
      </c>
      <c r="G1064" s="6" t="s">
        <v>34</v>
      </c>
      <c r="H1064" s="7">
        <v>0.1</v>
      </c>
      <c r="I1064" s="6" t="s">
        <v>41</v>
      </c>
      <c r="J1064" s="10">
        <v>7076.6459999999997</v>
      </c>
      <c r="K1064" s="6" t="s">
        <v>44</v>
      </c>
      <c r="L1064" s="6" t="s">
        <v>48</v>
      </c>
      <c r="M1064" s="12">
        <v>0</v>
      </c>
      <c r="N1064" s="9" t="s">
        <v>1110</v>
      </c>
      <c r="O1064" s="6" t="s">
        <v>2088</v>
      </c>
      <c r="P1064" s="11">
        <v>28.8</v>
      </c>
      <c r="Q1064" s="16">
        <v>45140</v>
      </c>
      <c r="R1064" s="6" t="s">
        <v>2923</v>
      </c>
      <c r="S1064" s="9">
        <f t="shared" si="128"/>
        <v>2023</v>
      </c>
      <c r="T1064" s="12">
        <f t="shared" si="129"/>
        <v>7</v>
      </c>
      <c r="U1064" s="6" t="str">
        <f t="shared" si="130"/>
        <v>Juli</v>
      </c>
      <c r="V1064" s="9" t="str">
        <f t="shared" si="131"/>
        <v>Q3</v>
      </c>
      <c r="W1064" s="10">
        <f t="shared" si="132"/>
        <v>7047.8459999999995</v>
      </c>
      <c r="X1064" s="12">
        <f t="shared" si="133"/>
        <v>7</v>
      </c>
      <c r="Y1064" s="9" t="str">
        <f t="shared" si="134"/>
        <v>Completed</v>
      </c>
      <c r="Z1064" s="6" t="str">
        <f t="shared" si="135"/>
        <v>Medium</v>
      </c>
    </row>
    <row r="1065" spans="1:26" x14ac:dyDescent="0.35">
      <c r="A1065" s="8">
        <v>45117</v>
      </c>
      <c r="B1065" s="6" t="s">
        <v>18</v>
      </c>
      <c r="C1065" s="6" t="s">
        <v>27</v>
      </c>
      <c r="D1065" s="12">
        <v>2</v>
      </c>
      <c r="E1065" s="10">
        <v>327.57</v>
      </c>
      <c r="F1065" s="6" t="s">
        <v>31</v>
      </c>
      <c r="G1065" s="6" t="s">
        <v>35</v>
      </c>
      <c r="H1065" s="7">
        <v>0.05</v>
      </c>
      <c r="I1065" s="6" t="s">
        <v>40</v>
      </c>
      <c r="J1065" s="10">
        <v>622.38299999999992</v>
      </c>
      <c r="K1065" s="6" t="s">
        <v>45</v>
      </c>
      <c r="L1065" s="6" t="s">
        <v>2928</v>
      </c>
      <c r="M1065" s="12">
        <v>0</v>
      </c>
      <c r="N1065" s="9" t="s">
        <v>1111</v>
      </c>
      <c r="O1065" s="6" t="s">
        <v>2544</v>
      </c>
      <c r="P1065" s="11">
        <v>19.489999999999998</v>
      </c>
      <c r="Q1065" s="16">
        <v>45126</v>
      </c>
      <c r="R1065" s="6" t="s">
        <v>2921</v>
      </c>
      <c r="S1065" s="9">
        <f t="shared" si="128"/>
        <v>2023</v>
      </c>
      <c r="T1065" s="12">
        <f t="shared" si="129"/>
        <v>7</v>
      </c>
      <c r="U1065" s="6" t="str">
        <f t="shared" si="130"/>
        <v>Juli</v>
      </c>
      <c r="V1065" s="9" t="str">
        <f t="shared" si="131"/>
        <v>Q3</v>
      </c>
      <c r="W1065" s="10">
        <f t="shared" si="132"/>
        <v>602.89299999999992</v>
      </c>
      <c r="X1065" s="12">
        <f t="shared" si="133"/>
        <v>9</v>
      </c>
      <c r="Y1065" s="9" t="str">
        <f t="shared" si="134"/>
        <v>Completed</v>
      </c>
      <c r="Z1065" s="6" t="str">
        <f t="shared" si="135"/>
        <v>Low</v>
      </c>
    </row>
    <row r="1066" spans="1:26" x14ac:dyDescent="0.35">
      <c r="A1066" s="8">
        <v>45510</v>
      </c>
      <c r="B1066" s="6" t="s">
        <v>18</v>
      </c>
      <c r="C1066" s="6" t="s">
        <v>29</v>
      </c>
      <c r="D1066" s="12">
        <v>18</v>
      </c>
      <c r="E1066" s="10">
        <v>166.92</v>
      </c>
      <c r="F1066" s="6" t="s">
        <v>32</v>
      </c>
      <c r="G1066" s="6" t="s">
        <v>34</v>
      </c>
      <c r="H1066" s="7">
        <v>0.05</v>
      </c>
      <c r="I1066" s="6" t="s">
        <v>37</v>
      </c>
      <c r="J1066" s="10">
        <v>2854.3319999999999</v>
      </c>
      <c r="K1066" s="6" t="s">
        <v>43</v>
      </c>
      <c r="L1066" s="6" t="s">
        <v>49</v>
      </c>
      <c r="M1066" s="12">
        <v>0</v>
      </c>
      <c r="N1066" s="9" t="s">
        <v>1112</v>
      </c>
      <c r="O1066" s="6" t="s">
        <v>2545</v>
      </c>
      <c r="P1066" s="11">
        <v>9.35</v>
      </c>
      <c r="Q1066" s="16">
        <v>45520</v>
      </c>
      <c r="R1066" s="6" t="s">
        <v>2921</v>
      </c>
      <c r="S1066" s="9">
        <f t="shared" si="128"/>
        <v>2024</v>
      </c>
      <c r="T1066" s="12">
        <f t="shared" si="129"/>
        <v>8</v>
      </c>
      <c r="U1066" s="6" t="str">
        <f t="shared" si="130"/>
        <v>Agustus</v>
      </c>
      <c r="V1066" s="9" t="str">
        <f t="shared" si="131"/>
        <v>Q3</v>
      </c>
      <c r="W1066" s="10">
        <f t="shared" si="132"/>
        <v>2844.982</v>
      </c>
      <c r="X1066" s="12">
        <f t="shared" si="133"/>
        <v>10</v>
      </c>
      <c r="Y1066" s="9" t="str">
        <f t="shared" si="134"/>
        <v>Completed</v>
      </c>
      <c r="Z1066" s="6" t="str">
        <f t="shared" si="135"/>
        <v>Low</v>
      </c>
    </row>
    <row r="1067" spans="1:26" x14ac:dyDescent="0.35">
      <c r="A1067" s="8">
        <v>45489</v>
      </c>
      <c r="B1067" s="6" t="s">
        <v>21</v>
      </c>
      <c r="C1067" s="6" t="s">
        <v>24</v>
      </c>
      <c r="D1067" s="12">
        <v>14</v>
      </c>
      <c r="E1067" s="10">
        <v>300.38</v>
      </c>
      <c r="F1067" s="6" t="s">
        <v>31</v>
      </c>
      <c r="G1067" s="6" t="s">
        <v>35</v>
      </c>
      <c r="H1067" s="7">
        <v>0.1</v>
      </c>
      <c r="I1067" s="6" t="s">
        <v>37</v>
      </c>
      <c r="J1067" s="10">
        <v>3784.788</v>
      </c>
      <c r="K1067" s="6" t="s">
        <v>42</v>
      </c>
      <c r="L1067" s="6" t="s">
        <v>2928</v>
      </c>
      <c r="M1067" s="12">
        <v>0</v>
      </c>
      <c r="N1067" s="9" t="s">
        <v>1113</v>
      </c>
      <c r="O1067" s="6" t="s">
        <v>2546</v>
      </c>
      <c r="P1067" s="11">
        <v>38.6</v>
      </c>
      <c r="Q1067" s="16">
        <v>45492</v>
      </c>
      <c r="R1067" s="6" t="s">
        <v>2924</v>
      </c>
      <c r="S1067" s="9">
        <f t="shared" si="128"/>
        <v>2024</v>
      </c>
      <c r="T1067" s="12">
        <f t="shared" si="129"/>
        <v>7</v>
      </c>
      <c r="U1067" s="6" t="str">
        <f t="shared" si="130"/>
        <v>Juli</v>
      </c>
      <c r="V1067" s="9" t="str">
        <f t="shared" si="131"/>
        <v>Q3</v>
      </c>
      <c r="W1067" s="10">
        <f t="shared" si="132"/>
        <v>3746.1880000000001</v>
      </c>
      <c r="X1067" s="12">
        <f t="shared" si="133"/>
        <v>3</v>
      </c>
      <c r="Y1067" s="9" t="str">
        <f t="shared" si="134"/>
        <v>Completed</v>
      </c>
      <c r="Z1067" s="6" t="str">
        <f t="shared" si="135"/>
        <v>Medium</v>
      </c>
    </row>
    <row r="1068" spans="1:26" x14ac:dyDescent="0.35">
      <c r="A1068" s="8">
        <v>45322</v>
      </c>
      <c r="B1068" s="6" t="s">
        <v>20</v>
      </c>
      <c r="C1068" s="6" t="s">
        <v>29</v>
      </c>
      <c r="D1068" s="12">
        <v>5</v>
      </c>
      <c r="E1068" s="10">
        <v>232.29</v>
      </c>
      <c r="F1068" s="6" t="s">
        <v>31</v>
      </c>
      <c r="G1068" s="6" t="s">
        <v>34</v>
      </c>
      <c r="H1068" s="7">
        <v>0</v>
      </c>
      <c r="I1068" s="6" t="s">
        <v>37</v>
      </c>
      <c r="J1068" s="10">
        <v>1161.45</v>
      </c>
      <c r="K1068" s="6" t="s">
        <v>42</v>
      </c>
      <c r="L1068" s="6" t="s">
        <v>2928</v>
      </c>
      <c r="M1068" s="12">
        <v>1</v>
      </c>
      <c r="N1068" s="9" t="s">
        <v>1114</v>
      </c>
      <c r="O1068" s="6" t="s">
        <v>2547</v>
      </c>
      <c r="P1068" s="11">
        <v>42.38</v>
      </c>
      <c r="Q1068" s="16">
        <v>45331</v>
      </c>
      <c r="R1068" s="6" t="s">
        <v>2923</v>
      </c>
      <c r="S1068" s="9">
        <f t="shared" si="128"/>
        <v>2024</v>
      </c>
      <c r="T1068" s="12">
        <f t="shared" si="129"/>
        <v>1</v>
      </c>
      <c r="U1068" s="6" t="str">
        <f t="shared" si="130"/>
        <v>Januari</v>
      </c>
      <c r="V1068" s="9" t="str">
        <f t="shared" si="131"/>
        <v>Q1</v>
      </c>
      <c r="W1068" s="10">
        <f t="shared" si="132"/>
        <v>1119.07</v>
      </c>
      <c r="X1068" s="12">
        <f t="shared" si="133"/>
        <v>9</v>
      </c>
      <c r="Y1068" s="9" t="str">
        <f t="shared" si="134"/>
        <v>Returned</v>
      </c>
      <c r="Z1068" s="6" t="str">
        <f t="shared" si="135"/>
        <v>No Discount</v>
      </c>
    </row>
    <row r="1069" spans="1:26" x14ac:dyDescent="0.35">
      <c r="A1069" s="8">
        <v>45038</v>
      </c>
      <c r="B1069" s="6" t="s">
        <v>21</v>
      </c>
      <c r="C1069" s="6" t="s">
        <v>28</v>
      </c>
      <c r="D1069" s="12">
        <v>1</v>
      </c>
      <c r="E1069" s="10">
        <v>173.44</v>
      </c>
      <c r="F1069" s="6" t="s">
        <v>31</v>
      </c>
      <c r="G1069" s="6" t="s">
        <v>35</v>
      </c>
      <c r="H1069" s="7">
        <v>0</v>
      </c>
      <c r="I1069" s="6" t="s">
        <v>41</v>
      </c>
      <c r="J1069" s="10">
        <v>173.44</v>
      </c>
      <c r="K1069" s="6" t="s">
        <v>43</v>
      </c>
      <c r="L1069" s="6" t="s">
        <v>47</v>
      </c>
      <c r="M1069" s="12">
        <v>0</v>
      </c>
      <c r="N1069" s="9" t="s">
        <v>1115</v>
      </c>
      <c r="O1069" s="6" t="s">
        <v>2548</v>
      </c>
      <c r="P1069" s="11">
        <v>32.83</v>
      </c>
      <c r="Q1069" s="16">
        <v>45040</v>
      </c>
      <c r="R1069" s="6" t="s">
        <v>2924</v>
      </c>
      <c r="S1069" s="9">
        <f t="shared" si="128"/>
        <v>2023</v>
      </c>
      <c r="T1069" s="12">
        <f t="shared" si="129"/>
        <v>4</v>
      </c>
      <c r="U1069" s="6" t="str">
        <f t="shared" si="130"/>
        <v>April</v>
      </c>
      <c r="V1069" s="9" t="str">
        <f t="shared" si="131"/>
        <v>Q2</v>
      </c>
      <c r="W1069" s="10">
        <f t="shared" si="132"/>
        <v>140.61000000000001</v>
      </c>
      <c r="X1069" s="12">
        <f t="shared" si="133"/>
        <v>2</v>
      </c>
      <c r="Y1069" s="9" t="str">
        <f t="shared" si="134"/>
        <v>Completed</v>
      </c>
      <c r="Z1069" s="6" t="str">
        <f t="shared" si="135"/>
        <v>No Discount</v>
      </c>
    </row>
    <row r="1070" spans="1:26" x14ac:dyDescent="0.35">
      <c r="A1070" s="8">
        <v>45692</v>
      </c>
      <c r="B1070" s="6" t="s">
        <v>18</v>
      </c>
      <c r="C1070" s="6" t="s">
        <v>24</v>
      </c>
      <c r="D1070" s="12">
        <v>9</v>
      </c>
      <c r="E1070" s="10">
        <v>256.14</v>
      </c>
      <c r="F1070" s="6" t="s">
        <v>31</v>
      </c>
      <c r="G1070" s="6" t="s">
        <v>35</v>
      </c>
      <c r="H1070" s="7">
        <v>0.15</v>
      </c>
      <c r="I1070" s="6" t="s">
        <v>38</v>
      </c>
      <c r="J1070" s="10">
        <v>1959.471</v>
      </c>
      <c r="K1070" s="6" t="s">
        <v>44</v>
      </c>
      <c r="L1070" s="6" t="s">
        <v>48</v>
      </c>
      <c r="M1070" s="12">
        <v>1</v>
      </c>
      <c r="N1070" s="9" t="s">
        <v>1116</v>
      </c>
      <c r="O1070" s="6" t="s">
        <v>2549</v>
      </c>
      <c r="P1070" s="11">
        <v>5.21</v>
      </c>
      <c r="Q1070" s="16">
        <v>45695</v>
      </c>
      <c r="R1070" s="6" t="s">
        <v>2921</v>
      </c>
      <c r="S1070" s="9">
        <f t="shared" si="128"/>
        <v>2025</v>
      </c>
      <c r="T1070" s="12">
        <f t="shared" si="129"/>
        <v>2</v>
      </c>
      <c r="U1070" s="6" t="str">
        <f t="shared" si="130"/>
        <v>Februari</v>
      </c>
      <c r="V1070" s="9" t="str">
        <f t="shared" si="131"/>
        <v>Q1</v>
      </c>
      <c r="W1070" s="10">
        <f t="shared" si="132"/>
        <v>1954.261</v>
      </c>
      <c r="X1070" s="12">
        <f t="shared" si="133"/>
        <v>3</v>
      </c>
      <c r="Y1070" s="9" t="str">
        <f t="shared" si="134"/>
        <v>Returned</v>
      </c>
      <c r="Z1070" s="6" t="str">
        <f t="shared" si="135"/>
        <v>High</v>
      </c>
    </row>
    <row r="1071" spans="1:26" x14ac:dyDescent="0.35">
      <c r="A1071" s="8">
        <v>45529</v>
      </c>
      <c r="B1071" s="6" t="s">
        <v>21</v>
      </c>
      <c r="C1071" s="6" t="s">
        <v>23</v>
      </c>
      <c r="D1071" s="12">
        <v>12</v>
      </c>
      <c r="E1071" s="10">
        <v>461.3</v>
      </c>
      <c r="F1071" s="6" t="s">
        <v>33</v>
      </c>
      <c r="G1071" s="6" t="s">
        <v>34</v>
      </c>
      <c r="H1071" s="7">
        <v>0.15</v>
      </c>
      <c r="I1071" s="6" t="s">
        <v>40</v>
      </c>
      <c r="J1071" s="10">
        <v>4705.26</v>
      </c>
      <c r="K1071" s="6" t="s">
        <v>43</v>
      </c>
      <c r="L1071" s="6" t="s">
        <v>47</v>
      </c>
      <c r="M1071" s="12">
        <v>0</v>
      </c>
      <c r="N1071" s="9" t="s">
        <v>1117</v>
      </c>
      <c r="O1071" s="6" t="s">
        <v>2550</v>
      </c>
      <c r="P1071" s="11">
        <v>8.6</v>
      </c>
      <c r="Q1071" s="16">
        <v>45538</v>
      </c>
      <c r="R1071" s="6" t="s">
        <v>2924</v>
      </c>
      <c r="S1071" s="9">
        <f t="shared" si="128"/>
        <v>2024</v>
      </c>
      <c r="T1071" s="12">
        <f t="shared" si="129"/>
        <v>8</v>
      </c>
      <c r="U1071" s="6" t="str">
        <f t="shared" si="130"/>
        <v>Agustus</v>
      </c>
      <c r="V1071" s="9" t="str">
        <f t="shared" si="131"/>
        <v>Q3</v>
      </c>
      <c r="W1071" s="10">
        <f t="shared" si="132"/>
        <v>4696.66</v>
      </c>
      <c r="X1071" s="12">
        <f t="shared" si="133"/>
        <v>9</v>
      </c>
      <c r="Y1071" s="9" t="str">
        <f t="shared" si="134"/>
        <v>Completed</v>
      </c>
      <c r="Z1071" s="6" t="str">
        <f t="shared" si="135"/>
        <v>High</v>
      </c>
    </row>
    <row r="1072" spans="1:26" x14ac:dyDescent="0.35">
      <c r="A1072" s="8">
        <v>45168</v>
      </c>
      <c r="B1072" s="6" t="s">
        <v>18</v>
      </c>
      <c r="C1072" s="6" t="s">
        <v>24</v>
      </c>
      <c r="D1072" s="12">
        <v>1</v>
      </c>
      <c r="E1072" s="10">
        <v>193.08</v>
      </c>
      <c r="F1072" s="6" t="s">
        <v>31</v>
      </c>
      <c r="G1072" s="6" t="s">
        <v>34</v>
      </c>
      <c r="H1072" s="7">
        <v>0.05</v>
      </c>
      <c r="I1072" s="6" t="s">
        <v>38</v>
      </c>
      <c r="J1072" s="10">
        <v>183.42599999999999</v>
      </c>
      <c r="K1072" s="6" t="s">
        <v>42</v>
      </c>
      <c r="L1072" s="6" t="s">
        <v>48</v>
      </c>
      <c r="M1072" s="12">
        <v>0</v>
      </c>
      <c r="N1072" s="9" t="s">
        <v>1118</v>
      </c>
      <c r="O1072" s="6" t="s">
        <v>2341</v>
      </c>
      <c r="P1072" s="11">
        <v>23.99</v>
      </c>
      <c r="Q1072" s="16">
        <v>45174</v>
      </c>
      <c r="R1072" s="6" t="s">
        <v>2921</v>
      </c>
      <c r="S1072" s="9">
        <f t="shared" si="128"/>
        <v>2023</v>
      </c>
      <c r="T1072" s="12">
        <f t="shared" si="129"/>
        <v>8</v>
      </c>
      <c r="U1072" s="6" t="str">
        <f t="shared" si="130"/>
        <v>Agustus</v>
      </c>
      <c r="V1072" s="9" t="str">
        <f t="shared" si="131"/>
        <v>Q3</v>
      </c>
      <c r="W1072" s="10">
        <f t="shared" si="132"/>
        <v>159.43599999999998</v>
      </c>
      <c r="X1072" s="12">
        <f t="shared" si="133"/>
        <v>6</v>
      </c>
      <c r="Y1072" s="9" t="str">
        <f t="shared" si="134"/>
        <v>Completed</v>
      </c>
      <c r="Z1072" s="6" t="str">
        <f t="shared" si="135"/>
        <v>Low</v>
      </c>
    </row>
    <row r="1073" spans="1:26" x14ac:dyDescent="0.35">
      <c r="A1073" s="8">
        <v>45175</v>
      </c>
      <c r="B1073" s="6" t="s">
        <v>22</v>
      </c>
      <c r="C1073" s="6" t="s">
        <v>26</v>
      </c>
      <c r="D1073" s="12">
        <v>3</v>
      </c>
      <c r="E1073" s="10">
        <v>312.97000000000003</v>
      </c>
      <c r="F1073" s="6" t="s">
        <v>32</v>
      </c>
      <c r="G1073" s="6" t="s">
        <v>35</v>
      </c>
      <c r="H1073" s="7">
        <v>0.05</v>
      </c>
      <c r="I1073" s="6" t="s">
        <v>36</v>
      </c>
      <c r="J1073" s="10">
        <v>891.96450000000004</v>
      </c>
      <c r="K1073" s="6" t="s">
        <v>44</v>
      </c>
      <c r="L1073" s="6" t="s">
        <v>2928</v>
      </c>
      <c r="M1073" s="12">
        <v>1</v>
      </c>
      <c r="N1073" s="9" t="s">
        <v>1119</v>
      </c>
      <c r="O1073" s="6" t="s">
        <v>2551</v>
      </c>
      <c r="P1073" s="11">
        <v>20.059999999999999</v>
      </c>
      <c r="Q1073" s="16">
        <v>45181</v>
      </c>
      <c r="R1073" s="6" t="s">
        <v>2925</v>
      </c>
      <c r="S1073" s="9">
        <f t="shared" si="128"/>
        <v>2023</v>
      </c>
      <c r="T1073" s="12">
        <f t="shared" si="129"/>
        <v>9</v>
      </c>
      <c r="U1073" s="6" t="str">
        <f t="shared" si="130"/>
        <v>September</v>
      </c>
      <c r="V1073" s="9" t="str">
        <f t="shared" si="131"/>
        <v>Q3</v>
      </c>
      <c r="W1073" s="10">
        <f t="shared" si="132"/>
        <v>871.9045000000001</v>
      </c>
      <c r="X1073" s="12">
        <f t="shared" si="133"/>
        <v>6</v>
      </c>
      <c r="Y1073" s="9" t="str">
        <f t="shared" si="134"/>
        <v>Returned</v>
      </c>
      <c r="Z1073" s="6" t="str">
        <f t="shared" si="135"/>
        <v>Low</v>
      </c>
    </row>
    <row r="1074" spans="1:26" x14ac:dyDescent="0.35">
      <c r="A1074" s="8">
        <v>45790</v>
      </c>
      <c r="B1074" s="6" t="s">
        <v>19</v>
      </c>
      <c r="C1074" s="6" t="s">
        <v>23</v>
      </c>
      <c r="D1074" s="12">
        <v>6</v>
      </c>
      <c r="E1074" s="10">
        <v>214.14</v>
      </c>
      <c r="F1074" s="6" t="s">
        <v>33</v>
      </c>
      <c r="G1074" s="6" t="s">
        <v>34</v>
      </c>
      <c r="H1074" s="7">
        <v>0.05</v>
      </c>
      <c r="I1074" s="6" t="s">
        <v>40</v>
      </c>
      <c r="J1074" s="10">
        <v>1220.598</v>
      </c>
      <c r="K1074" s="6" t="s">
        <v>46</v>
      </c>
      <c r="L1074" s="6" t="s">
        <v>47</v>
      </c>
      <c r="M1074" s="12">
        <v>0</v>
      </c>
      <c r="N1074" s="9" t="s">
        <v>1120</v>
      </c>
      <c r="O1074" s="6" t="s">
        <v>2552</v>
      </c>
      <c r="P1074" s="11">
        <v>44.86</v>
      </c>
      <c r="Q1074" s="16">
        <v>45798</v>
      </c>
      <c r="R1074" s="6" t="s">
        <v>2922</v>
      </c>
      <c r="S1074" s="9">
        <f t="shared" si="128"/>
        <v>2025</v>
      </c>
      <c r="T1074" s="12">
        <f t="shared" si="129"/>
        <v>5</v>
      </c>
      <c r="U1074" s="6" t="str">
        <f t="shared" si="130"/>
        <v>Mei</v>
      </c>
      <c r="V1074" s="9" t="str">
        <f t="shared" si="131"/>
        <v>Q2</v>
      </c>
      <c r="W1074" s="10">
        <f t="shared" si="132"/>
        <v>1175.7380000000001</v>
      </c>
      <c r="X1074" s="12">
        <f t="shared" si="133"/>
        <v>8</v>
      </c>
      <c r="Y1074" s="9" t="str">
        <f t="shared" si="134"/>
        <v>Completed</v>
      </c>
      <c r="Z1074" s="6" t="str">
        <f t="shared" si="135"/>
        <v>Low</v>
      </c>
    </row>
    <row r="1075" spans="1:26" x14ac:dyDescent="0.35">
      <c r="A1075" s="8">
        <v>45228</v>
      </c>
      <c r="B1075" s="6" t="s">
        <v>20</v>
      </c>
      <c r="C1075" s="6" t="s">
        <v>24</v>
      </c>
      <c r="D1075" s="12">
        <v>4</v>
      </c>
      <c r="E1075" s="10">
        <v>59.8</v>
      </c>
      <c r="F1075" s="6" t="s">
        <v>33</v>
      </c>
      <c r="G1075" s="6" t="s">
        <v>35</v>
      </c>
      <c r="H1075" s="7">
        <v>0.1</v>
      </c>
      <c r="I1075" s="6" t="s">
        <v>38</v>
      </c>
      <c r="J1075" s="10">
        <v>215.28</v>
      </c>
      <c r="K1075" s="6" t="s">
        <v>42</v>
      </c>
      <c r="L1075" s="6" t="s">
        <v>47</v>
      </c>
      <c r="M1075" s="12">
        <v>0</v>
      </c>
      <c r="N1075" s="9" t="s">
        <v>1121</v>
      </c>
      <c r="O1075" s="6" t="s">
        <v>2553</v>
      </c>
      <c r="P1075" s="11">
        <v>42.59</v>
      </c>
      <c r="Q1075" s="16">
        <v>45236</v>
      </c>
      <c r="R1075" s="6" t="s">
        <v>2923</v>
      </c>
      <c r="S1075" s="9">
        <f t="shared" si="128"/>
        <v>2023</v>
      </c>
      <c r="T1075" s="12">
        <f t="shared" si="129"/>
        <v>10</v>
      </c>
      <c r="U1075" s="6" t="str">
        <f t="shared" si="130"/>
        <v>Oktober</v>
      </c>
      <c r="V1075" s="9" t="str">
        <f t="shared" si="131"/>
        <v>Q4</v>
      </c>
      <c r="W1075" s="10">
        <f t="shared" si="132"/>
        <v>172.69</v>
      </c>
      <c r="X1075" s="12">
        <f t="shared" si="133"/>
        <v>8</v>
      </c>
      <c r="Y1075" s="9" t="str">
        <f t="shared" si="134"/>
        <v>Completed</v>
      </c>
      <c r="Z1075" s="6" t="str">
        <f t="shared" si="135"/>
        <v>Medium</v>
      </c>
    </row>
    <row r="1076" spans="1:26" x14ac:dyDescent="0.35">
      <c r="A1076" s="8">
        <v>45455</v>
      </c>
      <c r="B1076" s="6" t="s">
        <v>18</v>
      </c>
      <c r="C1076" s="6" t="s">
        <v>23</v>
      </c>
      <c r="D1076" s="12">
        <v>9</v>
      </c>
      <c r="E1076" s="10">
        <v>418</v>
      </c>
      <c r="F1076" s="6" t="s">
        <v>32</v>
      </c>
      <c r="G1076" s="6" t="s">
        <v>34</v>
      </c>
      <c r="H1076" s="7">
        <v>0</v>
      </c>
      <c r="I1076" s="6" t="s">
        <v>41</v>
      </c>
      <c r="J1076" s="10">
        <v>3762</v>
      </c>
      <c r="K1076" s="6" t="s">
        <v>44</v>
      </c>
      <c r="L1076" s="6" t="s">
        <v>49</v>
      </c>
      <c r="M1076" s="12">
        <v>0</v>
      </c>
      <c r="N1076" s="9" t="s">
        <v>1122</v>
      </c>
      <c r="O1076" s="6" t="s">
        <v>2554</v>
      </c>
      <c r="P1076" s="11">
        <v>30.45</v>
      </c>
      <c r="Q1076" s="16">
        <v>45461</v>
      </c>
      <c r="R1076" s="6" t="s">
        <v>2921</v>
      </c>
      <c r="S1076" s="9">
        <f t="shared" si="128"/>
        <v>2024</v>
      </c>
      <c r="T1076" s="12">
        <f t="shared" si="129"/>
        <v>6</v>
      </c>
      <c r="U1076" s="6" t="str">
        <f t="shared" si="130"/>
        <v>Juni</v>
      </c>
      <c r="V1076" s="9" t="str">
        <f t="shared" si="131"/>
        <v>Q2</v>
      </c>
      <c r="W1076" s="10">
        <f t="shared" si="132"/>
        <v>3731.55</v>
      </c>
      <c r="X1076" s="12">
        <f t="shared" si="133"/>
        <v>6</v>
      </c>
      <c r="Y1076" s="9" t="str">
        <f t="shared" si="134"/>
        <v>Completed</v>
      </c>
      <c r="Z1076" s="6" t="str">
        <f t="shared" si="135"/>
        <v>No Discount</v>
      </c>
    </row>
    <row r="1077" spans="1:26" x14ac:dyDescent="0.35">
      <c r="A1077" s="8">
        <v>44959</v>
      </c>
      <c r="B1077" s="6" t="s">
        <v>19</v>
      </c>
      <c r="C1077" s="6" t="s">
        <v>26</v>
      </c>
      <c r="D1077" s="12">
        <v>1</v>
      </c>
      <c r="E1077" s="10">
        <v>80.959999999999994</v>
      </c>
      <c r="F1077" s="6" t="s">
        <v>31</v>
      </c>
      <c r="G1077" s="6" t="s">
        <v>34</v>
      </c>
      <c r="H1077" s="7">
        <v>0</v>
      </c>
      <c r="I1077" s="6" t="s">
        <v>41</v>
      </c>
      <c r="J1077" s="10">
        <v>80.959999999999994</v>
      </c>
      <c r="K1077" s="6" t="s">
        <v>44</v>
      </c>
      <c r="L1077" s="6" t="s">
        <v>47</v>
      </c>
      <c r="M1077" s="12">
        <v>0</v>
      </c>
      <c r="N1077" s="9" t="s">
        <v>1123</v>
      </c>
      <c r="O1077" s="6" t="s">
        <v>2555</v>
      </c>
      <c r="P1077" s="11">
        <v>48.07</v>
      </c>
      <c r="Q1077" s="16">
        <v>44962</v>
      </c>
      <c r="R1077" s="6" t="s">
        <v>2922</v>
      </c>
      <c r="S1077" s="9">
        <f t="shared" si="128"/>
        <v>2023</v>
      </c>
      <c r="T1077" s="12">
        <f t="shared" si="129"/>
        <v>2</v>
      </c>
      <c r="U1077" s="6" t="str">
        <f t="shared" si="130"/>
        <v>Februari</v>
      </c>
      <c r="V1077" s="9" t="str">
        <f t="shared" si="131"/>
        <v>Q1</v>
      </c>
      <c r="W1077" s="10">
        <f t="shared" si="132"/>
        <v>32.889999999999993</v>
      </c>
      <c r="X1077" s="12">
        <f t="shared" si="133"/>
        <v>3</v>
      </c>
      <c r="Y1077" s="9" t="str">
        <f t="shared" si="134"/>
        <v>Completed</v>
      </c>
      <c r="Z1077" s="6" t="str">
        <f t="shared" si="135"/>
        <v>No Discount</v>
      </c>
    </row>
    <row r="1078" spans="1:26" x14ac:dyDescent="0.35">
      <c r="A1078" s="8">
        <v>45050</v>
      </c>
      <c r="B1078" s="6" t="s">
        <v>18</v>
      </c>
      <c r="C1078" s="6" t="s">
        <v>24</v>
      </c>
      <c r="D1078" s="12">
        <v>20</v>
      </c>
      <c r="E1078" s="10">
        <v>42.12</v>
      </c>
      <c r="F1078" s="6" t="s">
        <v>30</v>
      </c>
      <c r="G1078" s="6" t="s">
        <v>34</v>
      </c>
      <c r="H1078" s="7">
        <v>0.15</v>
      </c>
      <c r="I1078" s="6" t="s">
        <v>37</v>
      </c>
      <c r="J1078" s="10">
        <v>716.04</v>
      </c>
      <c r="K1078" s="6" t="s">
        <v>44</v>
      </c>
      <c r="L1078" s="6" t="s">
        <v>2928</v>
      </c>
      <c r="M1078" s="12">
        <v>0</v>
      </c>
      <c r="N1078" s="9" t="s">
        <v>1124</v>
      </c>
      <c r="O1078" s="6" t="s">
        <v>2556</v>
      </c>
      <c r="P1078" s="11">
        <v>43.22</v>
      </c>
      <c r="Q1078" s="16">
        <v>45058</v>
      </c>
      <c r="R1078" s="6" t="s">
        <v>2921</v>
      </c>
      <c r="S1078" s="9">
        <f t="shared" si="128"/>
        <v>2023</v>
      </c>
      <c r="T1078" s="12">
        <f t="shared" si="129"/>
        <v>5</v>
      </c>
      <c r="U1078" s="6" t="str">
        <f t="shared" si="130"/>
        <v>Mei</v>
      </c>
      <c r="V1078" s="9" t="str">
        <f t="shared" si="131"/>
        <v>Q2</v>
      </c>
      <c r="W1078" s="10">
        <f t="shared" si="132"/>
        <v>672.81999999999994</v>
      </c>
      <c r="X1078" s="12">
        <f t="shared" si="133"/>
        <v>8</v>
      </c>
      <c r="Y1078" s="9" t="str">
        <f t="shared" si="134"/>
        <v>Completed</v>
      </c>
      <c r="Z1078" s="6" t="str">
        <f t="shared" si="135"/>
        <v>High</v>
      </c>
    </row>
    <row r="1079" spans="1:26" x14ac:dyDescent="0.35">
      <c r="A1079" s="8">
        <v>45070</v>
      </c>
      <c r="B1079" s="6" t="s">
        <v>22</v>
      </c>
      <c r="C1079" s="6" t="s">
        <v>27</v>
      </c>
      <c r="D1079" s="12">
        <v>3</v>
      </c>
      <c r="E1079" s="10">
        <v>366.65</v>
      </c>
      <c r="F1079" s="6" t="s">
        <v>33</v>
      </c>
      <c r="G1079" s="6" t="s">
        <v>34</v>
      </c>
      <c r="H1079" s="7">
        <v>0</v>
      </c>
      <c r="I1079" s="6" t="s">
        <v>39</v>
      </c>
      <c r="J1079" s="10">
        <v>1099.95</v>
      </c>
      <c r="K1079" s="6" t="s">
        <v>44</v>
      </c>
      <c r="L1079" s="6" t="s">
        <v>48</v>
      </c>
      <c r="M1079" s="12">
        <v>0</v>
      </c>
      <c r="N1079" s="9" t="s">
        <v>1125</v>
      </c>
      <c r="O1079" s="6" t="s">
        <v>2557</v>
      </c>
      <c r="P1079" s="11">
        <v>33.6</v>
      </c>
      <c r="Q1079" s="16">
        <v>45077</v>
      </c>
      <c r="R1079" s="6" t="s">
        <v>2925</v>
      </c>
      <c r="S1079" s="9">
        <f t="shared" si="128"/>
        <v>2023</v>
      </c>
      <c r="T1079" s="12">
        <f t="shared" si="129"/>
        <v>5</v>
      </c>
      <c r="U1079" s="6" t="str">
        <f t="shared" si="130"/>
        <v>Mei</v>
      </c>
      <c r="V1079" s="9" t="str">
        <f t="shared" si="131"/>
        <v>Q2</v>
      </c>
      <c r="W1079" s="10">
        <f t="shared" si="132"/>
        <v>1066.3500000000001</v>
      </c>
      <c r="X1079" s="12">
        <f t="shared" si="133"/>
        <v>7</v>
      </c>
      <c r="Y1079" s="9" t="str">
        <f t="shared" si="134"/>
        <v>Completed</v>
      </c>
      <c r="Z1079" s="6" t="str">
        <f t="shared" si="135"/>
        <v>No Discount</v>
      </c>
    </row>
    <row r="1080" spans="1:26" x14ac:dyDescent="0.35">
      <c r="A1080" s="8">
        <v>44960</v>
      </c>
      <c r="B1080" s="6" t="s">
        <v>22</v>
      </c>
      <c r="C1080" s="6" t="s">
        <v>27</v>
      </c>
      <c r="D1080" s="12">
        <v>19</v>
      </c>
      <c r="E1080" s="10">
        <v>534.91999999999996</v>
      </c>
      <c r="F1080" s="6" t="s">
        <v>33</v>
      </c>
      <c r="G1080" s="6" t="s">
        <v>35</v>
      </c>
      <c r="H1080" s="7">
        <v>0</v>
      </c>
      <c r="I1080" s="6" t="s">
        <v>40</v>
      </c>
      <c r="J1080" s="10">
        <v>10163.48</v>
      </c>
      <c r="K1080" s="6" t="s">
        <v>42</v>
      </c>
      <c r="L1080" s="6" t="s">
        <v>2928</v>
      </c>
      <c r="M1080" s="12">
        <v>0</v>
      </c>
      <c r="N1080" s="9" t="s">
        <v>1126</v>
      </c>
      <c r="O1080" s="6" t="s">
        <v>2558</v>
      </c>
      <c r="P1080" s="11">
        <v>26.97</v>
      </c>
      <c r="Q1080" s="16">
        <v>44970</v>
      </c>
      <c r="R1080" s="6" t="s">
        <v>2925</v>
      </c>
      <c r="S1080" s="9">
        <f t="shared" si="128"/>
        <v>2023</v>
      </c>
      <c r="T1080" s="12">
        <f t="shared" si="129"/>
        <v>2</v>
      </c>
      <c r="U1080" s="6" t="str">
        <f t="shared" si="130"/>
        <v>Februari</v>
      </c>
      <c r="V1080" s="9" t="str">
        <f t="shared" si="131"/>
        <v>Q1</v>
      </c>
      <c r="W1080" s="10">
        <f t="shared" si="132"/>
        <v>10136.51</v>
      </c>
      <c r="X1080" s="12">
        <f t="shared" si="133"/>
        <v>10</v>
      </c>
      <c r="Y1080" s="9" t="str">
        <f t="shared" si="134"/>
        <v>Completed</v>
      </c>
      <c r="Z1080" s="6" t="str">
        <f t="shared" si="135"/>
        <v>No Discount</v>
      </c>
    </row>
    <row r="1081" spans="1:26" x14ac:dyDescent="0.35">
      <c r="A1081" s="8">
        <v>45285</v>
      </c>
      <c r="B1081" s="6" t="s">
        <v>18</v>
      </c>
      <c r="C1081" s="6" t="s">
        <v>26</v>
      </c>
      <c r="D1081" s="12">
        <v>1</v>
      </c>
      <c r="E1081" s="10">
        <v>494.52</v>
      </c>
      <c r="F1081" s="6" t="s">
        <v>33</v>
      </c>
      <c r="G1081" s="6" t="s">
        <v>35</v>
      </c>
      <c r="H1081" s="7">
        <v>0</v>
      </c>
      <c r="I1081" s="6" t="s">
        <v>41</v>
      </c>
      <c r="J1081" s="10">
        <v>494.52</v>
      </c>
      <c r="K1081" s="6" t="s">
        <v>44</v>
      </c>
      <c r="L1081" s="6" t="s">
        <v>2928</v>
      </c>
      <c r="M1081" s="12">
        <v>0</v>
      </c>
      <c r="N1081" s="9" t="s">
        <v>1127</v>
      </c>
      <c r="O1081" s="6" t="s">
        <v>2559</v>
      </c>
      <c r="P1081" s="11">
        <v>43.02</v>
      </c>
      <c r="Q1081" s="16">
        <v>45293</v>
      </c>
      <c r="R1081" s="6" t="s">
        <v>2921</v>
      </c>
      <c r="S1081" s="9">
        <f t="shared" si="128"/>
        <v>2023</v>
      </c>
      <c r="T1081" s="12">
        <f t="shared" si="129"/>
        <v>12</v>
      </c>
      <c r="U1081" s="6" t="str">
        <f t="shared" si="130"/>
        <v>Desember</v>
      </c>
      <c r="V1081" s="9" t="str">
        <f t="shared" si="131"/>
        <v>Q4</v>
      </c>
      <c r="W1081" s="10">
        <f t="shared" si="132"/>
        <v>451.5</v>
      </c>
      <c r="X1081" s="12">
        <f t="shared" si="133"/>
        <v>8</v>
      </c>
      <c r="Y1081" s="9" t="str">
        <f t="shared" si="134"/>
        <v>Completed</v>
      </c>
      <c r="Z1081" s="6" t="str">
        <f t="shared" si="135"/>
        <v>No Discount</v>
      </c>
    </row>
    <row r="1082" spans="1:26" x14ac:dyDescent="0.35">
      <c r="A1082" s="8">
        <v>45133</v>
      </c>
      <c r="B1082" s="6" t="s">
        <v>18</v>
      </c>
      <c r="C1082" s="6" t="s">
        <v>27</v>
      </c>
      <c r="D1082" s="12">
        <v>6</v>
      </c>
      <c r="E1082" s="10">
        <v>344.67</v>
      </c>
      <c r="F1082" s="6" t="s">
        <v>33</v>
      </c>
      <c r="G1082" s="6" t="s">
        <v>34</v>
      </c>
      <c r="H1082" s="7">
        <v>0.1</v>
      </c>
      <c r="I1082" s="6" t="s">
        <v>40</v>
      </c>
      <c r="J1082" s="10">
        <v>1861.2180000000001</v>
      </c>
      <c r="K1082" s="6" t="s">
        <v>42</v>
      </c>
      <c r="L1082" s="6" t="s">
        <v>48</v>
      </c>
      <c r="M1082" s="12">
        <v>1</v>
      </c>
      <c r="N1082" s="9" t="s">
        <v>1128</v>
      </c>
      <c r="O1082" s="6" t="s">
        <v>2560</v>
      </c>
      <c r="P1082" s="11">
        <v>31.13</v>
      </c>
      <c r="Q1082" s="16">
        <v>45139</v>
      </c>
      <c r="R1082" s="6" t="s">
        <v>2921</v>
      </c>
      <c r="S1082" s="9">
        <f t="shared" si="128"/>
        <v>2023</v>
      </c>
      <c r="T1082" s="12">
        <f t="shared" si="129"/>
        <v>7</v>
      </c>
      <c r="U1082" s="6" t="str">
        <f t="shared" si="130"/>
        <v>Juli</v>
      </c>
      <c r="V1082" s="9" t="str">
        <f t="shared" si="131"/>
        <v>Q3</v>
      </c>
      <c r="W1082" s="10">
        <f t="shared" si="132"/>
        <v>1830.088</v>
      </c>
      <c r="X1082" s="12">
        <f t="shared" si="133"/>
        <v>6</v>
      </c>
      <c r="Y1082" s="9" t="str">
        <f t="shared" si="134"/>
        <v>Returned</v>
      </c>
      <c r="Z1082" s="6" t="str">
        <f t="shared" si="135"/>
        <v>Medium</v>
      </c>
    </row>
    <row r="1083" spans="1:26" x14ac:dyDescent="0.35">
      <c r="A1083" s="8">
        <v>45449</v>
      </c>
      <c r="B1083" s="6" t="s">
        <v>21</v>
      </c>
      <c r="C1083" s="6" t="s">
        <v>27</v>
      </c>
      <c r="D1083" s="12">
        <v>12</v>
      </c>
      <c r="E1083" s="10">
        <v>489.14</v>
      </c>
      <c r="F1083" s="6" t="s">
        <v>33</v>
      </c>
      <c r="G1083" s="6" t="s">
        <v>35</v>
      </c>
      <c r="H1083" s="7">
        <v>0.15</v>
      </c>
      <c r="I1083" s="6" t="s">
        <v>41</v>
      </c>
      <c r="J1083" s="10">
        <v>4989.2280000000001</v>
      </c>
      <c r="K1083" s="6" t="s">
        <v>42</v>
      </c>
      <c r="L1083" s="6" t="s">
        <v>48</v>
      </c>
      <c r="M1083" s="12">
        <v>0</v>
      </c>
      <c r="N1083" s="9" t="s">
        <v>1129</v>
      </c>
      <c r="O1083" s="6" t="s">
        <v>1625</v>
      </c>
      <c r="P1083" s="11">
        <v>29.31</v>
      </c>
      <c r="Q1083" s="16">
        <v>45458</v>
      </c>
      <c r="R1083" s="6" t="s">
        <v>2924</v>
      </c>
      <c r="S1083" s="9">
        <f t="shared" si="128"/>
        <v>2024</v>
      </c>
      <c r="T1083" s="12">
        <f t="shared" si="129"/>
        <v>6</v>
      </c>
      <c r="U1083" s="6" t="str">
        <f t="shared" si="130"/>
        <v>Juni</v>
      </c>
      <c r="V1083" s="9" t="str">
        <f t="shared" si="131"/>
        <v>Q2</v>
      </c>
      <c r="W1083" s="10">
        <f t="shared" si="132"/>
        <v>4959.9179999999997</v>
      </c>
      <c r="X1083" s="12">
        <f t="shared" si="133"/>
        <v>9</v>
      </c>
      <c r="Y1083" s="9" t="str">
        <f t="shared" si="134"/>
        <v>Completed</v>
      </c>
      <c r="Z1083" s="6" t="str">
        <f t="shared" si="135"/>
        <v>High</v>
      </c>
    </row>
    <row r="1084" spans="1:26" x14ac:dyDescent="0.35">
      <c r="A1084" s="8">
        <v>45578</v>
      </c>
      <c r="B1084" s="6" t="s">
        <v>19</v>
      </c>
      <c r="C1084" s="6" t="s">
        <v>29</v>
      </c>
      <c r="D1084" s="12">
        <v>18</v>
      </c>
      <c r="E1084" s="10">
        <v>256.23</v>
      </c>
      <c r="F1084" s="6" t="s">
        <v>30</v>
      </c>
      <c r="G1084" s="6" t="s">
        <v>34</v>
      </c>
      <c r="H1084" s="7">
        <v>0.05</v>
      </c>
      <c r="I1084" s="6" t="s">
        <v>36</v>
      </c>
      <c r="J1084" s="10">
        <v>4381.5330000000004</v>
      </c>
      <c r="K1084" s="6" t="s">
        <v>45</v>
      </c>
      <c r="L1084" s="6" t="s">
        <v>2928</v>
      </c>
      <c r="M1084" s="12">
        <v>0</v>
      </c>
      <c r="N1084" s="9" t="s">
        <v>1130</v>
      </c>
      <c r="O1084" s="6" t="s">
        <v>2561</v>
      </c>
      <c r="P1084" s="11">
        <v>11.21</v>
      </c>
      <c r="Q1084" s="16">
        <v>45583</v>
      </c>
      <c r="R1084" s="6" t="s">
        <v>2922</v>
      </c>
      <c r="S1084" s="9">
        <f t="shared" si="128"/>
        <v>2024</v>
      </c>
      <c r="T1084" s="12">
        <f t="shared" si="129"/>
        <v>10</v>
      </c>
      <c r="U1084" s="6" t="str">
        <f t="shared" si="130"/>
        <v>Oktober</v>
      </c>
      <c r="V1084" s="9" t="str">
        <f t="shared" si="131"/>
        <v>Q4</v>
      </c>
      <c r="W1084" s="10">
        <f t="shared" si="132"/>
        <v>4370.3230000000003</v>
      </c>
      <c r="X1084" s="12">
        <f t="shared" si="133"/>
        <v>5</v>
      </c>
      <c r="Y1084" s="9" t="str">
        <f t="shared" si="134"/>
        <v>Completed</v>
      </c>
      <c r="Z1084" s="6" t="str">
        <f t="shared" si="135"/>
        <v>Low</v>
      </c>
    </row>
    <row r="1085" spans="1:26" x14ac:dyDescent="0.35">
      <c r="A1085" s="8">
        <v>45599</v>
      </c>
      <c r="B1085" s="6" t="s">
        <v>20</v>
      </c>
      <c r="C1085" s="6" t="s">
        <v>29</v>
      </c>
      <c r="D1085" s="12">
        <v>17</v>
      </c>
      <c r="E1085" s="10">
        <v>99.76</v>
      </c>
      <c r="F1085" s="6" t="s">
        <v>32</v>
      </c>
      <c r="G1085" s="6" t="s">
        <v>34</v>
      </c>
      <c r="H1085" s="7">
        <v>0</v>
      </c>
      <c r="I1085" s="6" t="s">
        <v>40</v>
      </c>
      <c r="J1085" s="10">
        <v>1695.92</v>
      </c>
      <c r="K1085" s="6" t="s">
        <v>42</v>
      </c>
      <c r="L1085" s="6" t="s">
        <v>47</v>
      </c>
      <c r="M1085" s="12">
        <v>1</v>
      </c>
      <c r="N1085" s="9" t="s">
        <v>1131</v>
      </c>
      <c r="O1085" s="6" t="s">
        <v>1920</v>
      </c>
      <c r="P1085" s="11">
        <v>21.89</v>
      </c>
      <c r="Q1085" s="16">
        <v>45609</v>
      </c>
      <c r="R1085" s="6" t="s">
        <v>2923</v>
      </c>
      <c r="S1085" s="9">
        <f t="shared" si="128"/>
        <v>2024</v>
      </c>
      <c r="T1085" s="12">
        <f t="shared" si="129"/>
        <v>11</v>
      </c>
      <c r="U1085" s="6" t="str">
        <f t="shared" si="130"/>
        <v>November</v>
      </c>
      <c r="V1085" s="9" t="str">
        <f t="shared" si="131"/>
        <v>Q4</v>
      </c>
      <c r="W1085" s="10">
        <f t="shared" si="132"/>
        <v>1674.03</v>
      </c>
      <c r="X1085" s="12">
        <f t="shared" si="133"/>
        <v>10</v>
      </c>
      <c r="Y1085" s="9" t="str">
        <f t="shared" si="134"/>
        <v>Returned</v>
      </c>
      <c r="Z1085" s="6" t="str">
        <f t="shared" si="135"/>
        <v>No Discount</v>
      </c>
    </row>
    <row r="1086" spans="1:26" x14ac:dyDescent="0.35">
      <c r="A1086" s="8">
        <v>45325</v>
      </c>
      <c r="B1086" s="6" t="s">
        <v>20</v>
      </c>
      <c r="C1086" s="6" t="s">
        <v>29</v>
      </c>
      <c r="D1086" s="12">
        <v>14</v>
      </c>
      <c r="E1086" s="10">
        <v>575.66</v>
      </c>
      <c r="F1086" s="6" t="s">
        <v>32</v>
      </c>
      <c r="G1086" s="6" t="s">
        <v>34</v>
      </c>
      <c r="H1086" s="7">
        <v>0.1</v>
      </c>
      <c r="I1086" s="6" t="s">
        <v>38</v>
      </c>
      <c r="J1086" s="10">
        <v>7253.3159999999998</v>
      </c>
      <c r="K1086" s="6" t="s">
        <v>44</v>
      </c>
      <c r="L1086" s="6" t="s">
        <v>2928</v>
      </c>
      <c r="M1086" s="12">
        <v>0</v>
      </c>
      <c r="N1086" s="9" t="s">
        <v>1132</v>
      </c>
      <c r="O1086" s="6" t="s">
        <v>2562</v>
      </c>
      <c r="P1086" s="11">
        <v>32.53</v>
      </c>
      <c r="Q1086" s="16">
        <v>45333</v>
      </c>
      <c r="R1086" s="6" t="s">
        <v>2923</v>
      </c>
      <c r="S1086" s="9">
        <f t="shared" si="128"/>
        <v>2024</v>
      </c>
      <c r="T1086" s="12">
        <f t="shared" si="129"/>
        <v>2</v>
      </c>
      <c r="U1086" s="6" t="str">
        <f t="shared" si="130"/>
        <v>Februari</v>
      </c>
      <c r="V1086" s="9" t="str">
        <f t="shared" si="131"/>
        <v>Q1</v>
      </c>
      <c r="W1086" s="10">
        <f t="shared" si="132"/>
        <v>7220.7860000000001</v>
      </c>
      <c r="X1086" s="12">
        <f t="shared" si="133"/>
        <v>8</v>
      </c>
      <c r="Y1086" s="9" t="str">
        <f t="shared" si="134"/>
        <v>Completed</v>
      </c>
      <c r="Z1086" s="6" t="str">
        <f t="shared" si="135"/>
        <v>Medium</v>
      </c>
    </row>
    <row r="1087" spans="1:26" x14ac:dyDescent="0.35">
      <c r="A1087" s="8">
        <v>44936</v>
      </c>
      <c r="B1087" s="6" t="s">
        <v>18</v>
      </c>
      <c r="C1087" s="6" t="s">
        <v>26</v>
      </c>
      <c r="D1087" s="12">
        <v>6</v>
      </c>
      <c r="E1087" s="10">
        <v>176.52</v>
      </c>
      <c r="F1087" s="6" t="s">
        <v>33</v>
      </c>
      <c r="G1087" s="6" t="s">
        <v>34</v>
      </c>
      <c r="H1087" s="7">
        <v>0.15</v>
      </c>
      <c r="I1087" s="6" t="s">
        <v>37</v>
      </c>
      <c r="J1087" s="10">
        <v>900.25200000000007</v>
      </c>
      <c r="K1087" s="6" t="s">
        <v>42</v>
      </c>
      <c r="L1087" s="6" t="s">
        <v>47</v>
      </c>
      <c r="M1087" s="12">
        <v>0</v>
      </c>
      <c r="N1087" s="9" t="s">
        <v>1133</v>
      </c>
      <c r="O1087" s="6" t="s">
        <v>2563</v>
      </c>
      <c r="P1087" s="11">
        <v>16.98</v>
      </c>
      <c r="Q1087" s="16">
        <v>44939</v>
      </c>
      <c r="R1087" s="6" t="s">
        <v>2921</v>
      </c>
      <c r="S1087" s="9">
        <f t="shared" si="128"/>
        <v>2023</v>
      </c>
      <c r="T1087" s="12">
        <f t="shared" si="129"/>
        <v>1</v>
      </c>
      <c r="U1087" s="6" t="str">
        <f t="shared" si="130"/>
        <v>Januari</v>
      </c>
      <c r="V1087" s="9" t="str">
        <f t="shared" si="131"/>
        <v>Q1</v>
      </c>
      <c r="W1087" s="10">
        <f t="shared" si="132"/>
        <v>883.27200000000005</v>
      </c>
      <c r="X1087" s="12">
        <f t="shared" si="133"/>
        <v>3</v>
      </c>
      <c r="Y1087" s="9" t="str">
        <f t="shared" si="134"/>
        <v>Completed</v>
      </c>
      <c r="Z1087" s="6" t="str">
        <f t="shared" si="135"/>
        <v>High</v>
      </c>
    </row>
    <row r="1088" spans="1:26" x14ac:dyDescent="0.35">
      <c r="A1088" s="8">
        <v>45215</v>
      </c>
      <c r="B1088" s="6" t="s">
        <v>18</v>
      </c>
      <c r="C1088" s="6" t="s">
        <v>28</v>
      </c>
      <c r="D1088" s="12">
        <v>6</v>
      </c>
      <c r="E1088" s="10">
        <v>485.66</v>
      </c>
      <c r="F1088" s="6" t="s">
        <v>33</v>
      </c>
      <c r="G1088" s="6" t="s">
        <v>34</v>
      </c>
      <c r="H1088" s="7">
        <v>0.05</v>
      </c>
      <c r="I1088" s="6" t="s">
        <v>36</v>
      </c>
      <c r="J1088" s="10">
        <v>2768.2620000000002</v>
      </c>
      <c r="K1088" s="6" t="s">
        <v>43</v>
      </c>
      <c r="L1088" s="6" t="s">
        <v>47</v>
      </c>
      <c r="M1088" s="12">
        <v>0</v>
      </c>
      <c r="N1088" s="9" t="s">
        <v>1134</v>
      </c>
      <c r="O1088" s="6" t="s">
        <v>2564</v>
      </c>
      <c r="P1088" s="11">
        <v>30.62</v>
      </c>
      <c r="Q1088" s="16">
        <v>45221</v>
      </c>
      <c r="R1088" s="6" t="s">
        <v>2921</v>
      </c>
      <c r="S1088" s="9">
        <f t="shared" si="128"/>
        <v>2023</v>
      </c>
      <c r="T1088" s="12">
        <f t="shared" si="129"/>
        <v>10</v>
      </c>
      <c r="U1088" s="6" t="str">
        <f t="shared" si="130"/>
        <v>Oktober</v>
      </c>
      <c r="V1088" s="9" t="str">
        <f t="shared" si="131"/>
        <v>Q4</v>
      </c>
      <c r="W1088" s="10">
        <f t="shared" si="132"/>
        <v>2737.6420000000003</v>
      </c>
      <c r="X1088" s="12">
        <f t="shared" si="133"/>
        <v>6</v>
      </c>
      <c r="Y1088" s="9" t="str">
        <f t="shared" si="134"/>
        <v>Completed</v>
      </c>
      <c r="Z1088" s="6" t="str">
        <f t="shared" si="135"/>
        <v>Low</v>
      </c>
    </row>
    <row r="1089" spans="1:26" x14ac:dyDescent="0.35">
      <c r="A1089" s="8">
        <v>45735</v>
      </c>
      <c r="B1089" s="6" t="s">
        <v>21</v>
      </c>
      <c r="C1089" s="6" t="s">
        <v>23</v>
      </c>
      <c r="D1089" s="12">
        <v>8</v>
      </c>
      <c r="E1089" s="10">
        <v>141.61000000000001</v>
      </c>
      <c r="F1089" s="6" t="s">
        <v>30</v>
      </c>
      <c r="G1089" s="6" t="s">
        <v>35</v>
      </c>
      <c r="H1089" s="7">
        <v>0.1</v>
      </c>
      <c r="I1089" s="6" t="s">
        <v>41</v>
      </c>
      <c r="J1089" s="10">
        <v>1019.592</v>
      </c>
      <c r="K1089" s="6" t="s">
        <v>43</v>
      </c>
      <c r="L1089" s="6" t="s">
        <v>49</v>
      </c>
      <c r="M1089" s="12">
        <v>0</v>
      </c>
      <c r="N1089" s="9" t="s">
        <v>1135</v>
      </c>
      <c r="O1089" s="6" t="s">
        <v>2565</v>
      </c>
      <c r="P1089" s="11">
        <v>14.02</v>
      </c>
      <c r="Q1089" s="16">
        <v>45740</v>
      </c>
      <c r="R1089" s="6" t="s">
        <v>2924</v>
      </c>
      <c r="S1089" s="9">
        <f t="shared" si="128"/>
        <v>2025</v>
      </c>
      <c r="T1089" s="12">
        <f t="shared" si="129"/>
        <v>3</v>
      </c>
      <c r="U1089" s="6" t="str">
        <f t="shared" si="130"/>
        <v>Maret</v>
      </c>
      <c r="V1089" s="9" t="str">
        <f t="shared" si="131"/>
        <v>Q1</v>
      </c>
      <c r="W1089" s="10">
        <f t="shared" si="132"/>
        <v>1005.572</v>
      </c>
      <c r="X1089" s="12">
        <f t="shared" si="133"/>
        <v>5</v>
      </c>
      <c r="Y1089" s="9" t="str">
        <f t="shared" si="134"/>
        <v>Completed</v>
      </c>
      <c r="Z1089" s="6" t="str">
        <f t="shared" si="135"/>
        <v>Medium</v>
      </c>
    </row>
    <row r="1090" spans="1:26" x14ac:dyDescent="0.35">
      <c r="A1090" s="8">
        <v>45642</v>
      </c>
      <c r="B1090" s="6" t="s">
        <v>22</v>
      </c>
      <c r="C1090" s="6" t="s">
        <v>25</v>
      </c>
      <c r="D1090" s="12">
        <v>9</v>
      </c>
      <c r="E1090" s="10">
        <v>215.29</v>
      </c>
      <c r="F1090" s="6" t="s">
        <v>32</v>
      </c>
      <c r="G1090" s="6" t="s">
        <v>34</v>
      </c>
      <c r="H1090" s="7">
        <v>0.1</v>
      </c>
      <c r="I1090" s="6" t="s">
        <v>37</v>
      </c>
      <c r="J1090" s="10">
        <v>1743.8489999999999</v>
      </c>
      <c r="K1090" s="6" t="s">
        <v>44</v>
      </c>
      <c r="L1090" s="6" t="s">
        <v>49</v>
      </c>
      <c r="M1090" s="12">
        <v>0</v>
      </c>
      <c r="N1090" s="9" t="s">
        <v>1136</v>
      </c>
      <c r="O1090" s="6" t="s">
        <v>2566</v>
      </c>
      <c r="P1090" s="11">
        <v>5.84</v>
      </c>
      <c r="Q1090" s="16">
        <v>45645</v>
      </c>
      <c r="R1090" s="6" t="s">
        <v>2925</v>
      </c>
      <c r="S1090" s="9">
        <f t="shared" si="128"/>
        <v>2024</v>
      </c>
      <c r="T1090" s="12">
        <f t="shared" si="129"/>
        <v>12</v>
      </c>
      <c r="U1090" s="6" t="str">
        <f t="shared" si="130"/>
        <v>Desember</v>
      </c>
      <c r="V1090" s="9" t="str">
        <f t="shared" si="131"/>
        <v>Q4</v>
      </c>
      <c r="W1090" s="10">
        <f t="shared" si="132"/>
        <v>1738.009</v>
      </c>
      <c r="X1090" s="12">
        <f t="shared" si="133"/>
        <v>3</v>
      </c>
      <c r="Y1090" s="9" t="str">
        <f t="shared" si="134"/>
        <v>Completed</v>
      </c>
      <c r="Z1090" s="6" t="str">
        <f t="shared" si="135"/>
        <v>Medium</v>
      </c>
    </row>
    <row r="1091" spans="1:26" x14ac:dyDescent="0.35">
      <c r="A1091" s="8">
        <v>45154</v>
      </c>
      <c r="B1091" s="6" t="s">
        <v>22</v>
      </c>
      <c r="C1091" s="6" t="s">
        <v>23</v>
      </c>
      <c r="D1091" s="12">
        <v>18</v>
      </c>
      <c r="E1091" s="10">
        <v>497.22</v>
      </c>
      <c r="F1091" s="6" t="s">
        <v>30</v>
      </c>
      <c r="G1091" s="6" t="s">
        <v>34</v>
      </c>
      <c r="H1091" s="7">
        <v>0.05</v>
      </c>
      <c r="I1091" s="6" t="s">
        <v>40</v>
      </c>
      <c r="J1091" s="10">
        <v>8502.4620000000014</v>
      </c>
      <c r="K1091" s="6" t="s">
        <v>44</v>
      </c>
      <c r="L1091" s="6" t="s">
        <v>49</v>
      </c>
      <c r="M1091" s="12">
        <v>0</v>
      </c>
      <c r="N1091" s="9" t="s">
        <v>1137</v>
      </c>
      <c r="O1091" s="6" t="s">
        <v>2567</v>
      </c>
      <c r="P1091" s="11">
        <v>17.39</v>
      </c>
      <c r="Q1091" s="16">
        <v>45158</v>
      </c>
      <c r="R1091" s="6" t="s">
        <v>2925</v>
      </c>
      <c r="S1091" s="9">
        <f t="shared" si="128"/>
        <v>2023</v>
      </c>
      <c r="T1091" s="12">
        <f t="shared" si="129"/>
        <v>8</v>
      </c>
      <c r="U1091" s="6" t="str">
        <f t="shared" si="130"/>
        <v>Agustus</v>
      </c>
      <c r="V1091" s="9" t="str">
        <f t="shared" si="131"/>
        <v>Q3</v>
      </c>
      <c r="W1091" s="10">
        <f t="shared" si="132"/>
        <v>8485.0720000000019</v>
      </c>
      <c r="X1091" s="12">
        <f t="shared" si="133"/>
        <v>4</v>
      </c>
      <c r="Y1091" s="9" t="str">
        <f t="shared" si="134"/>
        <v>Completed</v>
      </c>
      <c r="Z1091" s="6" t="str">
        <f t="shared" si="135"/>
        <v>Low</v>
      </c>
    </row>
    <row r="1092" spans="1:26" x14ac:dyDescent="0.35">
      <c r="A1092" s="8">
        <v>44936</v>
      </c>
      <c r="B1092" s="6" t="s">
        <v>18</v>
      </c>
      <c r="C1092" s="6" t="s">
        <v>25</v>
      </c>
      <c r="D1092" s="12">
        <v>13</v>
      </c>
      <c r="E1092" s="10">
        <v>347.73</v>
      </c>
      <c r="F1092" s="6" t="s">
        <v>30</v>
      </c>
      <c r="G1092" s="6" t="s">
        <v>34</v>
      </c>
      <c r="H1092" s="7">
        <v>0.05</v>
      </c>
      <c r="I1092" s="6" t="s">
        <v>40</v>
      </c>
      <c r="J1092" s="10">
        <v>4294.4654999999993</v>
      </c>
      <c r="K1092" s="6" t="s">
        <v>43</v>
      </c>
      <c r="L1092" s="6" t="s">
        <v>47</v>
      </c>
      <c r="M1092" s="12">
        <v>1</v>
      </c>
      <c r="N1092" s="9" t="s">
        <v>1138</v>
      </c>
      <c r="O1092" s="6" t="s">
        <v>2568</v>
      </c>
      <c r="P1092" s="11">
        <v>31.81</v>
      </c>
      <c r="Q1092" s="16">
        <v>44946</v>
      </c>
      <c r="R1092" s="6" t="s">
        <v>2921</v>
      </c>
      <c r="S1092" s="9">
        <f t="shared" ref="S1092:S1155" si="136">YEAR(A1092)</f>
        <v>2023</v>
      </c>
      <c r="T1092" s="12">
        <f t="shared" ref="T1092:T1155" si="137">MONTH(A1092)</f>
        <v>1</v>
      </c>
      <c r="U1092" s="6" t="str">
        <f t="shared" ref="U1092:U1155" si="138">TEXT(A1092,"MMMM")</f>
        <v>Januari</v>
      </c>
      <c r="V1092" s="9" t="str">
        <f t="shared" ref="V1092:V1155" si="139">CHOOSE(ROUNDUP(MONTH(A1092)/3,0),"Q1","Q2","Q3","Q4")</f>
        <v>Q1</v>
      </c>
      <c r="W1092" s="10">
        <f t="shared" ref="W1092:W1155" si="140">J1092-P1092</f>
        <v>4262.6554999999989</v>
      </c>
      <c r="X1092" s="12">
        <f t="shared" ref="X1092:X1155" si="141">Q1092-A1092</f>
        <v>10</v>
      </c>
      <c r="Y1092" s="9" t="str">
        <f t="shared" ref="Y1092:Y1155" si="142">IF(M1092=1,"Returned","Completed")</f>
        <v>Returned</v>
      </c>
      <c r="Z1092" s="6" t="str">
        <f t="shared" ref="Z1092:Z1155" si="143">_xlfn.IFS(H1092=0,"No Discount",H1092=0.05,"Low",H1092=0.1,"Medium",H1092=0.15,"High")</f>
        <v>Low</v>
      </c>
    </row>
    <row r="1093" spans="1:26" x14ac:dyDescent="0.35">
      <c r="A1093" s="8">
        <v>45786</v>
      </c>
      <c r="B1093" s="6" t="s">
        <v>21</v>
      </c>
      <c r="C1093" s="6" t="s">
        <v>26</v>
      </c>
      <c r="D1093" s="12">
        <v>3</v>
      </c>
      <c r="E1093" s="10">
        <v>371.21</v>
      </c>
      <c r="F1093" s="6" t="s">
        <v>32</v>
      </c>
      <c r="G1093" s="6" t="s">
        <v>34</v>
      </c>
      <c r="H1093" s="7">
        <v>0.1</v>
      </c>
      <c r="I1093" s="6" t="s">
        <v>36</v>
      </c>
      <c r="J1093" s="10">
        <v>1002.2670000000001</v>
      </c>
      <c r="K1093" s="6" t="s">
        <v>43</v>
      </c>
      <c r="L1093" s="6" t="s">
        <v>48</v>
      </c>
      <c r="M1093" s="12">
        <v>0</v>
      </c>
      <c r="N1093" s="9" t="s">
        <v>1139</v>
      </c>
      <c r="O1093" s="6" t="s">
        <v>2569</v>
      </c>
      <c r="P1093" s="11">
        <v>20.02</v>
      </c>
      <c r="Q1093" s="16">
        <v>45795</v>
      </c>
      <c r="R1093" s="6" t="s">
        <v>2924</v>
      </c>
      <c r="S1093" s="9">
        <f t="shared" si="136"/>
        <v>2025</v>
      </c>
      <c r="T1093" s="12">
        <f t="shared" si="137"/>
        <v>5</v>
      </c>
      <c r="U1093" s="6" t="str">
        <f t="shared" si="138"/>
        <v>Mei</v>
      </c>
      <c r="V1093" s="9" t="str">
        <f t="shared" si="139"/>
        <v>Q2</v>
      </c>
      <c r="W1093" s="10">
        <f t="shared" si="140"/>
        <v>982.24700000000007</v>
      </c>
      <c r="X1093" s="12">
        <f t="shared" si="141"/>
        <v>9</v>
      </c>
      <c r="Y1093" s="9" t="str">
        <f t="shared" si="142"/>
        <v>Completed</v>
      </c>
      <c r="Z1093" s="6" t="str">
        <f t="shared" si="143"/>
        <v>Medium</v>
      </c>
    </row>
    <row r="1094" spans="1:26" x14ac:dyDescent="0.35">
      <c r="A1094" s="8">
        <v>45390</v>
      </c>
      <c r="B1094" s="6" t="s">
        <v>18</v>
      </c>
      <c r="C1094" s="6" t="s">
        <v>29</v>
      </c>
      <c r="D1094" s="12">
        <v>12</v>
      </c>
      <c r="E1094" s="10">
        <v>434.33</v>
      </c>
      <c r="F1094" s="6" t="s">
        <v>31</v>
      </c>
      <c r="G1094" s="6" t="s">
        <v>34</v>
      </c>
      <c r="H1094" s="7">
        <v>0.15</v>
      </c>
      <c r="I1094" s="6" t="s">
        <v>41</v>
      </c>
      <c r="J1094" s="10">
        <v>4430.1660000000002</v>
      </c>
      <c r="K1094" s="6" t="s">
        <v>46</v>
      </c>
      <c r="L1094" s="6" t="s">
        <v>47</v>
      </c>
      <c r="M1094" s="12">
        <v>0</v>
      </c>
      <c r="N1094" s="9" t="s">
        <v>1140</v>
      </c>
      <c r="O1094" s="6" t="s">
        <v>1811</v>
      </c>
      <c r="P1094" s="11">
        <v>15.33</v>
      </c>
      <c r="Q1094" s="16">
        <v>45398</v>
      </c>
      <c r="R1094" s="6" t="s">
        <v>2921</v>
      </c>
      <c r="S1094" s="9">
        <f t="shared" si="136"/>
        <v>2024</v>
      </c>
      <c r="T1094" s="12">
        <f t="shared" si="137"/>
        <v>4</v>
      </c>
      <c r="U1094" s="6" t="str">
        <f t="shared" si="138"/>
        <v>April</v>
      </c>
      <c r="V1094" s="9" t="str">
        <f t="shared" si="139"/>
        <v>Q2</v>
      </c>
      <c r="W1094" s="10">
        <f t="shared" si="140"/>
        <v>4414.8360000000002</v>
      </c>
      <c r="X1094" s="12">
        <f t="shared" si="141"/>
        <v>8</v>
      </c>
      <c r="Y1094" s="9" t="str">
        <f t="shared" si="142"/>
        <v>Completed</v>
      </c>
      <c r="Z1094" s="6" t="str">
        <f t="shared" si="143"/>
        <v>High</v>
      </c>
    </row>
    <row r="1095" spans="1:26" x14ac:dyDescent="0.35">
      <c r="A1095" s="8">
        <v>45783</v>
      </c>
      <c r="B1095" s="6" t="s">
        <v>18</v>
      </c>
      <c r="C1095" s="6" t="s">
        <v>27</v>
      </c>
      <c r="D1095" s="12">
        <v>16</v>
      </c>
      <c r="E1095" s="10">
        <v>426.65</v>
      </c>
      <c r="F1095" s="6" t="s">
        <v>31</v>
      </c>
      <c r="G1095" s="6" t="s">
        <v>35</v>
      </c>
      <c r="H1095" s="7">
        <v>0.1</v>
      </c>
      <c r="I1095" s="6" t="s">
        <v>40</v>
      </c>
      <c r="J1095" s="10">
        <v>6143.76</v>
      </c>
      <c r="K1095" s="6" t="s">
        <v>43</v>
      </c>
      <c r="L1095" s="6" t="s">
        <v>2928</v>
      </c>
      <c r="M1095" s="12">
        <v>0</v>
      </c>
      <c r="N1095" s="9" t="s">
        <v>1141</v>
      </c>
      <c r="O1095" s="6" t="s">
        <v>2570</v>
      </c>
      <c r="P1095" s="11">
        <v>10.199999999999999</v>
      </c>
      <c r="Q1095" s="16">
        <v>45792</v>
      </c>
      <c r="R1095" s="6" t="s">
        <v>2921</v>
      </c>
      <c r="S1095" s="9">
        <f t="shared" si="136"/>
        <v>2025</v>
      </c>
      <c r="T1095" s="12">
        <f t="shared" si="137"/>
        <v>5</v>
      </c>
      <c r="U1095" s="6" t="str">
        <f t="shared" si="138"/>
        <v>Mei</v>
      </c>
      <c r="V1095" s="9" t="str">
        <f t="shared" si="139"/>
        <v>Q2</v>
      </c>
      <c r="W1095" s="10">
        <f t="shared" si="140"/>
        <v>6133.56</v>
      </c>
      <c r="X1095" s="12">
        <f t="shared" si="141"/>
        <v>9</v>
      </c>
      <c r="Y1095" s="9" t="str">
        <f t="shared" si="142"/>
        <v>Completed</v>
      </c>
      <c r="Z1095" s="6" t="str">
        <f t="shared" si="143"/>
        <v>Medium</v>
      </c>
    </row>
    <row r="1096" spans="1:26" x14ac:dyDescent="0.35">
      <c r="A1096" s="8">
        <v>45067</v>
      </c>
      <c r="B1096" s="6" t="s">
        <v>22</v>
      </c>
      <c r="C1096" s="6" t="s">
        <v>25</v>
      </c>
      <c r="D1096" s="12">
        <v>6</v>
      </c>
      <c r="E1096" s="10">
        <v>294.97000000000003</v>
      </c>
      <c r="F1096" s="6" t="s">
        <v>31</v>
      </c>
      <c r="G1096" s="6" t="s">
        <v>34</v>
      </c>
      <c r="H1096" s="7">
        <v>0.05</v>
      </c>
      <c r="I1096" s="6" t="s">
        <v>41</v>
      </c>
      <c r="J1096" s="10">
        <v>1681.329</v>
      </c>
      <c r="K1096" s="6" t="s">
        <v>44</v>
      </c>
      <c r="L1096" s="6" t="s">
        <v>49</v>
      </c>
      <c r="M1096" s="12">
        <v>0</v>
      </c>
      <c r="N1096" s="9" t="s">
        <v>1142</v>
      </c>
      <c r="O1096" s="6" t="s">
        <v>2571</v>
      </c>
      <c r="P1096" s="11">
        <v>48.08</v>
      </c>
      <c r="Q1096" s="16">
        <v>45075</v>
      </c>
      <c r="R1096" s="6" t="s">
        <v>2925</v>
      </c>
      <c r="S1096" s="9">
        <f t="shared" si="136"/>
        <v>2023</v>
      </c>
      <c r="T1096" s="12">
        <f t="shared" si="137"/>
        <v>5</v>
      </c>
      <c r="U1096" s="6" t="str">
        <f t="shared" si="138"/>
        <v>Mei</v>
      </c>
      <c r="V1096" s="9" t="str">
        <f t="shared" si="139"/>
        <v>Q2</v>
      </c>
      <c r="W1096" s="10">
        <f t="shared" si="140"/>
        <v>1633.249</v>
      </c>
      <c r="X1096" s="12">
        <f t="shared" si="141"/>
        <v>8</v>
      </c>
      <c r="Y1096" s="9" t="str">
        <f t="shared" si="142"/>
        <v>Completed</v>
      </c>
      <c r="Z1096" s="6" t="str">
        <f t="shared" si="143"/>
        <v>Low</v>
      </c>
    </row>
    <row r="1097" spans="1:26" x14ac:dyDescent="0.35">
      <c r="A1097" s="8">
        <v>45253</v>
      </c>
      <c r="B1097" s="6" t="s">
        <v>21</v>
      </c>
      <c r="C1097" s="6" t="s">
        <v>24</v>
      </c>
      <c r="D1097" s="12">
        <v>12</v>
      </c>
      <c r="E1097" s="10">
        <v>130.9</v>
      </c>
      <c r="F1097" s="6" t="s">
        <v>33</v>
      </c>
      <c r="G1097" s="6" t="s">
        <v>35</v>
      </c>
      <c r="H1097" s="7">
        <v>0.15</v>
      </c>
      <c r="I1097" s="6" t="s">
        <v>37</v>
      </c>
      <c r="J1097" s="10">
        <v>1335.18</v>
      </c>
      <c r="K1097" s="6" t="s">
        <v>45</v>
      </c>
      <c r="L1097" s="6" t="s">
        <v>48</v>
      </c>
      <c r="M1097" s="12">
        <v>0</v>
      </c>
      <c r="N1097" s="9" t="s">
        <v>1143</v>
      </c>
      <c r="O1097" s="6" t="s">
        <v>2572</v>
      </c>
      <c r="P1097" s="11">
        <v>34.69</v>
      </c>
      <c r="Q1097" s="16">
        <v>45260</v>
      </c>
      <c r="R1097" s="6" t="s">
        <v>2924</v>
      </c>
      <c r="S1097" s="9">
        <f t="shared" si="136"/>
        <v>2023</v>
      </c>
      <c r="T1097" s="12">
        <f t="shared" si="137"/>
        <v>11</v>
      </c>
      <c r="U1097" s="6" t="str">
        <f t="shared" si="138"/>
        <v>November</v>
      </c>
      <c r="V1097" s="9" t="str">
        <f t="shared" si="139"/>
        <v>Q4</v>
      </c>
      <c r="W1097" s="10">
        <f t="shared" si="140"/>
        <v>1300.49</v>
      </c>
      <c r="X1097" s="12">
        <f t="shared" si="141"/>
        <v>7</v>
      </c>
      <c r="Y1097" s="9" t="str">
        <f t="shared" si="142"/>
        <v>Completed</v>
      </c>
      <c r="Z1097" s="6" t="str">
        <f t="shared" si="143"/>
        <v>High</v>
      </c>
    </row>
    <row r="1098" spans="1:26" x14ac:dyDescent="0.35">
      <c r="A1098" s="8">
        <v>45377</v>
      </c>
      <c r="B1098" s="6" t="s">
        <v>20</v>
      </c>
      <c r="C1098" s="6" t="s">
        <v>27</v>
      </c>
      <c r="D1098" s="12">
        <v>18</v>
      </c>
      <c r="E1098" s="10">
        <v>539.98</v>
      </c>
      <c r="F1098" s="6" t="s">
        <v>32</v>
      </c>
      <c r="G1098" s="6" t="s">
        <v>35</v>
      </c>
      <c r="H1098" s="7">
        <v>0.15</v>
      </c>
      <c r="I1098" s="6" t="s">
        <v>36</v>
      </c>
      <c r="J1098" s="10">
        <v>8261.6939999999995</v>
      </c>
      <c r="K1098" s="6" t="s">
        <v>46</v>
      </c>
      <c r="L1098" s="6" t="s">
        <v>47</v>
      </c>
      <c r="M1098" s="12">
        <v>1</v>
      </c>
      <c r="N1098" s="9" t="s">
        <v>1144</v>
      </c>
      <c r="O1098" s="6" t="s">
        <v>2573</v>
      </c>
      <c r="P1098" s="11">
        <v>34.44</v>
      </c>
      <c r="Q1098" s="16">
        <v>45387</v>
      </c>
      <c r="R1098" s="6" t="s">
        <v>2923</v>
      </c>
      <c r="S1098" s="9">
        <f t="shared" si="136"/>
        <v>2024</v>
      </c>
      <c r="T1098" s="12">
        <f t="shared" si="137"/>
        <v>3</v>
      </c>
      <c r="U1098" s="6" t="str">
        <f t="shared" si="138"/>
        <v>Maret</v>
      </c>
      <c r="V1098" s="9" t="str">
        <f t="shared" si="139"/>
        <v>Q1</v>
      </c>
      <c r="W1098" s="10">
        <f t="shared" si="140"/>
        <v>8227.253999999999</v>
      </c>
      <c r="X1098" s="12">
        <f t="shared" si="141"/>
        <v>10</v>
      </c>
      <c r="Y1098" s="9" t="str">
        <f t="shared" si="142"/>
        <v>Returned</v>
      </c>
      <c r="Z1098" s="6" t="str">
        <f t="shared" si="143"/>
        <v>High</v>
      </c>
    </row>
    <row r="1099" spans="1:26" x14ac:dyDescent="0.35">
      <c r="A1099" s="8">
        <v>45560</v>
      </c>
      <c r="B1099" s="6" t="s">
        <v>19</v>
      </c>
      <c r="C1099" s="6" t="s">
        <v>25</v>
      </c>
      <c r="D1099" s="12">
        <v>12</v>
      </c>
      <c r="E1099" s="10">
        <v>149.37</v>
      </c>
      <c r="F1099" s="6" t="s">
        <v>33</v>
      </c>
      <c r="G1099" s="6" t="s">
        <v>35</v>
      </c>
      <c r="H1099" s="7">
        <v>0.1</v>
      </c>
      <c r="I1099" s="6" t="s">
        <v>41</v>
      </c>
      <c r="J1099" s="10">
        <v>1613.1959999999999</v>
      </c>
      <c r="K1099" s="6" t="s">
        <v>44</v>
      </c>
      <c r="L1099" s="6" t="s">
        <v>2928</v>
      </c>
      <c r="M1099" s="12">
        <v>0</v>
      </c>
      <c r="N1099" s="9" t="s">
        <v>1145</v>
      </c>
      <c r="O1099" s="6" t="s">
        <v>2574</v>
      </c>
      <c r="P1099" s="11">
        <v>20.21</v>
      </c>
      <c r="Q1099" s="16">
        <v>45567</v>
      </c>
      <c r="R1099" s="6" t="s">
        <v>2922</v>
      </c>
      <c r="S1099" s="9">
        <f t="shared" si="136"/>
        <v>2024</v>
      </c>
      <c r="T1099" s="12">
        <f t="shared" si="137"/>
        <v>9</v>
      </c>
      <c r="U1099" s="6" t="str">
        <f t="shared" si="138"/>
        <v>September</v>
      </c>
      <c r="V1099" s="9" t="str">
        <f t="shared" si="139"/>
        <v>Q3</v>
      </c>
      <c r="W1099" s="10">
        <f t="shared" si="140"/>
        <v>1592.9859999999999</v>
      </c>
      <c r="X1099" s="12">
        <f t="shared" si="141"/>
        <v>7</v>
      </c>
      <c r="Y1099" s="9" t="str">
        <f t="shared" si="142"/>
        <v>Completed</v>
      </c>
      <c r="Z1099" s="6" t="str">
        <f t="shared" si="143"/>
        <v>Medium</v>
      </c>
    </row>
    <row r="1100" spans="1:26" x14ac:dyDescent="0.35">
      <c r="A1100" s="8">
        <v>45022</v>
      </c>
      <c r="B1100" s="6" t="s">
        <v>18</v>
      </c>
      <c r="C1100" s="6" t="s">
        <v>26</v>
      </c>
      <c r="D1100" s="12">
        <v>5</v>
      </c>
      <c r="E1100" s="10">
        <v>411.24</v>
      </c>
      <c r="F1100" s="6" t="s">
        <v>31</v>
      </c>
      <c r="G1100" s="6" t="s">
        <v>34</v>
      </c>
      <c r="H1100" s="7">
        <v>0.15</v>
      </c>
      <c r="I1100" s="6" t="s">
        <v>41</v>
      </c>
      <c r="J1100" s="10">
        <v>1747.77</v>
      </c>
      <c r="K1100" s="6" t="s">
        <v>46</v>
      </c>
      <c r="L1100" s="6" t="s">
        <v>49</v>
      </c>
      <c r="M1100" s="12">
        <v>1</v>
      </c>
      <c r="N1100" s="9" t="s">
        <v>1146</v>
      </c>
      <c r="O1100" s="6" t="s">
        <v>2575</v>
      </c>
      <c r="P1100" s="11">
        <v>5.35</v>
      </c>
      <c r="Q1100" s="16">
        <v>45026</v>
      </c>
      <c r="R1100" s="6" t="s">
        <v>2921</v>
      </c>
      <c r="S1100" s="9">
        <f t="shared" si="136"/>
        <v>2023</v>
      </c>
      <c r="T1100" s="12">
        <f t="shared" si="137"/>
        <v>4</v>
      </c>
      <c r="U1100" s="6" t="str">
        <f t="shared" si="138"/>
        <v>April</v>
      </c>
      <c r="V1100" s="9" t="str">
        <f t="shared" si="139"/>
        <v>Q2</v>
      </c>
      <c r="W1100" s="10">
        <f t="shared" si="140"/>
        <v>1742.42</v>
      </c>
      <c r="X1100" s="12">
        <f t="shared" si="141"/>
        <v>4</v>
      </c>
      <c r="Y1100" s="9" t="str">
        <f t="shared" si="142"/>
        <v>Returned</v>
      </c>
      <c r="Z1100" s="6" t="str">
        <f t="shared" si="143"/>
        <v>High</v>
      </c>
    </row>
    <row r="1101" spans="1:26" x14ac:dyDescent="0.35">
      <c r="A1101" s="8">
        <v>45467</v>
      </c>
      <c r="B1101" s="6" t="s">
        <v>20</v>
      </c>
      <c r="C1101" s="6" t="s">
        <v>26</v>
      </c>
      <c r="D1101" s="12">
        <v>16</v>
      </c>
      <c r="E1101" s="10">
        <v>462.86</v>
      </c>
      <c r="F1101" s="6" t="s">
        <v>33</v>
      </c>
      <c r="G1101" s="6" t="s">
        <v>35</v>
      </c>
      <c r="H1101" s="7">
        <v>0.05</v>
      </c>
      <c r="I1101" s="6" t="s">
        <v>41</v>
      </c>
      <c r="J1101" s="10">
        <v>7035.4719999999998</v>
      </c>
      <c r="K1101" s="6" t="s">
        <v>46</v>
      </c>
      <c r="L1101" s="6" t="s">
        <v>2928</v>
      </c>
      <c r="M1101" s="12">
        <v>1</v>
      </c>
      <c r="N1101" s="9" t="s">
        <v>1147</v>
      </c>
      <c r="O1101" s="6" t="s">
        <v>2576</v>
      </c>
      <c r="P1101" s="11">
        <v>17.43</v>
      </c>
      <c r="Q1101" s="16">
        <v>45469</v>
      </c>
      <c r="R1101" s="6" t="s">
        <v>2923</v>
      </c>
      <c r="S1101" s="9">
        <f t="shared" si="136"/>
        <v>2024</v>
      </c>
      <c r="T1101" s="12">
        <f t="shared" si="137"/>
        <v>6</v>
      </c>
      <c r="U1101" s="6" t="str">
        <f t="shared" si="138"/>
        <v>Juni</v>
      </c>
      <c r="V1101" s="9" t="str">
        <f t="shared" si="139"/>
        <v>Q2</v>
      </c>
      <c r="W1101" s="10">
        <f t="shared" si="140"/>
        <v>7018.0419999999995</v>
      </c>
      <c r="X1101" s="12">
        <f t="shared" si="141"/>
        <v>2</v>
      </c>
      <c r="Y1101" s="9" t="str">
        <f t="shared" si="142"/>
        <v>Returned</v>
      </c>
      <c r="Z1101" s="6" t="str">
        <f t="shared" si="143"/>
        <v>Low</v>
      </c>
    </row>
    <row r="1102" spans="1:26" x14ac:dyDescent="0.35">
      <c r="A1102" s="8">
        <v>45641</v>
      </c>
      <c r="B1102" s="6" t="s">
        <v>19</v>
      </c>
      <c r="C1102" s="6" t="s">
        <v>23</v>
      </c>
      <c r="D1102" s="12">
        <v>17</v>
      </c>
      <c r="E1102" s="10">
        <v>506.38</v>
      </c>
      <c r="F1102" s="6" t="s">
        <v>30</v>
      </c>
      <c r="G1102" s="6" t="s">
        <v>34</v>
      </c>
      <c r="H1102" s="7">
        <v>0</v>
      </c>
      <c r="I1102" s="6" t="s">
        <v>39</v>
      </c>
      <c r="J1102" s="10">
        <v>8608.4599999999991</v>
      </c>
      <c r="K1102" s="6" t="s">
        <v>46</v>
      </c>
      <c r="L1102" s="6" t="s">
        <v>49</v>
      </c>
      <c r="M1102" s="12">
        <v>1</v>
      </c>
      <c r="N1102" s="9" t="s">
        <v>1148</v>
      </c>
      <c r="O1102" s="6" t="s">
        <v>2577</v>
      </c>
      <c r="P1102" s="11">
        <v>33.36</v>
      </c>
      <c r="Q1102" s="16">
        <v>45649</v>
      </c>
      <c r="R1102" s="6" t="s">
        <v>2922</v>
      </c>
      <c r="S1102" s="9">
        <f t="shared" si="136"/>
        <v>2024</v>
      </c>
      <c r="T1102" s="12">
        <f t="shared" si="137"/>
        <v>12</v>
      </c>
      <c r="U1102" s="6" t="str">
        <f t="shared" si="138"/>
        <v>Desember</v>
      </c>
      <c r="V1102" s="9" t="str">
        <f t="shared" si="139"/>
        <v>Q4</v>
      </c>
      <c r="W1102" s="10">
        <f t="shared" si="140"/>
        <v>8575.0999999999985</v>
      </c>
      <c r="X1102" s="12">
        <f t="shared" si="141"/>
        <v>8</v>
      </c>
      <c r="Y1102" s="9" t="str">
        <f t="shared" si="142"/>
        <v>Returned</v>
      </c>
      <c r="Z1102" s="6" t="str">
        <f t="shared" si="143"/>
        <v>No Discount</v>
      </c>
    </row>
    <row r="1103" spans="1:26" x14ac:dyDescent="0.35">
      <c r="A1103" s="8">
        <v>45568</v>
      </c>
      <c r="B1103" s="6" t="s">
        <v>20</v>
      </c>
      <c r="C1103" s="6" t="s">
        <v>25</v>
      </c>
      <c r="D1103" s="12">
        <v>19</v>
      </c>
      <c r="E1103" s="10">
        <v>25.61</v>
      </c>
      <c r="F1103" s="6" t="s">
        <v>30</v>
      </c>
      <c r="G1103" s="6" t="s">
        <v>35</v>
      </c>
      <c r="H1103" s="7">
        <v>0</v>
      </c>
      <c r="I1103" s="6" t="s">
        <v>41</v>
      </c>
      <c r="J1103" s="10">
        <v>486.59</v>
      </c>
      <c r="K1103" s="6" t="s">
        <v>43</v>
      </c>
      <c r="L1103" s="6" t="s">
        <v>2928</v>
      </c>
      <c r="M1103" s="12">
        <v>0</v>
      </c>
      <c r="N1103" s="9" t="s">
        <v>1149</v>
      </c>
      <c r="O1103" s="6" t="s">
        <v>2047</v>
      </c>
      <c r="P1103" s="11">
        <v>30.32</v>
      </c>
      <c r="Q1103" s="16">
        <v>45576</v>
      </c>
      <c r="R1103" s="6" t="s">
        <v>2923</v>
      </c>
      <c r="S1103" s="9">
        <f t="shared" si="136"/>
        <v>2024</v>
      </c>
      <c r="T1103" s="12">
        <f t="shared" si="137"/>
        <v>10</v>
      </c>
      <c r="U1103" s="6" t="str">
        <f t="shared" si="138"/>
        <v>Oktober</v>
      </c>
      <c r="V1103" s="9" t="str">
        <f t="shared" si="139"/>
        <v>Q4</v>
      </c>
      <c r="W1103" s="10">
        <f t="shared" si="140"/>
        <v>456.27</v>
      </c>
      <c r="X1103" s="12">
        <f t="shared" si="141"/>
        <v>8</v>
      </c>
      <c r="Y1103" s="9" t="str">
        <f t="shared" si="142"/>
        <v>Completed</v>
      </c>
      <c r="Z1103" s="6" t="str">
        <f t="shared" si="143"/>
        <v>No Discount</v>
      </c>
    </row>
    <row r="1104" spans="1:26" x14ac:dyDescent="0.35">
      <c r="A1104" s="8">
        <v>45172</v>
      </c>
      <c r="B1104" s="6" t="s">
        <v>19</v>
      </c>
      <c r="C1104" s="6" t="s">
        <v>25</v>
      </c>
      <c r="D1104" s="12">
        <v>4</v>
      </c>
      <c r="E1104" s="10">
        <v>467.45</v>
      </c>
      <c r="F1104" s="6" t="s">
        <v>32</v>
      </c>
      <c r="G1104" s="6" t="s">
        <v>34</v>
      </c>
      <c r="H1104" s="7">
        <v>0.05</v>
      </c>
      <c r="I1104" s="6" t="s">
        <v>38</v>
      </c>
      <c r="J1104" s="10">
        <v>1776.31</v>
      </c>
      <c r="K1104" s="6" t="s">
        <v>43</v>
      </c>
      <c r="L1104" s="6" t="s">
        <v>49</v>
      </c>
      <c r="M1104" s="12">
        <v>0</v>
      </c>
      <c r="N1104" s="9" t="s">
        <v>1150</v>
      </c>
      <c r="O1104" s="6" t="s">
        <v>2578</v>
      </c>
      <c r="P1104" s="11">
        <v>25.05</v>
      </c>
      <c r="Q1104" s="16">
        <v>45182</v>
      </c>
      <c r="R1104" s="6" t="s">
        <v>2922</v>
      </c>
      <c r="S1104" s="9">
        <f t="shared" si="136"/>
        <v>2023</v>
      </c>
      <c r="T1104" s="12">
        <f t="shared" si="137"/>
        <v>9</v>
      </c>
      <c r="U1104" s="6" t="str">
        <f t="shared" si="138"/>
        <v>September</v>
      </c>
      <c r="V1104" s="9" t="str">
        <f t="shared" si="139"/>
        <v>Q3</v>
      </c>
      <c r="W1104" s="10">
        <f t="shared" si="140"/>
        <v>1751.26</v>
      </c>
      <c r="X1104" s="12">
        <f t="shared" si="141"/>
        <v>10</v>
      </c>
      <c r="Y1104" s="9" t="str">
        <f t="shared" si="142"/>
        <v>Completed</v>
      </c>
      <c r="Z1104" s="6" t="str">
        <f t="shared" si="143"/>
        <v>Low</v>
      </c>
    </row>
    <row r="1105" spans="1:26" x14ac:dyDescent="0.35">
      <c r="A1105" s="8">
        <v>44955</v>
      </c>
      <c r="B1105" s="6" t="s">
        <v>20</v>
      </c>
      <c r="C1105" s="6" t="s">
        <v>29</v>
      </c>
      <c r="D1105" s="12">
        <v>10</v>
      </c>
      <c r="E1105" s="10">
        <v>140.5</v>
      </c>
      <c r="F1105" s="6" t="s">
        <v>30</v>
      </c>
      <c r="G1105" s="6" t="s">
        <v>35</v>
      </c>
      <c r="H1105" s="7">
        <v>0.15</v>
      </c>
      <c r="I1105" s="6" t="s">
        <v>39</v>
      </c>
      <c r="J1105" s="10">
        <v>1194.25</v>
      </c>
      <c r="K1105" s="6" t="s">
        <v>42</v>
      </c>
      <c r="L1105" s="6" t="s">
        <v>47</v>
      </c>
      <c r="M1105" s="12">
        <v>0</v>
      </c>
      <c r="N1105" s="9" t="s">
        <v>1151</v>
      </c>
      <c r="O1105" s="6" t="s">
        <v>2252</v>
      </c>
      <c r="P1105" s="11">
        <v>43.81</v>
      </c>
      <c r="Q1105" s="16">
        <v>44962</v>
      </c>
      <c r="R1105" s="6" t="s">
        <v>2923</v>
      </c>
      <c r="S1105" s="9">
        <f t="shared" si="136"/>
        <v>2023</v>
      </c>
      <c r="T1105" s="12">
        <f t="shared" si="137"/>
        <v>1</v>
      </c>
      <c r="U1105" s="6" t="str">
        <f t="shared" si="138"/>
        <v>Januari</v>
      </c>
      <c r="V1105" s="9" t="str">
        <f t="shared" si="139"/>
        <v>Q1</v>
      </c>
      <c r="W1105" s="10">
        <f t="shared" si="140"/>
        <v>1150.44</v>
      </c>
      <c r="X1105" s="12">
        <f t="shared" si="141"/>
        <v>7</v>
      </c>
      <c r="Y1105" s="9" t="str">
        <f t="shared" si="142"/>
        <v>Completed</v>
      </c>
      <c r="Z1105" s="6" t="str">
        <f t="shared" si="143"/>
        <v>High</v>
      </c>
    </row>
    <row r="1106" spans="1:26" x14ac:dyDescent="0.35">
      <c r="A1106" s="8">
        <v>45455</v>
      </c>
      <c r="B1106" s="6" t="s">
        <v>20</v>
      </c>
      <c r="C1106" s="6" t="s">
        <v>24</v>
      </c>
      <c r="D1106" s="12">
        <v>8</v>
      </c>
      <c r="E1106" s="10">
        <v>57.85</v>
      </c>
      <c r="F1106" s="6" t="s">
        <v>33</v>
      </c>
      <c r="G1106" s="6" t="s">
        <v>34</v>
      </c>
      <c r="H1106" s="7">
        <v>0</v>
      </c>
      <c r="I1106" s="6" t="s">
        <v>38</v>
      </c>
      <c r="J1106" s="10">
        <v>462.8</v>
      </c>
      <c r="K1106" s="6" t="s">
        <v>42</v>
      </c>
      <c r="L1106" s="6" t="s">
        <v>49</v>
      </c>
      <c r="M1106" s="12">
        <v>1</v>
      </c>
      <c r="N1106" s="9" t="s">
        <v>1152</v>
      </c>
      <c r="O1106" s="6" t="s">
        <v>2579</v>
      </c>
      <c r="P1106" s="11">
        <v>49.82</v>
      </c>
      <c r="Q1106" s="16">
        <v>45463</v>
      </c>
      <c r="R1106" s="6" t="s">
        <v>2923</v>
      </c>
      <c r="S1106" s="9">
        <f t="shared" si="136"/>
        <v>2024</v>
      </c>
      <c r="T1106" s="12">
        <f t="shared" si="137"/>
        <v>6</v>
      </c>
      <c r="U1106" s="6" t="str">
        <f t="shared" si="138"/>
        <v>Juni</v>
      </c>
      <c r="V1106" s="9" t="str">
        <f t="shared" si="139"/>
        <v>Q2</v>
      </c>
      <c r="W1106" s="10">
        <f t="shared" si="140"/>
        <v>412.98</v>
      </c>
      <c r="X1106" s="12">
        <f t="shared" si="141"/>
        <v>8</v>
      </c>
      <c r="Y1106" s="9" t="str">
        <f t="shared" si="142"/>
        <v>Returned</v>
      </c>
      <c r="Z1106" s="6" t="str">
        <f t="shared" si="143"/>
        <v>No Discount</v>
      </c>
    </row>
    <row r="1107" spans="1:26" x14ac:dyDescent="0.35">
      <c r="A1107" s="8">
        <v>45620</v>
      </c>
      <c r="B1107" s="6" t="s">
        <v>20</v>
      </c>
      <c r="C1107" s="6" t="s">
        <v>27</v>
      </c>
      <c r="D1107" s="12">
        <v>9</v>
      </c>
      <c r="E1107" s="10">
        <v>539.64</v>
      </c>
      <c r="F1107" s="6" t="s">
        <v>31</v>
      </c>
      <c r="G1107" s="6" t="s">
        <v>35</v>
      </c>
      <c r="H1107" s="7">
        <v>0.15</v>
      </c>
      <c r="I1107" s="6" t="s">
        <v>37</v>
      </c>
      <c r="J1107" s="10">
        <v>4128.2460000000001</v>
      </c>
      <c r="K1107" s="6" t="s">
        <v>43</v>
      </c>
      <c r="L1107" s="6" t="s">
        <v>2928</v>
      </c>
      <c r="M1107" s="12">
        <v>0</v>
      </c>
      <c r="N1107" s="9" t="s">
        <v>1153</v>
      </c>
      <c r="O1107" s="6" t="s">
        <v>2580</v>
      </c>
      <c r="P1107" s="11">
        <v>16.079999999999998</v>
      </c>
      <c r="Q1107" s="16">
        <v>45629</v>
      </c>
      <c r="R1107" s="6" t="s">
        <v>2923</v>
      </c>
      <c r="S1107" s="9">
        <f t="shared" si="136"/>
        <v>2024</v>
      </c>
      <c r="T1107" s="12">
        <f t="shared" si="137"/>
        <v>11</v>
      </c>
      <c r="U1107" s="6" t="str">
        <f t="shared" si="138"/>
        <v>November</v>
      </c>
      <c r="V1107" s="9" t="str">
        <f t="shared" si="139"/>
        <v>Q4</v>
      </c>
      <c r="W1107" s="10">
        <f t="shared" si="140"/>
        <v>4112.1660000000002</v>
      </c>
      <c r="X1107" s="12">
        <f t="shared" si="141"/>
        <v>9</v>
      </c>
      <c r="Y1107" s="9" t="str">
        <f t="shared" si="142"/>
        <v>Completed</v>
      </c>
      <c r="Z1107" s="6" t="str">
        <f t="shared" si="143"/>
        <v>High</v>
      </c>
    </row>
    <row r="1108" spans="1:26" x14ac:dyDescent="0.35">
      <c r="A1108" s="8">
        <v>45153</v>
      </c>
      <c r="B1108" s="6" t="s">
        <v>22</v>
      </c>
      <c r="C1108" s="6" t="s">
        <v>27</v>
      </c>
      <c r="D1108" s="12">
        <v>18</v>
      </c>
      <c r="E1108" s="10">
        <v>476.32</v>
      </c>
      <c r="F1108" s="6" t="s">
        <v>31</v>
      </c>
      <c r="G1108" s="6" t="s">
        <v>34</v>
      </c>
      <c r="H1108" s="7">
        <v>0</v>
      </c>
      <c r="I1108" s="6" t="s">
        <v>40</v>
      </c>
      <c r="J1108" s="10">
        <v>8573.76</v>
      </c>
      <c r="K1108" s="6" t="s">
        <v>44</v>
      </c>
      <c r="L1108" s="6" t="s">
        <v>48</v>
      </c>
      <c r="M1108" s="12">
        <v>1</v>
      </c>
      <c r="N1108" s="9" t="s">
        <v>1154</v>
      </c>
      <c r="O1108" s="6" t="s">
        <v>2581</v>
      </c>
      <c r="P1108" s="11">
        <v>47.43</v>
      </c>
      <c r="Q1108" s="16">
        <v>45158</v>
      </c>
      <c r="R1108" s="6" t="s">
        <v>2925</v>
      </c>
      <c r="S1108" s="9">
        <f t="shared" si="136"/>
        <v>2023</v>
      </c>
      <c r="T1108" s="12">
        <f t="shared" si="137"/>
        <v>8</v>
      </c>
      <c r="U1108" s="6" t="str">
        <f t="shared" si="138"/>
        <v>Agustus</v>
      </c>
      <c r="V1108" s="9" t="str">
        <f t="shared" si="139"/>
        <v>Q3</v>
      </c>
      <c r="W1108" s="10">
        <f t="shared" si="140"/>
        <v>8526.33</v>
      </c>
      <c r="X1108" s="12">
        <f t="shared" si="141"/>
        <v>5</v>
      </c>
      <c r="Y1108" s="9" t="str">
        <f t="shared" si="142"/>
        <v>Returned</v>
      </c>
      <c r="Z1108" s="6" t="str">
        <f t="shared" si="143"/>
        <v>No Discount</v>
      </c>
    </row>
    <row r="1109" spans="1:26" x14ac:dyDescent="0.35">
      <c r="A1109" s="8">
        <v>45525</v>
      </c>
      <c r="B1109" s="6" t="s">
        <v>21</v>
      </c>
      <c r="C1109" s="6" t="s">
        <v>28</v>
      </c>
      <c r="D1109" s="12">
        <v>11</v>
      </c>
      <c r="E1109" s="10">
        <v>143.85</v>
      </c>
      <c r="F1109" s="6" t="s">
        <v>31</v>
      </c>
      <c r="G1109" s="6" t="s">
        <v>34</v>
      </c>
      <c r="H1109" s="7">
        <v>0.1</v>
      </c>
      <c r="I1109" s="6" t="s">
        <v>36</v>
      </c>
      <c r="J1109" s="10">
        <v>1424.115</v>
      </c>
      <c r="K1109" s="6" t="s">
        <v>45</v>
      </c>
      <c r="L1109" s="6" t="s">
        <v>47</v>
      </c>
      <c r="M1109" s="12">
        <v>0</v>
      </c>
      <c r="N1109" s="9" t="s">
        <v>1155</v>
      </c>
      <c r="O1109" s="6" t="s">
        <v>2582</v>
      </c>
      <c r="P1109" s="11">
        <v>6.85</v>
      </c>
      <c r="Q1109" s="16">
        <v>45534</v>
      </c>
      <c r="R1109" s="6" t="s">
        <v>2924</v>
      </c>
      <c r="S1109" s="9">
        <f t="shared" si="136"/>
        <v>2024</v>
      </c>
      <c r="T1109" s="12">
        <f t="shared" si="137"/>
        <v>8</v>
      </c>
      <c r="U1109" s="6" t="str">
        <f t="shared" si="138"/>
        <v>Agustus</v>
      </c>
      <c r="V1109" s="9" t="str">
        <f t="shared" si="139"/>
        <v>Q3</v>
      </c>
      <c r="W1109" s="10">
        <f t="shared" si="140"/>
        <v>1417.2650000000001</v>
      </c>
      <c r="X1109" s="12">
        <f t="shared" si="141"/>
        <v>9</v>
      </c>
      <c r="Y1109" s="9" t="str">
        <f t="shared" si="142"/>
        <v>Completed</v>
      </c>
      <c r="Z1109" s="6" t="str">
        <f t="shared" si="143"/>
        <v>Medium</v>
      </c>
    </row>
    <row r="1110" spans="1:26" x14ac:dyDescent="0.35">
      <c r="A1110" s="8">
        <v>45070</v>
      </c>
      <c r="B1110" s="6" t="s">
        <v>22</v>
      </c>
      <c r="C1110" s="6" t="s">
        <v>27</v>
      </c>
      <c r="D1110" s="12">
        <v>4</v>
      </c>
      <c r="E1110" s="10">
        <v>323.63</v>
      </c>
      <c r="F1110" s="6" t="s">
        <v>32</v>
      </c>
      <c r="G1110" s="6" t="s">
        <v>35</v>
      </c>
      <c r="H1110" s="7">
        <v>0.1</v>
      </c>
      <c r="I1110" s="6" t="s">
        <v>39</v>
      </c>
      <c r="J1110" s="10">
        <v>1165.068</v>
      </c>
      <c r="K1110" s="6" t="s">
        <v>44</v>
      </c>
      <c r="L1110" s="6" t="s">
        <v>47</v>
      </c>
      <c r="M1110" s="12">
        <v>0</v>
      </c>
      <c r="N1110" s="9" t="s">
        <v>1156</v>
      </c>
      <c r="O1110" s="6" t="s">
        <v>2583</v>
      </c>
      <c r="P1110" s="11">
        <v>32.92</v>
      </c>
      <c r="Q1110" s="16">
        <v>45078</v>
      </c>
      <c r="R1110" s="6" t="s">
        <v>2925</v>
      </c>
      <c r="S1110" s="9">
        <f t="shared" si="136"/>
        <v>2023</v>
      </c>
      <c r="T1110" s="12">
        <f t="shared" si="137"/>
        <v>5</v>
      </c>
      <c r="U1110" s="6" t="str">
        <f t="shared" si="138"/>
        <v>Mei</v>
      </c>
      <c r="V1110" s="9" t="str">
        <f t="shared" si="139"/>
        <v>Q2</v>
      </c>
      <c r="W1110" s="10">
        <f t="shared" si="140"/>
        <v>1132.1479999999999</v>
      </c>
      <c r="X1110" s="12">
        <f t="shared" si="141"/>
        <v>8</v>
      </c>
      <c r="Y1110" s="9" t="str">
        <f t="shared" si="142"/>
        <v>Completed</v>
      </c>
      <c r="Z1110" s="6" t="str">
        <f t="shared" si="143"/>
        <v>Medium</v>
      </c>
    </row>
    <row r="1111" spans="1:26" x14ac:dyDescent="0.35">
      <c r="A1111" s="8">
        <v>45043</v>
      </c>
      <c r="B1111" s="6" t="s">
        <v>22</v>
      </c>
      <c r="C1111" s="6" t="s">
        <v>27</v>
      </c>
      <c r="D1111" s="12">
        <v>16</v>
      </c>
      <c r="E1111" s="10">
        <v>37.4</v>
      </c>
      <c r="F1111" s="6" t="s">
        <v>31</v>
      </c>
      <c r="G1111" s="6" t="s">
        <v>34</v>
      </c>
      <c r="H1111" s="7">
        <v>0.05</v>
      </c>
      <c r="I1111" s="6" t="s">
        <v>41</v>
      </c>
      <c r="J1111" s="10">
        <v>568.4799999999999</v>
      </c>
      <c r="K1111" s="6" t="s">
        <v>44</v>
      </c>
      <c r="L1111" s="6" t="s">
        <v>47</v>
      </c>
      <c r="M1111" s="12">
        <v>0</v>
      </c>
      <c r="N1111" s="9" t="s">
        <v>1157</v>
      </c>
      <c r="O1111" s="6" t="s">
        <v>2584</v>
      </c>
      <c r="P1111" s="11">
        <v>49.55</v>
      </c>
      <c r="Q1111" s="16">
        <v>45047</v>
      </c>
      <c r="R1111" s="6" t="s">
        <v>2925</v>
      </c>
      <c r="S1111" s="9">
        <f t="shared" si="136"/>
        <v>2023</v>
      </c>
      <c r="T1111" s="12">
        <f t="shared" si="137"/>
        <v>4</v>
      </c>
      <c r="U1111" s="6" t="str">
        <f t="shared" si="138"/>
        <v>April</v>
      </c>
      <c r="V1111" s="9" t="str">
        <f t="shared" si="139"/>
        <v>Q2</v>
      </c>
      <c r="W1111" s="10">
        <f t="shared" si="140"/>
        <v>518.92999999999995</v>
      </c>
      <c r="X1111" s="12">
        <f t="shared" si="141"/>
        <v>4</v>
      </c>
      <c r="Y1111" s="9" t="str">
        <f t="shared" si="142"/>
        <v>Completed</v>
      </c>
      <c r="Z1111" s="6" t="str">
        <f t="shared" si="143"/>
        <v>Low</v>
      </c>
    </row>
    <row r="1112" spans="1:26" x14ac:dyDescent="0.35">
      <c r="A1112" s="8">
        <v>45067</v>
      </c>
      <c r="B1112" s="6" t="s">
        <v>18</v>
      </c>
      <c r="C1112" s="6" t="s">
        <v>28</v>
      </c>
      <c r="D1112" s="12">
        <v>1</v>
      </c>
      <c r="E1112" s="10">
        <v>418.98</v>
      </c>
      <c r="F1112" s="6" t="s">
        <v>30</v>
      </c>
      <c r="G1112" s="6" t="s">
        <v>35</v>
      </c>
      <c r="H1112" s="7">
        <v>0.1</v>
      </c>
      <c r="I1112" s="6" t="s">
        <v>39</v>
      </c>
      <c r="J1112" s="10">
        <v>377.08200000000011</v>
      </c>
      <c r="K1112" s="6" t="s">
        <v>43</v>
      </c>
      <c r="L1112" s="6" t="s">
        <v>47</v>
      </c>
      <c r="M1112" s="12">
        <v>0</v>
      </c>
      <c r="N1112" s="9" t="s">
        <v>1158</v>
      </c>
      <c r="O1112" s="6" t="s">
        <v>2585</v>
      </c>
      <c r="P1112" s="11">
        <v>43.72</v>
      </c>
      <c r="Q1112" s="16">
        <v>45072</v>
      </c>
      <c r="R1112" s="6" t="s">
        <v>2921</v>
      </c>
      <c r="S1112" s="9">
        <f t="shared" si="136"/>
        <v>2023</v>
      </c>
      <c r="T1112" s="12">
        <f t="shared" si="137"/>
        <v>5</v>
      </c>
      <c r="U1112" s="6" t="str">
        <f t="shared" si="138"/>
        <v>Mei</v>
      </c>
      <c r="V1112" s="9" t="str">
        <f t="shared" si="139"/>
        <v>Q2</v>
      </c>
      <c r="W1112" s="10">
        <f t="shared" si="140"/>
        <v>333.36200000000008</v>
      </c>
      <c r="X1112" s="12">
        <f t="shared" si="141"/>
        <v>5</v>
      </c>
      <c r="Y1112" s="9" t="str">
        <f t="shared" si="142"/>
        <v>Completed</v>
      </c>
      <c r="Z1112" s="6" t="str">
        <f t="shared" si="143"/>
        <v>Medium</v>
      </c>
    </row>
    <row r="1113" spans="1:26" x14ac:dyDescent="0.35">
      <c r="A1113" s="8">
        <v>45704</v>
      </c>
      <c r="B1113" s="6" t="s">
        <v>18</v>
      </c>
      <c r="C1113" s="6" t="s">
        <v>27</v>
      </c>
      <c r="D1113" s="12">
        <v>12</v>
      </c>
      <c r="E1113" s="10">
        <v>108.35</v>
      </c>
      <c r="F1113" s="6" t="s">
        <v>31</v>
      </c>
      <c r="G1113" s="6" t="s">
        <v>34</v>
      </c>
      <c r="H1113" s="7">
        <v>0</v>
      </c>
      <c r="I1113" s="6" t="s">
        <v>40</v>
      </c>
      <c r="J1113" s="10">
        <v>1300.2</v>
      </c>
      <c r="K1113" s="6" t="s">
        <v>42</v>
      </c>
      <c r="L1113" s="6" t="s">
        <v>47</v>
      </c>
      <c r="M1113" s="12">
        <v>0</v>
      </c>
      <c r="N1113" s="9" t="s">
        <v>1159</v>
      </c>
      <c r="O1113" s="6" t="s">
        <v>2586</v>
      </c>
      <c r="P1113" s="11">
        <v>42.06</v>
      </c>
      <c r="Q1113" s="16">
        <v>45713</v>
      </c>
      <c r="R1113" s="6" t="s">
        <v>2921</v>
      </c>
      <c r="S1113" s="9">
        <f t="shared" si="136"/>
        <v>2025</v>
      </c>
      <c r="T1113" s="12">
        <f t="shared" si="137"/>
        <v>2</v>
      </c>
      <c r="U1113" s="6" t="str">
        <f t="shared" si="138"/>
        <v>Februari</v>
      </c>
      <c r="V1113" s="9" t="str">
        <f t="shared" si="139"/>
        <v>Q1</v>
      </c>
      <c r="W1113" s="10">
        <f t="shared" si="140"/>
        <v>1258.1400000000001</v>
      </c>
      <c r="X1113" s="12">
        <f t="shared" si="141"/>
        <v>9</v>
      </c>
      <c r="Y1113" s="9" t="str">
        <f t="shared" si="142"/>
        <v>Completed</v>
      </c>
      <c r="Z1113" s="6" t="str">
        <f t="shared" si="143"/>
        <v>No Discount</v>
      </c>
    </row>
    <row r="1114" spans="1:26" x14ac:dyDescent="0.35">
      <c r="A1114" s="8">
        <v>45162</v>
      </c>
      <c r="B1114" s="6" t="s">
        <v>18</v>
      </c>
      <c r="C1114" s="6" t="s">
        <v>28</v>
      </c>
      <c r="D1114" s="12">
        <v>5</v>
      </c>
      <c r="E1114" s="10">
        <v>256.42</v>
      </c>
      <c r="F1114" s="6" t="s">
        <v>30</v>
      </c>
      <c r="G1114" s="6" t="s">
        <v>35</v>
      </c>
      <c r="H1114" s="7">
        <v>0</v>
      </c>
      <c r="I1114" s="6" t="s">
        <v>37</v>
      </c>
      <c r="J1114" s="10">
        <v>1282.0999999999999</v>
      </c>
      <c r="K1114" s="6" t="s">
        <v>43</v>
      </c>
      <c r="L1114" s="6" t="s">
        <v>47</v>
      </c>
      <c r="M1114" s="12">
        <v>0</v>
      </c>
      <c r="N1114" s="9" t="s">
        <v>1160</v>
      </c>
      <c r="O1114" s="6" t="s">
        <v>2587</v>
      </c>
      <c r="P1114" s="11">
        <v>28.74</v>
      </c>
      <c r="Q1114" s="16">
        <v>45167</v>
      </c>
      <c r="R1114" s="6" t="s">
        <v>2921</v>
      </c>
      <c r="S1114" s="9">
        <f t="shared" si="136"/>
        <v>2023</v>
      </c>
      <c r="T1114" s="12">
        <f t="shared" si="137"/>
        <v>8</v>
      </c>
      <c r="U1114" s="6" t="str">
        <f t="shared" si="138"/>
        <v>Agustus</v>
      </c>
      <c r="V1114" s="9" t="str">
        <f t="shared" si="139"/>
        <v>Q3</v>
      </c>
      <c r="W1114" s="10">
        <f t="shared" si="140"/>
        <v>1253.3599999999999</v>
      </c>
      <c r="X1114" s="12">
        <f t="shared" si="141"/>
        <v>5</v>
      </c>
      <c r="Y1114" s="9" t="str">
        <f t="shared" si="142"/>
        <v>Completed</v>
      </c>
      <c r="Z1114" s="6" t="str">
        <f t="shared" si="143"/>
        <v>No Discount</v>
      </c>
    </row>
    <row r="1115" spans="1:26" x14ac:dyDescent="0.35">
      <c r="A1115" s="8">
        <v>45365</v>
      </c>
      <c r="B1115" s="6" t="s">
        <v>18</v>
      </c>
      <c r="C1115" s="6" t="s">
        <v>25</v>
      </c>
      <c r="D1115" s="12">
        <v>16</v>
      </c>
      <c r="E1115" s="10">
        <v>544.91</v>
      </c>
      <c r="F1115" s="6" t="s">
        <v>30</v>
      </c>
      <c r="G1115" s="6" t="s">
        <v>35</v>
      </c>
      <c r="H1115" s="7">
        <v>0.1</v>
      </c>
      <c r="I1115" s="6" t="s">
        <v>38</v>
      </c>
      <c r="J1115" s="10">
        <v>7846.7039999999997</v>
      </c>
      <c r="K1115" s="6" t="s">
        <v>44</v>
      </c>
      <c r="L1115" s="6" t="s">
        <v>47</v>
      </c>
      <c r="M1115" s="12">
        <v>0</v>
      </c>
      <c r="N1115" s="9" t="s">
        <v>1161</v>
      </c>
      <c r="O1115" s="6" t="s">
        <v>2588</v>
      </c>
      <c r="P1115" s="11">
        <v>39.26</v>
      </c>
      <c r="Q1115" s="16">
        <v>45372</v>
      </c>
      <c r="R1115" s="6" t="s">
        <v>2921</v>
      </c>
      <c r="S1115" s="9">
        <f t="shared" si="136"/>
        <v>2024</v>
      </c>
      <c r="T1115" s="12">
        <f t="shared" si="137"/>
        <v>3</v>
      </c>
      <c r="U1115" s="6" t="str">
        <f t="shared" si="138"/>
        <v>Maret</v>
      </c>
      <c r="V1115" s="9" t="str">
        <f t="shared" si="139"/>
        <v>Q1</v>
      </c>
      <c r="W1115" s="10">
        <f t="shared" si="140"/>
        <v>7807.4439999999995</v>
      </c>
      <c r="X1115" s="12">
        <f t="shared" si="141"/>
        <v>7</v>
      </c>
      <c r="Y1115" s="9" t="str">
        <f t="shared" si="142"/>
        <v>Completed</v>
      </c>
      <c r="Z1115" s="6" t="str">
        <f t="shared" si="143"/>
        <v>Medium</v>
      </c>
    </row>
    <row r="1116" spans="1:26" x14ac:dyDescent="0.35">
      <c r="A1116" s="8">
        <v>45320</v>
      </c>
      <c r="B1116" s="6" t="s">
        <v>20</v>
      </c>
      <c r="C1116" s="6" t="s">
        <v>25</v>
      </c>
      <c r="D1116" s="12">
        <v>19</v>
      </c>
      <c r="E1116" s="10">
        <v>113.42</v>
      </c>
      <c r="F1116" s="6" t="s">
        <v>31</v>
      </c>
      <c r="G1116" s="6" t="s">
        <v>35</v>
      </c>
      <c r="H1116" s="7">
        <v>0</v>
      </c>
      <c r="I1116" s="6" t="s">
        <v>36</v>
      </c>
      <c r="J1116" s="10">
        <v>2154.98</v>
      </c>
      <c r="K1116" s="6" t="s">
        <v>45</v>
      </c>
      <c r="L1116" s="6" t="s">
        <v>49</v>
      </c>
      <c r="M1116" s="12">
        <v>0</v>
      </c>
      <c r="N1116" s="9" t="s">
        <v>1162</v>
      </c>
      <c r="O1116" s="6" t="s">
        <v>2589</v>
      </c>
      <c r="P1116" s="11">
        <v>44.96</v>
      </c>
      <c r="Q1116" s="16">
        <v>45329</v>
      </c>
      <c r="R1116" s="6" t="s">
        <v>2923</v>
      </c>
      <c r="S1116" s="9">
        <f t="shared" si="136"/>
        <v>2024</v>
      </c>
      <c r="T1116" s="12">
        <f t="shared" si="137"/>
        <v>1</v>
      </c>
      <c r="U1116" s="6" t="str">
        <f t="shared" si="138"/>
        <v>Januari</v>
      </c>
      <c r="V1116" s="9" t="str">
        <f t="shared" si="139"/>
        <v>Q1</v>
      </c>
      <c r="W1116" s="10">
        <f t="shared" si="140"/>
        <v>2110.02</v>
      </c>
      <c r="X1116" s="12">
        <f t="shared" si="141"/>
        <v>9</v>
      </c>
      <c r="Y1116" s="9" t="str">
        <f t="shared" si="142"/>
        <v>Completed</v>
      </c>
      <c r="Z1116" s="6" t="str">
        <f t="shared" si="143"/>
        <v>No Discount</v>
      </c>
    </row>
    <row r="1117" spans="1:26" x14ac:dyDescent="0.35">
      <c r="A1117" s="8">
        <v>45513</v>
      </c>
      <c r="B1117" s="6" t="s">
        <v>19</v>
      </c>
      <c r="C1117" s="6" t="s">
        <v>24</v>
      </c>
      <c r="D1117" s="12">
        <v>10</v>
      </c>
      <c r="E1117" s="10">
        <v>522.73</v>
      </c>
      <c r="F1117" s="6" t="s">
        <v>32</v>
      </c>
      <c r="G1117" s="6" t="s">
        <v>35</v>
      </c>
      <c r="H1117" s="7">
        <v>0.1</v>
      </c>
      <c r="I1117" s="6" t="s">
        <v>41</v>
      </c>
      <c r="J1117" s="10">
        <v>4704.5700000000006</v>
      </c>
      <c r="K1117" s="6" t="s">
        <v>44</v>
      </c>
      <c r="L1117" s="6" t="s">
        <v>2928</v>
      </c>
      <c r="M1117" s="12">
        <v>0</v>
      </c>
      <c r="N1117" s="9" t="s">
        <v>1163</v>
      </c>
      <c r="O1117" s="6" t="s">
        <v>2590</v>
      </c>
      <c r="P1117" s="11">
        <v>20.059999999999999</v>
      </c>
      <c r="Q1117" s="16">
        <v>45519</v>
      </c>
      <c r="R1117" s="6" t="s">
        <v>2922</v>
      </c>
      <c r="S1117" s="9">
        <f t="shared" si="136"/>
        <v>2024</v>
      </c>
      <c r="T1117" s="12">
        <f t="shared" si="137"/>
        <v>8</v>
      </c>
      <c r="U1117" s="6" t="str">
        <f t="shared" si="138"/>
        <v>Agustus</v>
      </c>
      <c r="V1117" s="9" t="str">
        <f t="shared" si="139"/>
        <v>Q3</v>
      </c>
      <c r="W1117" s="10">
        <f t="shared" si="140"/>
        <v>4684.51</v>
      </c>
      <c r="X1117" s="12">
        <f t="shared" si="141"/>
        <v>6</v>
      </c>
      <c r="Y1117" s="9" t="str">
        <f t="shared" si="142"/>
        <v>Completed</v>
      </c>
      <c r="Z1117" s="6" t="str">
        <f t="shared" si="143"/>
        <v>Medium</v>
      </c>
    </row>
    <row r="1118" spans="1:26" x14ac:dyDescent="0.35">
      <c r="A1118" s="8">
        <v>45481</v>
      </c>
      <c r="B1118" s="6" t="s">
        <v>20</v>
      </c>
      <c r="C1118" s="6" t="s">
        <v>28</v>
      </c>
      <c r="D1118" s="12">
        <v>18</v>
      </c>
      <c r="E1118" s="10">
        <v>448.03</v>
      </c>
      <c r="F1118" s="6" t="s">
        <v>30</v>
      </c>
      <c r="G1118" s="6" t="s">
        <v>35</v>
      </c>
      <c r="H1118" s="7">
        <v>0.15</v>
      </c>
      <c r="I1118" s="6" t="s">
        <v>38</v>
      </c>
      <c r="J1118" s="10">
        <v>6854.8589999999986</v>
      </c>
      <c r="K1118" s="6" t="s">
        <v>46</v>
      </c>
      <c r="L1118" s="6" t="s">
        <v>49</v>
      </c>
      <c r="M1118" s="12">
        <v>1</v>
      </c>
      <c r="N1118" s="9" t="s">
        <v>1164</v>
      </c>
      <c r="O1118" s="6" t="s">
        <v>2591</v>
      </c>
      <c r="P1118" s="11">
        <v>13.23</v>
      </c>
      <c r="Q1118" s="16">
        <v>45490</v>
      </c>
      <c r="R1118" s="6" t="s">
        <v>2923</v>
      </c>
      <c r="S1118" s="9">
        <f t="shared" si="136"/>
        <v>2024</v>
      </c>
      <c r="T1118" s="12">
        <f t="shared" si="137"/>
        <v>7</v>
      </c>
      <c r="U1118" s="6" t="str">
        <f t="shared" si="138"/>
        <v>Juli</v>
      </c>
      <c r="V1118" s="9" t="str">
        <f t="shared" si="139"/>
        <v>Q3</v>
      </c>
      <c r="W1118" s="10">
        <f t="shared" si="140"/>
        <v>6841.628999999999</v>
      </c>
      <c r="X1118" s="12">
        <f t="shared" si="141"/>
        <v>9</v>
      </c>
      <c r="Y1118" s="9" t="str">
        <f t="shared" si="142"/>
        <v>Returned</v>
      </c>
      <c r="Z1118" s="6" t="str">
        <f t="shared" si="143"/>
        <v>High</v>
      </c>
    </row>
    <row r="1119" spans="1:26" x14ac:dyDescent="0.35">
      <c r="A1119" s="8">
        <v>45524</v>
      </c>
      <c r="B1119" s="6" t="s">
        <v>20</v>
      </c>
      <c r="C1119" s="6" t="s">
        <v>27</v>
      </c>
      <c r="D1119" s="12">
        <v>15</v>
      </c>
      <c r="E1119" s="10">
        <v>208.51</v>
      </c>
      <c r="F1119" s="6" t="s">
        <v>31</v>
      </c>
      <c r="G1119" s="6" t="s">
        <v>35</v>
      </c>
      <c r="H1119" s="7">
        <v>0.05</v>
      </c>
      <c r="I1119" s="6" t="s">
        <v>39</v>
      </c>
      <c r="J1119" s="10">
        <v>2971.267499999999</v>
      </c>
      <c r="K1119" s="6" t="s">
        <v>43</v>
      </c>
      <c r="L1119" s="6" t="s">
        <v>2928</v>
      </c>
      <c r="M1119" s="12">
        <v>0</v>
      </c>
      <c r="N1119" s="9" t="s">
        <v>1165</v>
      </c>
      <c r="O1119" s="6" t="s">
        <v>2592</v>
      </c>
      <c r="P1119" s="11">
        <v>37.81</v>
      </c>
      <c r="Q1119" s="16">
        <v>45533</v>
      </c>
      <c r="R1119" s="6" t="s">
        <v>2923</v>
      </c>
      <c r="S1119" s="9">
        <f t="shared" si="136"/>
        <v>2024</v>
      </c>
      <c r="T1119" s="12">
        <f t="shared" si="137"/>
        <v>8</v>
      </c>
      <c r="U1119" s="6" t="str">
        <f t="shared" si="138"/>
        <v>Agustus</v>
      </c>
      <c r="V1119" s="9" t="str">
        <f t="shared" si="139"/>
        <v>Q3</v>
      </c>
      <c r="W1119" s="10">
        <f t="shared" si="140"/>
        <v>2933.4574999999991</v>
      </c>
      <c r="X1119" s="12">
        <f t="shared" si="141"/>
        <v>9</v>
      </c>
      <c r="Y1119" s="9" t="str">
        <f t="shared" si="142"/>
        <v>Completed</v>
      </c>
      <c r="Z1119" s="6" t="str">
        <f t="shared" si="143"/>
        <v>Low</v>
      </c>
    </row>
    <row r="1120" spans="1:26" x14ac:dyDescent="0.35">
      <c r="A1120" s="8">
        <v>45103</v>
      </c>
      <c r="B1120" s="6" t="s">
        <v>21</v>
      </c>
      <c r="C1120" s="6" t="s">
        <v>23</v>
      </c>
      <c r="D1120" s="12">
        <v>13</v>
      </c>
      <c r="E1120" s="10">
        <v>423.64</v>
      </c>
      <c r="F1120" s="6" t="s">
        <v>32</v>
      </c>
      <c r="G1120" s="6" t="s">
        <v>35</v>
      </c>
      <c r="H1120" s="7">
        <v>0.1</v>
      </c>
      <c r="I1120" s="6" t="s">
        <v>37</v>
      </c>
      <c r="J1120" s="10">
        <v>4956.5879999999997</v>
      </c>
      <c r="K1120" s="6" t="s">
        <v>45</v>
      </c>
      <c r="L1120" s="6" t="s">
        <v>2928</v>
      </c>
      <c r="M1120" s="12">
        <v>1</v>
      </c>
      <c r="N1120" s="9" t="s">
        <v>1166</v>
      </c>
      <c r="O1120" s="6" t="s">
        <v>2593</v>
      </c>
      <c r="P1120" s="11">
        <v>23.31</v>
      </c>
      <c r="Q1120" s="16">
        <v>45105</v>
      </c>
      <c r="R1120" s="6" t="s">
        <v>2924</v>
      </c>
      <c r="S1120" s="9">
        <f t="shared" si="136"/>
        <v>2023</v>
      </c>
      <c r="T1120" s="12">
        <f t="shared" si="137"/>
        <v>6</v>
      </c>
      <c r="U1120" s="6" t="str">
        <f t="shared" si="138"/>
        <v>Juni</v>
      </c>
      <c r="V1120" s="9" t="str">
        <f t="shared" si="139"/>
        <v>Q2</v>
      </c>
      <c r="W1120" s="10">
        <f t="shared" si="140"/>
        <v>4933.2779999999993</v>
      </c>
      <c r="X1120" s="12">
        <f t="shared" si="141"/>
        <v>2</v>
      </c>
      <c r="Y1120" s="9" t="str">
        <f t="shared" si="142"/>
        <v>Returned</v>
      </c>
      <c r="Z1120" s="6" t="str">
        <f t="shared" si="143"/>
        <v>Medium</v>
      </c>
    </row>
    <row r="1121" spans="1:26" x14ac:dyDescent="0.35">
      <c r="A1121" s="8">
        <v>45283</v>
      </c>
      <c r="B1121" s="6" t="s">
        <v>18</v>
      </c>
      <c r="C1121" s="6" t="s">
        <v>26</v>
      </c>
      <c r="D1121" s="12">
        <v>5</v>
      </c>
      <c r="E1121" s="10">
        <v>552.26</v>
      </c>
      <c r="F1121" s="6" t="s">
        <v>33</v>
      </c>
      <c r="G1121" s="6" t="s">
        <v>34</v>
      </c>
      <c r="H1121" s="7">
        <v>0.15</v>
      </c>
      <c r="I1121" s="6" t="s">
        <v>37</v>
      </c>
      <c r="J1121" s="10">
        <v>2347.105</v>
      </c>
      <c r="K1121" s="6" t="s">
        <v>45</v>
      </c>
      <c r="L1121" s="6" t="s">
        <v>49</v>
      </c>
      <c r="M1121" s="12">
        <v>0</v>
      </c>
      <c r="N1121" s="9" t="s">
        <v>1167</v>
      </c>
      <c r="O1121" s="6" t="s">
        <v>2594</v>
      </c>
      <c r="P1121" s="11">
        <v>26.5</v>
      </c>
      <c r="Q1121" s="16">
        <v>45285</v>
      </c>
      <c r="R1121" s="6" t="s">
        <v>2921</v>
      </c>
      <c r="S1121" s="9">
        <f t="shared" si="136"/>
        <v>2023</v>
      </c>
      <c r="T1121" s="12">
        <f t="shared" si="137"/>
        <v>12</v>
      </c>
      <c r="U1121" s="6" t="str">
        <f t="shared" si="138"/>
        <v>Desember</v>
      </c>
      <c r="V1121" s="9" t="str">
        <f t="shared" si="139"/>
        <v>Q4</v>
      </c>
      <c r="W1121" s="10">
        <f t="shared" si="140"/>
        <v>2320.605</v>
      </c>
      <c r="X1121" s="12">
        <f t="shared" si="141"/>
        <v>2</v>
      </c>
      <c r="Y1121" s="9" t="str">
        <f t="shared" si="142"/>
        <v>Completed</v>
      </c>
      <c r="Z1121" s="6" t="str">
        <f t="shared" si="143"/>
        <v>High</v>
      </c>
    </row>
    <row r="1122" spans="1:26" x14ac:dyDescent="0.35">
      <c r="A1122" s="8">
        <v>45158</v>
      </c>
      <c r="B1122" s="6" t="s">
        <v>21</v>
      </c>
      <c r="C1122" s="6" t="s">
        <v>25</v>
      </c>
      <c r="D1122" s="12">
        <v>1</v>
      </c>
      <c r="E1122" s="10">
        <v>182.11</v>
      </c>
      <c r="F1122" s="6" t="s">
        <v>31</v>
      </c>
      <c r="G1122" s="6" t="s">
        <v>35</v>
      </c>
      <c r="H1122" s="7">
        <v>0.1</v>
      </c>
      <c r="I1122" s="6" t="s">
        <v>39</v>
      </c>
      <c r="J1122" s="10">
        <v>163.899</v>
      </c>
      <c r="K1122" s="6" t="s">
        <v>44</v>
      </c>
      <c r="L1122" s="6" t="s">
        <v>49</v>
      </c>
      <c r="M1122" s="12">
        <v>0</v>
      </c>
      <c r="N1122" s="9" t="s">
        <v>1168</v>
      </c>
      <c r="O1122" s="6" t="s">
        <v>2595</v>
      </c>
      <c r="P1122" s="11">
        <v>7.31</v>
      </c>
      <c r="Q1122" s="16">
        <v>45165</v>
      </c>
      <c r="R1122" s="6" t="s">
        <v>2924</v>
      </c>
      <c r="S1122" s="9">
        <f t="shared" si="136"/>
        <v>2023</v>
      </c>
      <c r="T1122" s="12">
        <f t="shared" si="137"/>
        <v>8</v>
      </c>
      <c r="U1122" s="6" t="str">
        <f t="shared" si="138"/>
        <v>Agustus</v>
      </c>
      <c r="V1122" s="9" t="str">
        <f t="shared" si="139"/>
        <v>Q3</v>
      </c>
      <c r="W1122" s="10">
        <f t="shared" si="140"/>
        <v>156.589</v>
      </c>
      <c r="X1122" s="12">
        <f t="shared" si="141"/>
        <v>7</v>
      </c>
      <c r="Y1122" s="9" t="str">
        <f t="shared" si="142"/>
        <v>Completed</v>
      </c>
      <c r="Z1122" s="6" t="str">
        <f t="shared" si="143"/>
        <v>Medium</v>
      </c>
    </row>
    <row r="1123" spans="1:26" x14ac:dyDescent="0.35">
      <c r="A1123" s="8">
        <v>45593</v>
      </c>
      <c r="B1123" s="6" t="s">
        <v>22</v>
      </c>
      <c r="C1123" s="6" t="s">
        <v>25</v>
      </c>
      <c r="D1123" s="12">
        <v>7</v>
      </c>
      <c r="E1123" s="10">
        <v>466.36</v>
      </c>
      <c r="F1123" s="6" t="s">
        <v>33</v>
      </c>
      <c r="G1123" s="6" t="s">
        <v>34</v>
      </c>
      <c r="H1123" s="7">
        <v>0.05</v>
      </c>
      <c r="I1123" s="6" t="s">
        <v>41</v>
      </c>
      <c r="J1123" s="10">
        <v>3101.2939999999999</v>
      </c>
      <c r="K1123" s="6" t="s">
        <v>42</v>
      </c>
      <c r="L1123" s="6" t="s">
        <v>48</v>
      </c>
      <c r="M1123" s="12">
        <v>1</v>
      </c>
      <c r="N1123" s="9" t="s">
        <v>1169</v>
      </c>
      <c r="O1123" s="6" t="s">
        <v>2596</v>
      </c>
      <c r="P1123" s="11">
        <v>11.45</v>
      </c>
      <c r="Q1123" s="16">
        <v>45602</v>
      </c>
      <c r="R1123" s="6" t="s">
        <v>2925</v>
      </c>
      <c r="S1123" s="9">
        <f t="shared" si="136"/>
        <v>2024</v>
      </c>
      <c r="T1123" s="12">
        <f t="shared" si="137"/>
        <v>10</v>
      </c>
      <c r="U1123" s="6" t="str">
        <f t="shared" si="138"/>
        <v>Oktober</v>
      </c>
      <c r="V1123" s="9" t="str">
        <f t="shared" si="139"/>
        <v>Q4</v>
      </c>
      <c r="W1123" s="10">
        <f t="shared" si="140"/>
        <v>3089.8440000000001</v>
      </c>
      <c r="X1123" s="12">
        <f t="shared" si="141"/>
        <v>9</v>
      </c>
      <c r="Y1123" s="9" t="str">
        <f t="shared" si="142"/>
        <v>Returned</v>
      </c>
      <c r="Z1123" s="6" t="str">
        <f t="shared" si="143"/>
        <v>Low</v>
      </c>
    </row>
    <row r="1124" spans="1:26" x14ac:dyDescent="0.35">
      <c r="A1124" s="8">
        <v>45607</v>
      </c>
      <c r="B1124" s="6" t="s">
        <v>18</v>
      </c>
      <c r="C1124" s="6" t="s">
        <v>29</v>
      </c>
      <c r="D1124" s="12">
        <v>15</v>
      </c>
      <c r="E1124" s="10">
        <v>140.54</v>
      </c>
      <c r="F1124" s="6" t="s">
        <v>31</v>
      </c>
      <c r="G1124" s="6" t="s">
        <v>34</v>
      </c>
      <c r="H1124" s="7">
        <v>0.1</v>
      </c>
      <c r="I1124" s="6" t="s">
        <v>36</v>
      </c>
      <c r="J1124" s="10">
        <v>1897.29</v>
      </c>
      <c r="K1124" s="6" t="s">
        <v>44</v>
      </c>
      <c r="L1124" s="6" t="s">
        <v>48</v>
      </c>
      <c r="M1124" s="12">
        <v>0</v>
      </c>
      <c r="N1124" s="9" t="s">
        <v>1170</v>
      </c>
      <c r="O1124" s="6" t="s">
        <v>2597</v>
      </c>
      <c r="P1124" s="11">
        <v>49.91</v>
      </c>
      <c r="Q1124" s="16">
        <v>45617</v>
      </c>
      <c r="R1124" s="6" t="s">
        <v>2921</v>
      </c>
      <c r="S1124" s="9">
        <f t="shared" si="136"/>
        <v>2024</v>
      </c>
      <c r="T1124" s="12">
        <f t="shared" si="137"/>
        <v>11</v>
      </c>
      <c r="U1124" s="6" t="str">
        <f t="shared" si="138"/>
        <v>November</v>
      </c>
      <c r="V1124" s="9" t="str">
        <f t="shared" si="139"/>
        <v>Q4</v>
      </c>
      <c r="W1124" s="10">
        <f t="shared" si="140"/>
        <v>1847.3799999999999</v>
      </c>
      <c r="X1124" s="12">
        <f t="shared" si="141"/>
        <v>10</v>
      </c>
      <c r="Y1124" s="9" t="str">
        <f t="shared" si="142"/>
        <v>Completed</v>
      </c>
      <c r="Z1124" s="6" t="str">
        <f t="shared" si="143"/>
        <v>Medium</v>
      </c>
    </row>
    <row r="1125" spans="1:26" x14ac:dyDescent="0.35">
      <c r="A1125" s="8">
        <v>45267</v>
      </c>
      <c r="B1125" s="6" t="s">
        <v>22</v>
      </c>
      <c r="C1125" s="6" t="s">
        <v>25</v>
      </c>
      <c r="D1125" s="12">
        <v>17</v>
      </c>
      <c r="E1125" s="10">
        <v>460.31</v>
      </c>
      <c r="F1125" s="6" t="s">
        <v>31</v>
      </c>
      <c r="G1125" s="6" t="s">
        <v>35</v>
      </c>
      <c r="H1125" s="7">
        <v>0.15</v>
      </c>
      <c r="I1125" s="6" t="s">
        <v>40</v>
      </c>
      <c r="J1125" s="10">
        <v>6651.4795000000004</v>
      </c>
      <c r="K1125" s="6" t="s">
        <v>42</v>
      </c>
      <c r="L1125" s="6" t="s">
        <v>49</v>
      </c>
      <c r="M1125" s="12">
        <v>0</v>
      </c>
      <c r="N1125" s="9" t="s">
        <v>1171</v>
      </c>
      <c r="O1125" s="6" t="s">
        <v>2598</v>
      </c>
      <c r="P1125" s="11">
        <v>40.18</v>
      </c>
      <c r="Q1125" s="16">
        <v>45275</v>
      </c>
      <c r="R1125" s="6" t="s">
        <v>2925</v>
      </c>
      <c r="S1125" s="9">
        <f t="shared" si="136"/>
        <v>2023</v>
      </c>
      <c r="T1125" s="12">
        <f t="shared" si="137"/>
        <v>12</v>
      </c>
      <c r="U1125" s="6" t="str">
        <f t="shared" si="138"/>
        <v>Desember</v>
      </c>
      <c r="V1125" s="9" t="str">
        <f t="shared" si="139"/>
        <v>Q4</v>
      </c>
      <c r="W1125" s="10">
        <f t="shared" si="140"/>
        <v>6611.2995000000001</v>
      </c>
      <c r="X1125" s="12">
        <f t="shared" si="141"/>
        <v>8</v>
      </c>
      <c r="Y1125" s="9" t="str">
        <f t="shared" si="142"/>
        <v>Completed</v>
      </c>
      <c r="Z1125" s="6" t="str">
        <f t="shared" si="143"/>
        <v>High</v>
      </c>
    </row>
    <row r="1126" spans="1:26" x14ac:dyDescent="0.35">
      <c r="A1126" s="8">
        <v>45374</v>
      </c>
      <c r="B1126" s="6" t="s">
        <v>22</v>
      </c>
      <c r="C1126" s="6" t="s">
        <v>23</v>
      </c>
      <c r="D1126" s="12">
        <v>5</v>
      </c>
      <c r="E1126" s="10">
        <v>132.87</v>
      </c>
      <c r="F1126" s="6" t="s">
        <v>30</v>
      </c>
      <c r="G1126" s="6" t="s">
        <v>35</v>
      </c>
      <c r="H1126" s="7">
        <v>0</v>
      </c>
      <c r="I1126" s="6" t="s">
        <v>41</v>
      </c>
      <c r="J1126" s="10">
        <v>664.35</v>
      </c>
      <c r="K1126" s="6" t="s">
        <v>45</v>
      </c>
      <c r="L1126" s="6" t="s">
        <v>49</v>
      </c>
      <c r="M1126" s="12">
        <v>0</v>
      </c>
      <c r="N1126" s="9" t="s">
        <v>1172</v>
      </c>
      <c r="O1126" s="6" t="s">
        <v>2599</v>
      </c>
      <c r="P1126" s="11">
        <v>37.909999999999997</v>
      </c>
      <c r="Q1126" s="16">
        <v>45384</v>
      </c>
      <c r="R1126" s="6" t="s">
        <v>2925</v>
      </c>
      <c r="S1126" s="9">
        <f t="shared" si="136"/>
        <v>2024</v>
      </c>
      <c r="T1126" s="12">
        <f t="shared" si="137"/>
        <v>3</v>
      </c>
      <c r="U1126" s="6" t="str">
        <f t="shared" si="138"/>
        <v>Maret</v>
      </c>
      <c r="V1126" s="9" t="str">
        <f t="shared" si="139"/>
        <v>Q1</v>
      </c>
      <c r="W1126" s="10">
        <f t="shared" si="140"/>
        <v>626.44000000000005</v>
      </c>
      <c r="X1126" s="12">
        <f t="shared" si="141"/>
        <v>10</v>
      </c>
      <c r="Y1126" s="9" t="str">
        <f t="shared" si="142"/>
        <v>Completed</v>
      </c>
      <c r="Z1126" s="6" t="str">
        <f t="shared" si="143"/>
        <v>No Discount</v>
      </c>
    </row>
    <row r="1127" spans="1:26" x14ac:dyDescent="0.35">
      <c r="A1127" s="8">
        <v>45594</v>
      </c>
      <c r="B1127" s="6" t="s">
        <v>22</v>
      </c>
      <c r="C1127" s="6" t="s">
        <v>28</v>
      </c>
      <c r="D1127" s="12">
        <v>12</v>
      </c>
      <c r="E1127" s="10">
        <v>209.86</v>
      </c>
      <c r="F1127" s="6" t="s">
        <v>33</v>
      </c>
      <c r="G1127" s="6" t="s">
        <v>35</v>
      </c>
      <c r="H1127" s="7">
        <v>0.05</v>
      </c>
      <c r="I1127" s="6" t="s">
        <v>41</v>
      </c>
      <c r="J1127" s="10">
        <v>2392.404</v>
      </c>
      <c r="K1127" s="6" t="s">
        <v>42</v>
      </c>
      <c r="L1127" s="6" t="s">
        <v>49</v>
      </c>
      <c r="M1127" s="12">
        <v>0</v>
      </c>
      <c r="N1127" s="9" t="s">
        <v>1173</v>
      </c>
      <c r="O1127" s="6" t="s">
        <v>2600</v>
      </c>
      <c r="P1127" s="11">
        <v>8.7799999999999994</v>
      </c>
      <c r="Q1127" s="16">
        <v>45598</v>
      </c>
      <c r="R1127" s="6" t="s">
        <v>2925</v>
      </c>
      <c r="S1127" s="9">
        <f t="shared" si="136"/>
        <v>2024</v>
      </c>
      <c r="T1127" s="12">
        <f t="shared" si="137"/>
        <v>10</v>
      </c>
      <c r="U1127" s="6" t="str">
        <f t="shared" si="138"/>
        <v>Oktober</v>
      </c>
      <c r="V1127" s="9" t="str">
        <f t="shared" si="139"/>
        <v>Q4</v>
      </c>
      <c r="W1127" s="10">
        <f t="shared" si="140"/>
        <v>2383.6239999999998</v>
      </c>
      <c r="X1127" s="12">
        <f t="shared" si="141"/>
        <v>4</v>
      </c>
      <c r="Y1127" s="9" t="str">
        <f t="shared" si="142"/>
        <v>Completed</v>
      </c>
      <c r="Z1127" s="6" t="str">
        <f t="shared" si="143"/>
        <v>Low</v>
      </c>
    </row>
    <row r="1128" spans="1:26" x14ac:dyDescent="0.35">
      <c r="A1128" s="8">
        <v>45825</v>
      </c>
      <c r="B1128" s="6" t="s">
        <v>18</v>
      </c>
      <c r="C1128" s="6" t="s">
        <v>23</v>
      </c>
      <c r="D1128" s="12">
        <v>9</v>
      </c>
      <c r="E1128" s="10">
        <v>31.35</v>
      </c>
      <c r="F1128" s="6" t="s">
        <v>30</v>
      </c>
      <c r="G1128" s="6" t="s">
        <v>35</v>
      </c>
      <c r="H1128" s="7">
        <v>0.1</v>
      </c>
      <c r="I1128" s="6" t="s">
        <v>40</v>
      </c>
      <c r="J1128" s="10">
        <v>253.935</v>
      </c>
      <c r="K1128" s="6" t="s">
        <v>46</v>
      </c>
      <c r="L1128" s="6" t="s">
        <v>48</v>
      </c>
      <c r="M1128" s="12">
        <v>0</v>
      </c>
      <c r="N1128" s="9" t="s">
        <v>1174</v>
      </c>
      <c r="O1128" s="6" t="s">
        <v>2601</v>
      </c>
      <c r="P1128" s="11">
        <v>39.32</v>
      </c>
      <c r="Q1128" s="16">
        <v>45830</v>
      </c>
      <c r="R1128" s="6" t="s">
        <v>2921</v>
      </c>
      <c r="S1128" s="9">
        <f t="shared" si="136"/>
        <v>2025</v>
      </c>
      <c r="T1128" s="12">
        <f t="shared" si="137"/>
        <v>6</v>
      </c>
      <c r="U1128" s="6" t="str">
        <f t="shared" si="138"/>
        <v>Juni</v>
      </c>
      <c r="V1128" s="9" t="str">
        <f t="shared" si="139"/>
        <v>Q2</v>
      </c>
      <c r="W1128" s="10">
        <f t="shared" si="140"/>
        <v>214.61500000000001</v>
      </c>
      <c r="X1128" s="12">
        <f t="shared" si="141"/>
        <v>5</v>
      </c>
      <c r="Y1128" s="9" t="str">
        <f t="shared" si="142"/>
        <v>Completed</v>
      </c>
      <c r="Z1128" s="6" t="str">
        <f t="shared" si="143"/>
        <v>Medium</v>
      </c>
    </row>
    <row r="1129" spans="1:26" x14ac:dyDescent="0.35">
      <c r="A1129" s="8">
        <v>45003</v>
      </c>
      <c r="B1129" s="6" t="s">
        <v>20</v>
      </c>
      <c r="C1129" s="6" t="s">
        <v>26</v>
      </c>
      <c r="D1129" s="12">
        <v>11</v>
      </c>
      <c r="E1129" s="10">
        <v>335.11</v>
      </c>
      <c r="F1129" s="6" t="s">
        <v>32</v>
      </c>
      <c r="G1129" s="6" t="s">
        <v>35</v>
      </c>
      <c r="H1129" s="7">
        <v>0</v>
      </c>
      <c r="I1129" s="6" t="s">
        <v>38</v>
      </c>
      <c r="J1129" s="10">
        <v>3686.21</v>
      </c>
      <c r="K1129" s="6" t="s">
        <v>43</v>
      </c>
      <c r="L1129" s="6" t="s">
        <v>47</v>
      </c>
      <c r="M1129" s="12">
        <v>0</v>
      </c>
      <c r="N1129" s="9" t="s">
        <v>1175</v>
      </c>
      <c r="O1129" s="6" t="s">
        <v>2602</v>
      </c>
      <c r="P1129" s="11">
        <v>29.95</v>
      </c>
      <c r="Q1129" s="16">
        <v>45011</v>
      </c>
      <c r="R1129" s="6" t="s">
        <v>2923</v>
      </c>
      <c r="S1129" s="9">
        <f t="shared" si="136"/>
        <v>2023</v>
      </c>
      <c r="T1129" s="12">
        <f t="shared" si="137"/>
        <v>3</v>
      </c>
      <c r="U1129" s="6" t="str">
        <f t="shared" si="138"/>
        <v>Maret</v>
      </c>
      <c r="V1129" s="9" t="str">
        <f t="shared" si="139"/>
        <v>Q1</v>
      </c>
      <c r="W1129" s="10">
        <f t="shared" si="140"/>
        <v>3656.26</v>
      </c>
      <c r="X1129" s="12">
        <f t="shared" si="141"/>
        <v>8</v>
      </c>
      <c r="Y1129" s="9" t="str">
        <f t="shared" si="142"/>
        <v>Completed</v>
      </c>
      <c r="Z1129" s="6" t="str">
        <f t="shared" si="143"/>
        <v>No Discount</v>
      </c>
    </row>
    <row r="1130" spans="1:26" x14ac:dyDescent="0.35">
      <c r="A1130" s="8">
        <v>44945</v>
      </c>
      <c r="B1130" s="6" t="s">
        <v>18</v>
      </c>
      <c r="C1130" s="6" t="s">
        <v>24</v>
      </c>
      <c r="D1130" s="12">
        <v>8</v>
      </c>
      <c r="E1130" s="10">
        <v>277.43</v>
      </c>
      <c r="F1130" s="6" t="s">
        <v>33</v>
      </c>
      <c r="G1130" s="6" t="s">
        <v>34</v>
      </c>
      <c r="H1130" s="7">
        <v>0</v>
      </c>
      <c r="I1130" s="6" t="s">
        <v>39</v>
      </c>
      <c r="J1130" s="10">
        <v>2219.44</v>
      </c>
      <c r="K1130" s="6" t="s">
        <v>42</v>
      </c>
      <c r="L1130" s="6" t="s">
        <v>48</v>
      </c>
      <c r="M1130" s="12">
        <v>0</v>
      </c>
      <c r="N1130" s="9" t="s">
        <v>1176</v>
      </c>
      <c r="O1130" s="6" t="s">
        <v>2603</v>
      </c>
      <c r="P1130" s="11">
        <v>36.380000000000003</v>
      </c>
      <c r="Q1130" s="16">
        <v>44949</v>
      </c>
      <c r="R1130" s="6" t="s">
        <v>2921</v>
      </c>
      <c r="S1130" s="9">
        <f t="shared" si="136"/>
        <v>2023</v>
      </c>
      <c r="T1130" s="12">
        <f t="shared" si="137"/>
        <v>1</v>
      </c>
      <c r="U1130" s="6" t="str">
        <f t="shared" si="138"/>
        <v>Januari</v>
      </c>
      <c r="V1130" s="9" t="str">
        <f t="shared" si="139"/>
        <v>Q1</v>
      </c>
      <c r="W1130" s="10">
        <f t="shared" si="140"/>
        <v>2183.06</v>
      </c>
      <c r="X1130" s="12">
        <f t="shared" si="141"/>
        <v>4</v>
      </c>
      <c r="Y1130" s="9" t="str">
        <f t="shared" si="142"/>
        <v>Completed</v>
      </c>
      <c r="Z1130" s="6" t="str">
        <f t="shared" si="143"/>
        <v>No Discount</v>
      </c>
    </row>
    <row r="1131" spans="1:26" x14ac:dyDescent="0.35">
      <c r="A1131" s="8">
        <v>45116</v>
      </c>
      <c r="B1131" s="6" t="s">
        <v>22</v>
      </c>
      <c r="C1131" s="6" t="s">
        <v>25</v>
      </c>
      <c r="D1131" s="12">
        <v>6</v>
      </c>
      <c r="E1131" s="10">
        <v>287.72000000000003</v>
      </c>
      <c r="F1131" s="6" t="s">
        <v>31</v>
      </c>
      <c r="G1131" s="6" t="s">
        <v>35</v>
      </c>
      <c r="H1131" s="7">
        <v>0.05</v>
      </c>
      <c r="I1131" s="6" t="s">
        <v>41</v>
      </c>
      <c r="J1131" s="10">
        <v>1640.0039999999999</v>
      </c>
      <c r="K1131" s="6" t="s">
        <v>45</v>
      </c>
      <c r="L1131" s="6" t="s">
        <v>49</v>
      </c>
      <c r="M1131" s="12">
        <v>0</v>
      </c>
      <c r="N1131" s="9" t="s">
        <v>1177</v>
      </c>
      <c r="O1131" s="6" t="s">
        <v>2604</v>
      </c>
      <c r="P1131" s="11">
        <v>17.14</v>
      </c>
      <c r="Q1131" s="16">
        <v>45121</v>
      </c>
      <c r="R1131" s="6" t="s">
        <v>2925</v>
      </c>
      <c r="S1131" s="9">
        <f t="shared" si="136"/>
        <v>2023</v>
      </c>
      <c r="T1131" s="12">
        <f t="shared" si="137"/>
        <v>7</v>
      </c>
      <c r="U1131" s="6" t="str">
        <f t="shared" si="138"/>
        <v>Juli</v>
      </c>
      <c r="V1131" s="9" t="str">
        <f t="shared" si="139"/>
        <v>Q3</v>
      </c>
      <c r="W1131" s="10">
        <f t="shared" si="140"/>
        <v>1622.8639999999998</v>
      </c>
      <c r="X1131" s="12">
        <f t="shared" si="141"/>
        <v>5</v>
      </c>
      <c r="Y1131" s="9" t="str">
        <f t="shared" si="142"/>
        <v>Completed</v>
      </c>
      <c r="Z1131" s="6" t="str">
        <f t="shared" si="143"/>
        <v>Low</v>
      </c>
    </row>
    <row r="1132" spans="1:26" x14ac:dyDescent="0.35">
      <c r="A1132" s="8">
        <v>45732</v>
      </c>
      <c r="B1132" s="6" t="s">
        <v>18</v>
      </c>
      <c r="C1132" s="6" t="s">
        <v>23</v>
      </c>
      <c r="D1132" s="12">
        <v>14</v>
      </c>
      <c r="E1132" s="10">
        <v>459.61</v>
      </c>
      <c r="F1132" s="6" t="s">
        <v>30</v>
      </c>
      <c r="G1132" s="6" t="s">
        <v>35</v>
      </c>
      <c r="H1132" s="7">
        <v>0.05</v>
      </c>
      <c r="I1132" s="6" t="s">
        <v>38</v>
      </c>
      <c r="J1132" s="10">
        <v>6112.8130000000001</v>
      </c>
      <c r="K1132" s="6" t="s">
        <v>42</v>
      </c>
      <c r="L1132" s="6" t="s">
        <v>2928</v>
      </c>
      <c r="M1132" s="12">
        <v>1</v>
      </c>
      <c r="N1132" s="9" t="s">
        <v>1178</v>
      </c>
      <c r="O1132" s="6" t="s">
        <v>2605</v>
      </c>
      <c r="P1132" s="11">
        <v>43.41</v>
      </c>
      <c r="Q1132" s="16">
        <v>45742</v>
      </c>
      <c r="R1132" s="6" t="s">
        <v>2921</v>
      </c>
      <c r="S1132" s="9">
        <f t="shared" si="136"/>
        <v>2025</v>
      </c>
      <c r="T1132" s="12">
        <f t="shared" si="137"/>
        <v>3</v>
      </c>
      <c r="U1132" s="6" t="str">
        <f t="shared" si="138"/>
        <v>Maret</v>
      </c>
      <c r="V1132" s="9" t="str">
        <f t="shared" si="139"/>
        <v>Q1</v>
      </c>
      <c r="W1132" s="10">
        <f t="shared" si="140"/>
        <v>6069.4030000000002</v>
      </c>
      <c r="X1132" s="12">
        <f t="shared" si="141"/>
        <v>10</v>
      </c>
      <c r="Y1132" s="9" t="str">
        <f t="shared" si="142"/>
        <v>Returned</v>
      </c>
      <c r="Z1132" s="6" t="str">
        <f t="shared" si="143"/>
        <v>Low</v>
      </c>
    </row>
    <row r="1133" spans="1:26" x14ac:dyDescent="0.35">
      <c r="A1133" s="8">
        <v>45696</v>
      </c>
      <c r="B1133" s="6" t="s">
        <v>20</v>
      </c>
      <c r="C1133" s="6" t="s">
        <v>28</v>
      </c>
      <c r="D1133" s="12">
        <v>10</v>
      </c>
      <c r="E1133" s="10">
        <v>396.73</v>
      </c>
      <c r="F1133" s="6" t="s">
        <v>30</v>
      </c>
      <c r="G1133" s="6" t="s">
        <v>35</v>
      </c>
      <c r="H1133" s="7">
        <v>0.1</v>
      </c>
      <c r="I1133" s="6" t="s">
        <v>36</v>
      </c>
      <c r="J1133" s="10">
        <v>3570.57</v>
      </c>
      <c r="K1133" s="6" t="s">
        <v>42</v>
      </c>
      <c r="L1133" s="6" t="s">
        <v>47</v>
      </c>
      <c r="M1133" s="12">
        <v>0</v>
      </c>
      <c r="N1133" s="9" t="s">
        <v>1179</v>
      </c>
      <c r="O1133" s="6" t="s">
        <v>2606</v>
      </c>
      <c r="P1133" s="11">
        <v>18.13</v>
      </c>
      <c r="Q1133" s="16">
        <v>45701</v>
      </c>
      <c r="R1133" s="6" t="s">
        <v>2923</v>
      </c>
      <c r="S1133" s="9">
        <f t="shared" si="136"/>
        <v>2025</v>
      </c>
      <c r="T1133" s="12">
        <f t="shared" si="137"/>
        <v>2</v>
      </c>
      <c r="U1133" s="6" t="str">
        <f t="shared" si="138"/>
        <v>Februari</v>
      </c>
      <c r="V1133" s="9" t="str">
        <f t="shared" si="139"/>
        <v>Q1</v>
      </c>
      <c r="W1133" s="10">
        <f t="shared" si="140"/>
        <v>3552.44</v>
      </c>
      <c r="X1133" s="12">
        <f t="shared" si="141"/>
        <v>5</v>
      </c>
      <c r="Y1133" s="9" t="str">
        <f t="shared" si="142"/>
        <v>Completed</v>
      </c>
      <c r="Z1133" s="6" t="str">
        <f t="shared" si="143"/>
        <v>Medium</v>
      </c>
    </row>
    <row r="1134" spans="1:26" x14ac:dyDescent="0.35">
      <c r="A1134" s="8">
        <v>45402</v>
      </c>
      <c r="B1134" s="6" t="s">
        <v>19</v>
      </c>
      <c r="C1134" s="6" t="s">
        <v>29</v>
      </c>
      <c r="D1134" s="12">
        <v>20</v>
      </c>
      <c r="E1134" s="10">
        <v>516.42999999999995</v>
      </c>
      <c r="F1134" s="6" t="s">
        <v>30</v>
      </c>
      <c r="G1134" s="6" t="s">
        <v>35</v>
      </c>
      <c r="H1134" s="7">
        <v>0</v>
      </c>
      <c r="I1134" s="6" t="s">
        <v>41</v>
      </c>
      <c r="J1134" s="10">
        <v>10328.6</v>
      </c>
      <c r="K1134" s="6" t="s">
        <v>42</v>
      </c>
      <c r="L1134" s="6" t="s">
        <v>47</v>
      </c>
      <c r="M1134" s="12">
        <v>0</v>
      </c>
      <c r="N1134" s="9" t="s">
        <v>1180</v>
      </c>
      <c r="O1134" s="6" t="s">
        <v>1668</v>
      </c>
      <c r="P1134" s="11">
        <v>36.229999999999997</v>
      </c>
      <c r="Q1134" s="16">
        <v>45404</v>
      </c>
      <c r="R1134" s="6" t="s">
        <v>2922</v>
      </c>
      <c r="S1134" s="9">
        <f t="shared" si="136"/>
        <v>2024</v>
      </c>
      <c r="T1134" s="12">
        <f t="shared" si="137"/>
        <v>4</v>
      </c>
      <c r="U1134" s="6" t="str">
        <f t="shared" si="138"/>
        <v>April</v>
      </c>
      <c r="V1134" s="9" t="str">
        <f t="shared" si="139"/>
        <v>Q2</v>
      </c>
      <c r="W1134" s="10">
        <f t="shared" si="140"/>
        <v>10292.370000000001</v>
      </c>
      <c r="X1134" s="12">
        <f t="shared" si="141"/>
        <v>2</v>
      </c>
      <c r="Y1134" s="9" t="str">
        <f t="shared" si="142"/>
        <v>Completed</v>
      </c>
      <c r="Z1134" s="6" t="str">
        <f t="shared" si="143"/>
        <v>No Discount</v>
      </c>
    </row>
    <row r="1135" spans="1:26" x14ac:dyDescent="0.35">
      <c r="A1135" s="8">
        <v>45813</v>
      </c>
      <c r="B1135" s="6" t="s">
        <v>18</v>
      </c>
      <c r="C1135" s="6" t="s">
        <v>23</v>
      </c>
      <c r="D1135" s="12">
        <v>1</v>
      </c>
      <c r="E1135" s="10">
        <v>299.66000000000003</v>
      </c>
      <c r="F1135" s="6" t="s">
        <v>31</v>
      </c>
      <c r="G1135" s="6" t="s">
        <v>35</v>
      </c>
      <c r="H1135" s="7">
        <v>0.1</v>
      </c>
      <c r="I1135" s="6" t="s">
        <v>40</v>
      </c>
      <c r="J1135" s="10">
        <v>269.69400000000002</v>
      </c>
      <c r="K1135" s="6" t="s">
        <v>46</v>
      </c>
      <c r="L1135" s="6" t="s">
        <v>48</v>
      </c>
      <c r="M1135" s="12">
        <v>0</v>
      </c>
      <c r="N1135" s="9" t="s">
        <v>1181</v>
      </c>
      <c r="O1135" s="6" t="s">
        <v>2607</v>
      </c>
      <c r="P1135" s="11">
        <v>38.94</v>
      </c>
      <c r="Q1135" s="16">
        <v>45815</v>
      </c>
      <c r="R1135" s="6" t="s">
        <v>2921</v>
      </c>
      <c r="S1135" s="9">
        <f t="shared" si="136"/>
        <v>2025</v>
      </c>
      <c r="T1135" s="12">
        <f t="shared" si="137"/>
        <v>6</v>
      </c>
      <c r="U1135" s="6" t="str">
        <f t="shared" si="138"/>
        <v>Juni</v>
      </c>
      <c r="V1135" s="9" t="str">
        <f t="shared" si="139"/>
        <v>Q2</v>
      </c>
      <c r="W1135" s="10">
        <f t="shared" si="140"/>
        <v>230.75400000000002</v>
      </c>
      <c r="X1135" s="12">
        <f t="shared" si="141"/>
        <v>2</v>
      </c>
      <c r="Y1135" s="9" t="str">
        <f t="shared" si="142"/>
        <v>Completed</v>
      </c>
      <c r="Z1135" s="6" t="str">
        <f t="shared" si="143"/>
        <v>Medium</v>
      </c>
    </row>
    <row r="1136" spans="1:26" x14ac:dyDescent="0.35">
      <c r="A1136" s="8">
        <v>45772</v>
      </c>
      <c r="B1136" s="6" t="s">
        <v>19</v>
      </c>
      <c r="C1136" s="6" t="s">
        <v>26</v>
      </c>
      <c r="D1136" s="12">
        <v>12</v>
      </c>
      <c r="E1136" s="10">
        <v>31.72</v>
      </c>
      <c r="F1136" s="6" t="s">
        <v>30</v>
      </c>
      <c r="G1136" s="6" t="s">
        <v>35</v>
      </c>
      <c r="H1136" s="7">
        <v>0</v>
      </c>
      <c r="I1136" s="6" t="s">
        <v>37</v>
      </c>
      <c r="J1136" s="10">
        <v>380.64</v>
      </c>
      <c r="K1136" s="6" t="s">
        <v>45</v>
      </c>
      <c r="L1136" s="6" t="s">
        <v>48</v>
      </c>
      <c r="M1136" s="12">
        <v>0</v>
      </c>
      <c r="N1136" s="9" t="s">
        <v>1182</v>
      </c>
      <c r="O1136" s="6" t="s">
        <v>2608</v>
      </c>
      <c r="P1136" s="11">
        <v>30.78</v>
      </c>
      <c r="Q1136" s="16">
        <v>45780</v>
      </c>
      <c r="R1136" s="6" t="s">
        <v>2922</v>
      </c>
      <c r="S1136" s="9">
        <f t="shared" si="136"/>
        <v>2025</v>
      </c>
      <c r="T1136" s="12">
        <f t="shared" si="137"/>
        <v>4</v>
      </c>
      <c r="U1136" s="6" t="str">
        <f t="shared" si="138"/>
        <v>April</v>
      </c>
      <c r="V1136" s="9" t="str">
        <f t="shared" si="139"/>
        <v>Q2</v>
      </c>
      <c r="W1136" s="10">
        <f t="shared" si="140"/>
        <v>349.86</v>
      </c>
      <c r="X1136" s="12">
        <f t="shared" si="141"/>
        <v>8</v>
      </c>
      <c r="Y1136" s="9" t="str">
        <f t="shared" si="142"/>
        <v>Completed</v>
      </c>
      <c r="Z1136" s="6" t="str">
        <f t="shared" si="143"/>
        <v>No Discount</v>
      </c>
    </row>
    <row r="1137" spans="1:26" x14ac:dyDescent="0.35">
      <c r="A1137" s="8">
        <v>45175</v>
      </c>
      <c r="B1137" s="6" t="s">
        <v>21</v>
      </c>
      <c r="C1137" s="6" t="s">
        <v>24</v>
      </c>
      <c r="D1137" s="12">
        <v>17</v>
      </c>
      <c r="E1137" s="10">
        <v>588.58000000000004</v>
      </c>
      <c r="F1137" s="6" t="s">
        <v>33</v>
      </c>
      <c r="G1137" s="6" t="s">
        <v>34</v>
      </c>
      <c r="H1137" s="7">
        <v>0.05</v>
      </c>
      <c r="I1137" s="6" t="s">
        <v>40</v>
      </c>
      <c r="J1137" s="10">
        <v>9505.5670000000009</v>
      </c>
      <c r="K1137" s="6" t="s">
        <v>45</v>
      </c>
      <c r="L1137" s="6" t="s">
        <v>48</v>
      </c>
      <c r="M1137" s="12">
        <v>1</v>
      </c>
      <c r="N1137" s="9" t="s">
        <v>1183</v>
      </c>
      <c r="O1137" s="6" t="s">
        <v>2609</v>
      </c>
      <c r="P1137" s="11">
        <v>25.31</v>
      </c>
      <c r="Q1137" s="16">
        <v>45182</v>
      </c>
      <c r="R1137" s="6" t="s">
        <v>2924</v>
      </c>
      <c r="S1137" s="9">
        <f t="shared" si="136"/>
        <v>2023</v>
      </c>
      <c r="T1137" s="12">
        <f t="shared" si="137"/>
        <v>9</v>
      </c>
      <c r="U1137" s="6" t="str">
        <f t="shared" si="138"/>
        <v>September</v>
      </c>
      <c r="V1137" s="9" t="str">
        <f t="shared" si="139"/>
        <v>Q3</v>
      </c>
      <c r="W1137" s="10">
        <f t="shared" si="140"/>
        <v>9480.2570000000014</v>
      </c>
      <c r="X1137" s="12">
        <f t="shared" si="141"/>
        <v>7</v>
      </c>
      <c r="Y1137" s="9" t="str">
        <f t="shared" si="142"/>
        <v>Returned</v>
      </c>
      <c r="Z1137" s="6" t="str">
        <f t="shared" si="143"/>
        <v>Low</v>
      </c>
    </row>
    <row r="1138" spans="1:26" x14ac:dyDescent="0.35">
      <c r="A1138" s="8">
        <v>45198</v>
      </c>
      <c r="B1138" s="6" t="s">
        <v>18</v>
      </c>
      <c r="C1138" s="6" t="s">
        <v>23</v>
      </c>
      <c r="D1138" s="12">
        <v>11</v>
      </c>
      <c r="E1138" s="10">
        <v>203.15</v>
      </c>
      <c r="F1138" s="6" t="s">
        <v>32</v>
      </c>
      <c r="G1138" s="6" t="s">
        <v>35</v>
      </c>
      <c r="H1138" s="7">
        <v>0.1</v>
      </c>
      <c r="I1138" s="6" t="s">
        <v>36</v>
      </c>
      <c r="J1138" s="10">
        <v>2011.1849999999999</v>
      </c>
      <c r="K1138" s="6" t="s">
        <v>42</v>
      </c>
      <c r="L1138" s="6" t="s">
        <v>47</v>
      </c>
      <c r="M1138" s="12">
        <v>0</v>
      </c>
      <c r="N1138" s="9" t="s">
        <v>1184</v>
      </c>
      <c r="O1138" s="6" t="s">
        <v>2610</v>
      </c>
      <c r="P1138" s="11">
        <v>30.97</v>
      </c>
      <c r="Q1138" s="16">
        <v>45201</v>
      </c>
      <c r="R1138" s="6" t="s">
        <v>2921</v>
      </c>
      <c r="S1138" s="9">
        <f t="shared" si="136"/>
        <v>2023</v>
      </c>
      <c r="T1138" s="12">
        <f t="shared" si="137"/>
        <v>9</v>
      </c>
      <c r="U1138" s="6" t="str">
        <f t="shared" si="138"/>
        <v>September</v>
      </c>
      <c r="V1138" s="9" t="str">
        <f t="shared" si="139"/>
        <v>Q3</v>
      </c>
      <c r="W1138" s="10">
        <f t="shared" si="140"/>
        <v>1980.2149999999999</v>
      </c>
      <c r="X1138" s="12">
        <f t="shared" si="141"/>
        <v>3</v>
      </c>
      <c r="Y1138" s="9" t="str">
        <f t="shared" si="142"/>
        <v>Completed</v>
      </c>
      <c r="Z1138" s="6" t="str">
        <f t="shared" si="143"/>
        <v>Medium</v>
      </c>
    </row>
    <row r="1139" spans="1:26" x14ac:dyDescent="0.35">
      <c r="A1139" s="8">
        <v>45433</v>
      </c>
      <c r="B1139" s="6" t="s">
        <v>21</v>
      </c>
      <c r="C1139" s="6" t="s">
        <v>27</v>
      </c>
      <c r="D1139" s="12">
        <v>18</v>
      </c>
      <c r="E1139" s="10">
        <v>139.13999999999999</v>
      </c>
      <c r="F1139" s="6" t="s">
        <v>31</v>
      </c>
      <c r="G1139" s="6" t="s">
        <v>34</v>
      </c>
      <c r="H1139" s="7">
        <v>0</v>
      </c>
      <c r="I1139" s="6" t="s">
        <v>39</v>
      </c>
      <c r="J1139" s="10">
        <v>2504.52</v>
      </c>
      <c r="K1139" s="6" t="s">
        <v>42</v>
      </c>
      <c r="L1139" s="6" t="s">
        <v>47</v>
      </c>
      <c r="M1139" s="12">
        <v>1</v>
      </c>
      <c r="N1139" s="9" t="s">
        <v>1185</v>
      </c>
      <c r="O1139" s="6" t="s">
        <v>2611</v>
      </c>
      <c r="P1139" s="11">
        <v>10.56</v>
      </c>
      <c r="Q1139" s="16">
        <v>45435</v>
      </c>
      <c r="R1139" s="6" t="s">
        <v>2924</v>
      </c>
      <c r="S1139" s="9">
        <f t="shared" si="136"/>
        <v>2024</v>
      </c>
      <c r="T1139" s="12">
        <f t="shared" si="137"/>
        <v>5</v>
      </c>
      <c r="U1139" s="6" t="str">
        <f t="shared" si="138"/>
        <v>Mei</v>
      </c>
      <c r="V1139" s="9" t="str">
        <f t="shared" si="139"/>
        <v>Q2</v>
      </c>
      <c r="W1139" s="10">
        <f t="shared" si="140"/>
        <v>2493.96</v>
      </c>
      <c r="X1139" s="12">
        <f t="shared" si="141"/>
        <v>2</v>
      </c>
      <c r="Y1139" s="9" t="str">
        <f t="shared" si="142"/>
        <v>Returned</v>
      </c>
      <c r="Z1139" s="6" t="str">
        <f t="shared" si="143"/>
        <v>No Discount</v>
      </c>
    </row>
    <row r="1140" spans="1:26" x14ac:dyDescent="0.35">
      <c r="A1140" s="8">
        <v>45760</v>
      </c>
      <c r="B1140" s="6" t="s">
        <v>22</v>
      </c>
      <c r="C1140" s="6" t="s">
        <v>27</v>
      </c>
      <c r="D1140" s="12">
        <v>2</v>
      </c>
      <c r="E1140" s="10">
        <v>158.99</v>
      </c>
      <c r="F1140" s="6" t="s">
        <v>31</v>
      </c>
      <c r="G1140" s="6" t="s">
        <v>34</v>
      </c>
      <c r="H1140" s="7">
        <v>0</v>
      </c>
      <c r="I1140" s="6" t="s">
        <v>41</v>
      </c>
      <c r="J1140" s="10">
        <v>317.98</v>
      </c>
      <c r="K1140" s="6" t="s">
        <v>42</v>
      </c>
      <c r="L1140" s="6" t="s">
        <v>2928</v>
      </c>
      <c r="M1140" s="12">
        <v>0</v>
      </c>
      <c r="N1140" s="9" t="s">
        <v>1186</v>
      </c>
      <c r="O1140" s="6" t="s">
        <v>2612</v>
      </c>
      <c r="P1140" s="11">
        <v>48.32</v>
      </c>
      <c r="Q1140" s="16">
        <v>45766</v>
      </c>
      <c r="R1140" s="6" t="s">
        <v>2925</v>
      </c>
      <c r="S1140" s="9">
        <f t="shared" si="136"/>
        <v>2025</v>
      </c>
      <c r="T1140" s="12">
        <f t="shared" si="137"/>
        <v>4</v>
      </c>
      <c r="U1140" s="6" t="str">
        <f t="shared" si="138"/>
        <v>April</v>
      </c>
      <c r="V1140" s="9" t="str">
        <f t="shared" si="139"/>
        <v>Q2</v>
      </c>
      <c r="W1140" s="10">
        <f t="shared" si="140"/>
        <v>269.66000000000003</v>
      </c>
      <c r="X1140" s="12">
        <f t="shared" si="141"/>
        <v>6</v>
      </c>
      <c r="Y1140" s="9" t="str">
        <f t="shared" si="142"/>
        <v>Completed</v>
      </c>
      <c r="Z1140" s="6" t="str">
        <f t="shared" si="143"/>
        <v>No Discount</v>
      </c>
    </row>
    <row r="1141" spans="1:26" x14ac:dyDescent="0.35">
      <c r="A1141" s="8">
        <v>45612</v>
      </c>
      <c r="B1141" s="6" t="s">
        <v>18</v>
      </c>
      <c r="C1141" s="6" t="s">
        <v>26</v>
      </c>
      <c r="D1141" s="12">
        <v>3</v>
      </c>
      <c r="E1141" s="10">
        <v>387.63</v>
      </c>
      <c r="F1141" s="6" t="s">
        <v>31</v>
      </c>
      <c r="G1141" s="6" t="s">
        <v>34</v>
      </c>
      <c r="H1141" s="7">
        <v>0</v>
      </c>
      <c r="I1141" s="6" t="s">
        <v>40</v>
      </c>
      <c r="J1141" s="10">
        <v>1162.8900000000001</v>
      </c>
      <c r="K1141" s="6" t="s">
        <v>44</v>
      </c>
      <c r="L1141" s="6" t="s">
        <v>49</v>
      </c>
      <c r="M1141" s="12">
        <v>0</v>
      </c>
      <c r="N1141" s="9" t="s">
        <v>1187</v>
      </c>
      <c r="O1141" s="6" t="s">
        <v>2613</v>
      </c>
      <c r="P1141" s="11">
        <v>30.08</v>
      </c>
      <c r="Q1141" s="16">
        <v>45616</v>
      </c>
      <c r="R1141" s="6" t="s">
        <v>2921</v>
      </c>
      <c r="S1141" s="9">
        <f t="shared" si="136"/>
        <v>2024</v>
      </c>
      <c r="T1141" s="12">
        <f t="shared" si="137"/>
        <v>11</v>
      </c>
      <c r="U1141" s="6" t="str">
        <f t="shared" si="138"/>
        <v>November</v>
      </c>
      <c r="V1141" s="9" t="str">
        <f t="shared" si="139"/>
        <v>Q4</v>
      </c>
      <c r="W1141" s="10">
        <f t="shared" si="140"/>
        <v>1132.8100000000002</v>
      </c>
      <c r="X1141" s="12">
        <f t="shared" si="141"/>
        <v>4</v>
      </c>
      <c r="Y1141" s="9" t="str">
        <f t="shared" si="142"/>
        <v>Completed</v>
      </c>
      <c r="Z1141" s="6" t="str">
        <f t="shared" si="143"/>
        <v>No Discount</v>
      </c>
    </row>
    <row r="1142" spans="1:26" x14ac:dyDescent="0.35">
      <c r="A1142" s="8">
        <v>45493</v>
      </c>
      <c r="B1142" s="6" t="s">
        <v>20</v>
      </c>
      <c r="C1142" s="6" t="s">
        <v>25</v>
      </c>
      <c r="D1142" s="12">
        <v>5</v>
      </c>
      <c r="E1142" s="10">
        <v>202.12</v>
      </c>
      <c r="F1142" s="6" t="s">
        <v>31</v>
      </c>
      <c r="G1142" s="6" t="s">
        <v>35</v>
      </c>
      <c r="H1142" s="7">
        <v>0.1</v>
      </c>
      <c r="I1142" s="6" t="s">
        <v>40</v>
      </c>
      <c r="J1142" s="10">
        <v>909.54000000000008</v>
      </c>
      <c r="K1142" s="6" t="s">
        <v>42</v>
      </c>
      <c r="L1142" s="6" t="s">
        <v>47</v>
      </c>
      <c r="M1142" s="12">
        <v>1</v>
      </c>
      <c r="N1142" s="9" t="s">
        <v>1188</v>
      </c>
      <c r="O1142" s="6" t="s">
        <v>2592</v>
      </c>
      <c r="P1142" s="11">
        <v>45.61</v>
      </c>
      <c r="Q1142" s="16">
        <v>45501</v>
      </c>
      <c r="R1142" s="6" t="s">
        <v>2923</v>
      </c>
      <c r="S1142" s="9">
        <f t="shared" si="136"/>
        <v>2024</v>
      </c>
      <c r="T1142" s="12">
        <f t="shared" si="137"/>
        <v>7</v>
      </c>
      <c r="U1142" s="6" t="str">
        <f t="shared" si="138"/>
        <v>Juli</v>
      </c>
      <c r="V1142" s="9" t="str">
        <f t="shared" si="139"/>
        <v>Q3</v>
      </c>
      <c r="W1142" s="10">
        <f t="shared" si="140"/>
        <v>863.93000000000006</v>
      </c>
      <c r="X1142" s="12">
        <f t="shared" si="141"/>
        <v>8</v>
      </c>
      <c r="Y1142" s="9" t="str">
        <f t="shared" si="142"/>
        <v>Returned</v>
      </c>
      <c r="Z1142" s="6" t="str">
        <f t="shared" si="143"/>
        <v>Medium</v>
      </c>
    </row>
    <row r="1143" spans="1:26" x14ac:dyDescent="0.35">
      <c r="A1143" s="8">
        <v>45066</v>
      </c>
      <c r="B1143" s="6" t="s">
        <v>20</v>
      </c>
      <c r="C1143" s="6" t="s">
        <v>25</v>
      </c>
      <c r="D1143" s="12">
        <v>4</v>
      </c>
      <c r="E1143" s="10">
        <v>334.57</v>
      </c>
      <c r="F1143" s="6" t="s">
        <v>32</v>
      </c>
      <c r="G1143" s="6" t="s">
        <v>35</v>
      </c>
      <c r="H1143" s="7">
        <v>0.15</v>
      </c>
      <c r="I1143" s="6" t="s">
        <v>39</v>
      </c>
      <c r="J1143" s="10">
        <v>1137.538</v>
      </c>
      <c r="K1143" s="6" t="s">
        <v>43</v>
      </c>
      <c r="L1143" s="6" t="s">
        <v>2928</v>
      </c>
      <c r="M1143" s="12">
        <v>0</v>
      </c>
      <c r="N1143" s="9" t="s">
        <v>1189</v>
      </c>
      <c r="O1143" s="6" t="s">
        <v>2614</v>
      </c>
      <c r="P1143" s="11">
        <v>11.49</v>
      </c>
      <c r="Q1143" s="16">
        <v>45073</v>
      </c>
      <c r="R1143" s="6" t="s">
        <v>2923</v>
      </c>
      <c r="S1143" s="9">
        <f t="shared" si="136"/>
        <v>2023</v>
      </c>
      <c r="T1143" s="12">
        <f t="shared" si="137"/>
        <v>5</v>
      </c>
      <c r="U1143" s="6" t="str">
        <f t="shared" si="138"/>
        <v>Mei</v>
      </c>
      <c r="V1143" s="9" t="str">
        <f t="shared" si="139"/>
        <v>Q2</v>
      </c>
      <c r="W1143" s="10">
        <f t="shared" si="140"/>
        <v>1126.048</v>
      </c>
      <c r="X1143" s="12">
        <f t="shared" si="141"/>
        <v>7</v>
      </c>
      <c r="Y1143" s="9" t="str">
        <f t="shared" si="142"/>
        <v>Completed</v>
      </c>
      <c r="Z1143" s="6" t="str">
        <f t="shared" si="143"/>
        <v>High</v>
      </c>
    </row>
    <row r="1144" spans="1:26" x14ac:dyDescent="0.35">
      <c r="A1144" s="8">
        <v>45221</v>
      </c>
      <c r="B1144" s="6" t="s">
        <v>22</v>
      </c>
      <c r="C1144" s="6" t="s">
        <v>24</v>
      </c>
      <c r="D1144" s="12">
        <v>16</v>
      </c>
      <c r="E1144" s="10">
        <v>486.71</v>
      </c>
      <c r="F1144" s="6" t="s">
        <v>30</v>
      </c>
      <c r="G1144" s="6" t="s">
        <v>34</v>
      </c>
      <c r="H1144" s="7">
        <v>0.15</v>
      </c>
      <c r="I1144" s="6" t="s">
        <v>39</v>
      </c>
      <c r="J1144" s="10">
        <v>6619.2559999999994</v>
      </c>
      <c r="K1144" s="6" t="s">
        <v>42</v>
      </c>
      <c r="L1144" s="6" t="s">
        <v>47</v>
      </c>
      <c r="M1144" s="12">
        <v>1</v>
      </c>
      <c r="N1144" s="9" t="s">
        <v>1190</v>
      </c>
      <c r="O1144" s="6" t="s">
        <v>2615</v>
      </c>
      <c r="P1144" s="11">
        <v>12.53</v>
      </c>
      <c r="Q1144" s="16">
        <v>45225</v>
      </c>
      <c r="R1144" s="6" t="s">
        <v>2925</v>
      </c>
      <c r="S1144" s="9">
        <f t="shared" si="136"/>
        <v>2023</v>
      </c>
      <c r="T1144" s="12">
        <f t="shared" si="137"/>
        <v>10</v>
      </c>
      <c r="U1144" s="6" t="str">
        <f t="shared" si="138"/>
        <v>Oktober</v>
      </c>
      <c r="V1144" s="9" t="str">
        <f t="shared" si="139"/>
        <v>Q4</v>
      </c>
      <c r="W1144" s="10">
        <f t="shared" si="140"/>
        <v>6606.7259999999997</v>
      </c>
      <c r="X1144" s="12">
        <f t="shared" si="141"/>
        <v>4</v>
      </c>
      <c r="Y1144" s="9" t="str">
        <f t="shared" si="142"/>
        <v>Returned</v>
      </c>
      <c r="Z1144" s="6" t="str">
        <f t="shared" si="143"/>
        <v>High</v>
      </c>
    </row>
    <row r="1145" spans="1:26" x14ac:dyDescent="0.35">
      <c r="A1145" s="8">
        <v>45795</v>
      </c>
      <c r="B1145" s="6" t="s">
        <v>20</v>
      </c>
      <c r="C1145" s="6" t="s">
        <v>27</v>
      </c>
      <c r="D1145" s="12">
        <v>2</v>
      </c>
      <c r="E1145" s="10">
        <v>188.29</v>
      </c>
      <c r="F1145" s="6" t="s">
        <v>33</v>
      </c>
      <c r="G1145" s="6" t="s">
        <v>34</v>
      </c>
      <c r="H1145" s="7">
        <v>0.15</v>
      </c>
      <c r="I1145" s="6" t="s">
        <v>41</v>
      </c>
      <c r="J1145" s="10">
        <v>320.09300000000002</v>
      </c>
      <c r="K1145" s="6" t="s">
        <v>44</v>
      </c>
      <c r="L1145" s="6" t="s">
        <v>48</v>
      </c>
      <c r="M1145" s="12">
        <v>0</v>
      </c>
      <c r="N1145" s="9" t="s">
        <v>1191</v>
      </c>
      <c r="O1145" s="6" t="s">
        <v>2616</v>
      </c>
      <c r="P1145" s="11">
        <v>32.22</v>
      </c>
      <c r="Q1145" s="16">
        <v>45798</v>
      </c>
      <c r="R1145" s="6" t="s">
        <v>2923</v>
      </c>
      <c r="S1145" s="9">
        <f t="shared" si="136"/>
        <v>2025</v>
      </c>
      <c r="T1145" s="12">
        <f t="shared" si="137"/>
        <v>5</v>
      </c>
      <c r="U1145" s="6" t="str">
        <f t="shared" si="138"/>
        <v>Mei</v>
      </c>
      <c r="V1145" s="9" t="str">
        <f t="shared" si="139"/>
        <v>Q2</v>
      </c>
      <c r="W1145" s="10">
        <f t="shared" si="140"/>
        <v>287.87300000000005</v>
      </c>
      <c r="X1145" s="12">
        <f t="shared" si="141"/>
        <v>3</v>
      </c>
      <c r="Y1145" s="9" t="str">
        <f t="shared" si="142"/>
        <v>Completed</v>
      </c>
      <c r="Z1145" s="6" t="str">
        <f t="shared" si="143"/>
        <v>High</v>
      </c>
    </row>
    <row r="1146" spans="1:26" x14ac:dyDescent="0.35">
      <c r="A1146" s="8">
        <v>45354</v>
      </c>
      <c r="B1146" s="6" t="s">
        <v>19</v>
      </c>
      <c r="C1146" s="6" t="s">
        <v>23</v>
      </c>
      <c r="D1146" s="12">
        <v>3</v>
      </c>
      <c r="E1146" s="10">
        <v>260.72000000000003</v>
      </c>
      <c r="F1146" s="6" t="s">
        <v>30</v>
      </c>
      <c r="G1146" s="6" t="s">
        <v>34</v>
      </c>
      <c r="H1146" s="7">
        <v>0.15</v>
      </c>
      <c r="I1146" s="6" t="s">
        <v>38</v>
      </c>
      <c r="J1146" s="10">
        <v>664.83600000000001</v>
      </c>
      <c r="K1146" s="6" t="s">
        <v>42</v>
      </c>
      <c r="L1146" s="6" t="s">
        <v>49</v>
      </c>
      <c r="M1146" s="12">
        <v>0</v>
      </c>
      <c r="N1146" s="9" t="s">
        <v>1192</v>
      </c>
      <c r="O1146" s="6" t="s">
        <v>2617</v>
      </c>
      <c r="P1146" s="11">
        <v>19.41</v>
      </c>
      <c r="Q1146" s="16">
        <v>45357</v>
      </c>
      <c r="R1146" s="6" t="s">
        <v>2922</v>
      </c>
      <c r="S1146" s="9">
        <f t="shared" si="136"/>
        <v>2024</v>
      </c>
      <c r="T1146" s="12">
        <f t="shared" si="137"/>
        <v>3</v>
      </c>
      <c r="U1146" s="6" t="str">
        <f t="shared" si="138"/>
        <v>Maret</v>
      </c>
      <c r="V1146" s="9" t="str">
        <f t="shared" si="139"/>
        <v>Q1</v>
      </c>
      <c r="W1146" s="10">
        <f t="shared" si="140"/>
        <v>645.42600000000004</v>
      </c>
      <c r="X1146" s="12">
        <f t="shared" si="141"/>
        <v>3</v>
      </c>
      <c r="Y1146" s="9" t="str">
        <f t="shared" si="142"/>
        <v>Completed</v>
      </c>
      <c r="Z1146" s="6" t="str">
        <f t="shared" si="143"/>
        <v>High</v>
      </c>
    </row>
    <row r="1147" spans="1:26" x14ac:dyDescent="0.35">
      <c r="A1147" s="8">
        <v>45130</v>
      </c>
      <c r="B1147" s="6" t="s">
        <v>18</v>
      </c>
      <c r="C1147" s="6" t="s">
        <v>25</v>
      </c>
      <c r="D1147" s="12">
        <v>6</v>
      </c>
      <c r="E1147" s="10">
        <v>358.27</v>
      </c>
      <c r="F1147" s="6" t="s">
        <v>30</v>
      </c>
      <c r="G1147" s="6" t="s">
        <v>35</v>
      </c>
      <c r="H1147" s="7">
        <v>0.1</v>
      </c>
      <c r="I1147" s="6" t="s">
        <v>38</v>
      </c>
      <c r="J1147" s="10">
        <v>1934.6579999999999</v>
      </c>
      <c r="K1147" s="6" t="s">
        <v>43</v>
      </c>
      <c r="L1147" s="6" t="s">
        <v>2928</v>
      </c>
      <c r="M1147" s="12">
        <v>0</v>
      </c>
      <c r="N1147" s="9" t="s">
        <v>1193</v>
      </c>
      <c r="O1147" s="6" t="s">
        <v>2555</v>
      </c>
      <c r="P1147" s="11">
        <v>7.34</v>
      </c>
      <c r="Q1147" s="16">
        <v>45140</v>
      </c>
      <c r="R1147" s="6" t="s">
        <v>2921</v>
      </c>
      <c r="S1147" s="9">
        <f t="shared" si="136"/>
        <v>2023</v>
      </c>
      <c r="T1147" s="12">
        <f t="shared" si="137"/>
        <v>7</v>
      </c>
      <c r="U1147" s="6" t="str">
        <f t="shared" si="138"/>
        <v>Juli</v>
      </c>
      <c r="V1147" s="9" t="str">
        <f t="shared" si="139"/>
        <v>Q3</v>
      </c>
      <c r="W1147" s="10">
        <f t="shared" si="140"/>
        <v>1927.318</v>
      </c>
      <c r="X1147" s="12">
        <f t="shared" si="141"/>
        <v>10</v>
      </c>
      <c r="Y1147" s="9" t="str">
        <f t="shared" si="142"/>
        <v>Completed</v>
      </c>
      <c r="Z1147" s="6" t="str">
        <f t="shared" si="143"/>
        <v>Medium</v>
      </c>
    </row>
    <row r="1148" spans="1:26" x14ac:dyDescent="0.35">
      <c r="A1148" s="8">
        <v>45697</v>
      </c>
      <c r="B1148" s="6" t="s">
        <v>20</v>
      </c>
      <c r="C1148" s="6" t="s">
        <v>25</v>
      </c>
      <c r="D1148" s="12">
        <v>13</v>
      </c>
      <c r="E1148" s="10">
        <v>492.66</v>
      </c>
      <c r="F1148" s="6" t="s">
        <v>30</v>
      </c>
      <c r="G1148" s="6" t="s">
        <v>35</v>
      </c>
      <c r="H1148" s="7">
        <v>0.1</v>
      </c>
      <c r="I1148" s="6" t="s">
        <v>38</v>
      </c>
      <c r="J1148" s="10">
        <v>5764.1220000000003</v>
      </c>
      <c r="K1148" s="6" t="s">
        <v>43</v>
      </c>
      <c r="L1148" s="6" t="s">
        <v>47</v>
      </c>
      <c r="M1148" s="12">
        <v>0</v>
      </c>
      <c r="N1148" s="9" t="s">
        <v>1194</v>
      </c>
      <c r="O1148" s="6" t="s">
        <v>2618</v>
      </c>
      <c r="P1148" s="11">
        <v>46.21</v>
      </c>
      <c r="Q1148" s="16">
        <v>45702</v>
      </c>
      <c r="R1148" s="6" t="s">
        <v>2923</v>
      </c>
      <c r="S1148" s="9">
        <f t="shared" si="136"/>
        <v>2025</v>
      </c>
      <c r="T1148" s="12">
        <f t="shared" si="137"/>
        <v>2</v>
      </c>
      <c r="U1148" s="6" t="str">
        <f t="shared" si="138"/>
        <v>Februari</v>
      </c>
      <c r="V1148" s="9" t="str">
        <f t="shared" si="139"/>
        <v>Q1</v>
      </c>
      <c r="W1148" s="10">
        <f t="shared" si="140"/>
        <v>5717.9120000000003</v>
      </c>
      <c r="X1148" s="12">
        <f t="shared" si="141"/>
        <v>5</v>
      </c>
      <c r="Y1148" s="9" t="str">
        <f t="shared" si="142"/>
        <v>Completed</v>
      </c>
      <c r="Z1148" s="6" t="str">
        <f t="shared" si="143"/>
        <v>Medium</v>
      </c>
    </row>
    <row r="1149" spans="1:26" x14ac:dyDescent="0.35">
      <c r="A1149" s="8">
        <v>44943</v>
      </c>
      <c r="B1149" s="6" t="s">
        <v>19</v>
      </c>
      <c r="C1149" s="6" t="s">
        <v>26</v>
      </c>
      <c r="D1149" s="12">
        <v>3</v>
      </c>
      <c r="E1149" s="10">
        <v>348.38</v>
      </c>
      <c r="F1149" s="6" t="s">
        <v>30</v>
      </c>
      <c r="G1149" s="6" t="s">
        <v>34</v>
      </c>
      <c r="H1149" s="7">
        <v>0</v>
      </c>
      <c r="I1149" s="6" t="s">
        <v>39</v>
      </c>
      <c r="J1149" s="10">
        <v>1045.1400000000001</v>
      </c>
      <c r="K1149" s="6" t="s">
        <v>43</v>
      </c>
      <c r="L1149" s="6" t="s">
        <v>47</v>
      </c>
      <c r="M1149" s="12">
        <v>0</v>
      </c>
      <c r="N1149" s="9" t="s">
        <v>1195</v>
      </c>
      <c r="O1149" s="6" t="s">
        <v>2619</v>
      </c>
      <c r="P1149" s="11">
        <v>26.25</v>
      </c>
      <c r="Q1149" s="16">
        <v>44949</v>
      </c>
      <c r="R1149" s="6" t="s">
        <v>2922</v>
      </c>
      <c r="S1149" s="9">
        <f t="shared" si="136"/>
        <v>2023</v>
      </c>
      <c r="T1149" s="12">
        <f t="shared" si="137"/>
        <v>1</v>
      </c>
      <c r="U1149" s="6" t="str">
        <f t="shared" si="138"/>
        <v>Januari</v>
      </c>
      <c r="V1149" s="9" t="str">
        <f t="shared" si="139"/>
        <v>Q1</v>
      </c>
      <c r="W1149" s="10">
        <f t="shared" si="140"/>
        <v>1018.8900000000001</v>
      </c>
      <c r="X1149" s="12">
        <f t="shared" si="141"/>
        <v>6</v>
      </c>
      <c r="Y1149" s="9" t="str">
        <f t="shared" si="142"/>
        <v>Completed</v>
      </c>
      <c r="Z1149" s="6" t="str">
        <f t="shared" si="143"/>
        <v>No Discount</v>
      </c>
    </row>
    <row r="1150" spans="1:26" x14ac:dyDescent="0.35">
      <c r="A1150" s="8">
        <v>45186</v>
      </c>
      <c r="B1150" s="6" t="s">
        <v>20</v>
      </c>
      <c r="C1150" s="6" t="s">
        <v>24</v>
      </c>
      <c r="D1150" s="12">
        <v>6</v>
      </c>
      <c r="E1150" s="10">
        <v>437.59</v>
      </c>
      <c r="F1150" s="6" t="s">
        <v>33</v>
      </c>
      <c r="G1150" s="6" t="s">
        <v>34</v>
      </c>
      <c r="H1150" s="7">
        <v>0.05</v>
      </c>
      <c r="I1150" s="6" t="s">
        <v>40</v>
      </c>
      <c r="J1150" s="10">
        <v>2494.2629999999999</v>
      </c>
      <c r="K1150" s="6" t="s">
        <v>43</v>
      </c>
      <c r="L1150" s="6" t="s">
        <v>49</v>
      </c>
      <c r="M1150" s="12">
        <v>1</v>
      </c>
      <c r="N1150" s="9" t="s">
        <v>1196</v>
      </c>
      <c r="O1150" s="6" t="s">
        <v>2620</v>
      </c>
      <c r="P1150" s="11">
        <v>39.4</v>
      </c>
      <c r="Q1150" s="16">
        <v>45195</v>
      </c>
      <c r="R1150" s="6" t="s">
        <v>2923</v>
      </c>
      <c r="S1150" s="9">
        <f t="shared" si="136"/>
        <v>2023</v>
      </c>
      <c r="T1150" s="12">
        <f t="shared" si="137"/>
        <v>9</v>
      </c>
      <c r="U1150" s="6" t="str">
        <f t="shared" si="138"/>
        <v>September</v>
      </c>
      <c r="V1150" s="9" t="str">
        <f t="shared" si="139"/>
        <v>Q3</v>
      </c>
      <c r="W1150" s="10">
        <f t="shared" si="140"/>
        <v>2454.8629999999998</v>
      </c>
      <c r="X1150" s="12">
        <f t="shared" si="141"/>
        <v>9</v>
      </c>
      <c r="Y1150" s="9" t="str">
        <f t="shared" si="142"/>
        <v>Returned</v>
      </c>
      <c r="Z1150" s="6" t="str">
        <f t="shared" si="143"/>
        <v>Low</v>
      </c>
    </row>
    <row r="1151" spans="1:26" x14ac:dyDescent="0.35">
      <c r="A1151" s="8">
        <v>45703</v>
      </c>
      <c r="B1151" s="6" t="s">
        <v>20</v>
      </c>
      <c r="C1151" s="6" t="s">
        <v>29</v>
      </c>
      <c r="D1151" s="12">
        <v>19</v>
      </c>
      <c r="E1151" s="10">
        <v>118.09</v>
      </c>
      <c r="F1151" s="6" t="s">
        <v>33</v>
      </c>
      <c r="G1151" s="6" t="s">
        <v>34</v>
      </c>
      <c r="H1151" s="7">
        <v>0.1</v>
      </c>
      <c r="I1151" s="6" t="s">
        <v>37</v>
      </c>
      <c r="J1151" s="10">
        <v>2019.3389999999999</v>
      </c>
      <c r="K1151" s="6" t="s">
        <v>42</v>
      </c>
      <c r="L1151" s="6" t="s">
        <v>48</v>
      </c>
      <c r="M1151" s="12">
        <v>0</v>
      </c>
      <c r="N1151" s="9" t="s">
        <v>1197</v>
      </c>
      <c r="O1151" s="6" t="s">
        <v>2621</v>
      </c>
      <c r="P1151" s="11">
        <v>10.77</v>
      </c>
      <c r="Q1151" s="16">
        <v>45711</v>
      </c>
      <c r="R1151" s="6" t="s">
        <v>2923</v>
      </c>
      <c r="S1151" s="9">
        <f t="shared" si="136"/>
        <v>2025</v>
      </c>
      <c r="T1151" s="12">
        <f t="shared" si="137"/>
        <v>2</v>
      </c>
      <c r="U1151" s="6" t="str">
        <f t="shared" si="138"/>
        <v>Februari</v>
      </c>
      <c r="V1151" s="9" t="str">
        <f t="shared" si="139"/>
        <v>Q1</v>
      </c>
      <c r="W1151" s="10">
        <f t="shared" si="140"/>
        <v>2008.569</v>
      </c>
      <c r="X1151" s="12">
        <f t="shared" si="141"/>
        <v>8</v>
      </c>
      <c r="Y1151" s="9" t="str">
        <f t="shared" si="142"/>
        <v>Completed</v>
      </c>
      <c r="Z1151" s="6" t="str">
        <f t="shared" si="143"/>
        <v>Medium</v>
      </c>
    </row>
    <row r="1152" spans="1:26" x14ac:dyDescent="0.35">
      <c r="A1152" s="8">
        <v>45206</v>
      </c>
      <c r="B1152" s="6" t="s">
        <v>22</v>
      </c>
      <c r="C1152" s="6" t="s">
        <v>28</v>
      </c>
      <c r="D1152" s="12">
        <v>15</v>
      </c>
      <c r="E1152" s="10">
        <v>188.57</v>
      </c>
      <c r="F1152" s="6" t="s">
        <v>32</v>
      </c>
      <c r="G1152" s="6" t="s">
        <v>34</v>
      </c>
      <c r="H1152" s="7">
        <v>0.05</v>
      </c>
      <c r="I1152" s="6" t="s">
        <v>41</v>
      </c>
      <c r="J1152" s="10">
        <v>2687.122499999999</v>
      </c>
      <c r="K1152" s="6" t="s">
        <v>44</v>
      </c>
      <c r="L1152" s="6" t="s">
        <v>47</v>
      </c>
      <c r="M1152" s="12">
        <v>1</v>
      </c>
      <c r="N1152" s="9" t="s">
        <v>1198</v>
      </c>
      <c r="O1152" s="6" t="s">
        <v>2622</v>
      </c>
      <c r="P1152" s="11">
        <v>38.61</v>
      </c>
      <c r="Q1152" s="16">
        <v>45208</v>
      </c>
      <c r="R1152" s="6" t="s">
        <v>2925</v>
      </c>
      <c r="S1152" s="9">
        <f t="shared" si="136"/>
        <v>2023</v>
      </c>
      <c r="T1152" s="12">
        <f t="shared" si="137"/>
        <v>10</v>
      </c>
      <c r="U1152" s="6" t="str">
        <f t="shared" si="138"/>
        <v>Oktober</v>
      </c>
      <c r="V1152" s="9" t="str">
        <f t="shared" si="139"/>
        <v>Q4</v>
      </c>
      <c r="W1152" s="10">
        <f t="shared" si="140"/>
        <v>2648.5124999999989</v>
      </c>
      <c r="X1152" s="12">
        <f t="shared" si="141"/>
        <v>2</v>
      </c>
      <c r="Y1152" s="9" t="str">
        <f t="shared" si="142"/>
        <v>Returned</v>
      </c>
      <c r="Z1152" s="6" t="str">
        <f t="shared" si="143"/>
        <v>Low</v>
      </c>
    </row>
    <row r="1153" spans="1:26" x14ac:dyDescent="0.35">
      <c r="A1153" s="8">
        <v>45146</v>
      </c>
      <c r="B1153" s="6" t="s">
        <v>22</v>
      </c>
      <c r="C1153" s="6" t="s">
        <v>24</v>
      </c>
      <c r="D1153" s="12">
        <v>8</v>
      </c>
      <c r="E1153" s="10">
        <v>200.74</v>
      </c>
      <c r="F1153" s="6" t="s">
        <v>31</v>
      </c>
      <c r="G1153" s="6" t="s">
        <v>34</v>
      </c>
      <c r="H1153" s="7">
        <v>0</v>
      </c>
      <c r="I1153" s="6" t="s">
        <v>40</v>
      </c>
      <c r="J1153" s="10">
        <v>1605.92</v>
      </c>
      <c r="K1153" s="6" t="s">
        <v>43</v>
      </c>
      <c r="L1153" s="6" t="s">
        <v>48</v>
      </c>
      <c r="M1153" s="12">
        <v>1</v>
      </c>
      <c r="N1153" s="9" t="s">
        <v>1199</v>
      </c>
      <c r="O1153" s="6" t="s">
        <v>2623</v>
      </c>
      <c r="P1153" s="11">
        <v>30.7</v>
      </c>
      <c r="Q1153" s="16">
        <v>45148</v>
      </c>
      <c r="R1153" s="6" t="s">
        <v>2925</v>
      </c>
      <c r="S1153" s="9">
        <f t="shared" si="136"/>
        <v>2023</v>
      </c>
      <c r="T1153" s="12">
        <f t="shared" si="137"/>
        <v>8</v>
      </c>
      <c r="U1153" s="6" t="str">
        <f t="shared" si="138"/>
        <v>Agustus</v>
      </c>
      <c r="V1153" s="9" t="str">
        <f t="shared" si="139"/>
        <v>Q3</v>
      </c>
      <c r="W1153" s="10">
        <f t="shared" si="140"/>
        <v>1575.22</v>
      </c>
      <c r="X1153" s="12">
        <f t="shared" si="141"/>
        <v>2</v>
      </c>
      <c r="Y1153" s="9" t="str">
        <f t="shared" si="142"/>
        <v>Returned</v>
      </c>
      <c r="Z1153" s="6" t="str">
        <f t="shared" si="143"/>
        <v>No Discount</v>
      </c>
    </row>
    <row r="1154" spans="1:26" x14ac:dyDescent="0.35">
      <c r="A1154" s="8">
        <v>45159</v>
      </c>
      <c r="B1154" s="6" t="s">
        <v>18</v>
      </c>
      <c r="C1154" s="6" t="s">
        <v>23</v>
      </c>
      <c r="D1154" s="12">
        <v>3</v>
      </c>
      <c r="E1154" s="10">
        <v>142.09</v>
      </c>
      <c r="F1154" s="6" t="s">
        <v>32</v>
      </c>
      <c r="G1154" s="6" t="s">
        <v>34</v>
      </c>
      <c r="H1154" s="7">
        <v>0.15</v>
      </c>
      <c r="I1154" s="6" t="s">
        <v>38</v>
      </c>
      <c r="J1154" s="10">
        <v>362.3295</v>
      </c>
      <c r="K1154" s="6" t="s">
        <v>43</v>
      </c>
      <c r="L1154" s="6" t="s">
        <v>49</v>
      </c>
      <c r="M1154" s="12">
        <v>0</v>
      </c>
      <c r="N1154" s="9" t="s">
        <v>1200</v>
      </c>
      <c r="O1154" s="6" t="s">
        <v>1918</v>
      </c>
      <c r="P1154" s="11">
        <v>26.04</v>
      </c>
      <c r="Q1154" s="16">
        <v>45165</v>
      </c>
      <c r="R1154" s="6" t="s">
        <v>2921</v>
      </c>
      <c r="S1154" s="9">
        <f t="shared" si="136"/>
        <v>2023</v>
      </c>
      <c r="T1154" s="12">
        <f t="shared" si="137"/>
        <v>8</v>
      </c>
      <c r="U1154" s="6" t="str">
        <f t="shared" si="138"/>
        <v>Agustus</v>
      </c>
      <c r="V1154" s="9" t="str">
        <f t="shared" si="139"/>
        <v>Q3</v>
      </c>
      <c r="W1154" s="10">
        <f t="shared" si="140"/>
        <v>336.28949999999998</v>
      </c>
      <c r="X1154" s="12">
        <f t="shared" si="141"/>
        <v>6</v>
      </c>
      <c r="Y1154" s="9" t="str">
        <f t="shared" si="142"/>
        <v>Completed</v>
      </c>
      <c r="Z1154" s="6" t="str">
        <f t="shared" si="143"/>
        <v>High</v>
      </c>
    </row>
    <row r="1155" spans="1:26" x14ac:dyDescent="0.35">
      <c r="A1155" s="8">
        <v>45480</v>
      </c>
      <c r="B1155" s="6" t="s">
        <v>20</v>
      </c>
      <c r="C1155" s="6" t="s">
        <v>28</v>
      </c>
      <c r="D1155" s="12">
        <v>15</v>
      </c>
      <c r="E1155" s="10">
        <v>576.12</v>
      </c>
      <c r="F1155" s="6" t="s">
        <v>33</v>
      </c>
      <c r="G1155" s="6" t="s">
        <v>35</v>
      </c>
      <c r="H1155" s="7">
        <v>0.1</v>
      </c>
      <c r="I1155" s="6" t="s">
        <v>37</v>
      </c>
      <c r="J1155" s="10">
        <v>7777.62</v>
      </c>
      <c r="K1155" s="6" t="s">
        <v>42</v>
      </c>
      <c r="L1155" s="6" t="s">
        <v>49</v>
      </c>
      <c r="M1155" s="12">
        <v>0</v>
      </c>
      <c r="N1155" s="9" t="s">
        <v>1201</v>
      </c>
      <c r="O1155" s="6" t="s">
        <v>2624</v>
      </c>
      <c r="P1155" s="11">
        <v>29.31</v>
      </c>
      <c r="Q1155" s="16">
        <v>45484</v>
      </c>
      <c r="R1155" s="6" t="s">
        <v>2923</v>
      </c>
      <c r="S1155" s="9">
        <f t="shared" si="136"/>
        <v>2024</v>
      </c>
      <c r="T1155" s="12">
        <f t="shared" si="137"/>
        <v>7</v>
      </c>
      <c r="U1155" s="6" t="str">
        <f t="shared" si="138"/>
        <v>Juli</v>
      </c>
      <c r="V1155" s="9" t="str">
        <f t="shared" si="139"/>
        <v>Q3</v>
      </c>
      <c r="W1155" s="10">
        <f t="shared" si="140"/>
        <v>7748.3099999999995</v>
      </c>
      <c r="X1155" s="12">
        <f t="shared" si="141"/>
        <v>4</v>
      </c>
      <c r="Y1155" s="9" t="str">
        <f t="shared" si="142"/>
        <v>Completed</v>
      </c>
      <c r="Z1155" s="6" t="str">
        <f t="shared" si="143"/>
        <v>Medium</v>
      </c>
    </row>
    <row r="1156" spans="1:26" x14ac:dyDescent="0.35">
      <c r="A1156" s="8">
        <v>45674</v>
      </c>
      <c r="B1156" s="6" t="s">
        <v>19</v>
      </c>
      <c r="C1156" s="6" t="s">
        <v>25</v>
      </c>
      <c r="D1156" s="12">
        <v>9</v>
      </c>
      <c r="E1156" s="10">
        <v>96.97</v>
      </c>
      <c r="F1156" s="6" t="s">
        <v>33</v>
      </c>
      <c r="G1156" s="6" t="s">
        <v>35</v>
      </c>
      <c r="H1156" s="7">
        <v>0.15</v>
      </c>
      <c r="I1156" s="6" t="s">
        <v>41</v>
      </c>
      <c r="J1156" s="10">
        <v>741.82050000000004</v>
      </c>
      <c r="K1156" s="6" t="s">
        <v>44</v>
      </c>
      <c r="L1156" s="6" t="s">
        <v>49</v>
      </c>
      <c r="M1156" s="12">
        <v>1</v>
      </c>
      <c r="N1156" s="9" t="s">
        <v>1202</v>
      </c>
      <c r="O1156" s="6" t="s">
        <v>2625</v>
      </c>
      <c r="P1156" s="11">
        <v>30.87</v>
      </c>
      <c r="Q1156" s="16">
        <v>45681</v>
      </c>
      <c r="R1156" s="6" t="s">
        <v>2922</v>
      </c>
      <c r="S1156" s="9">
        <f t="shared" ref="S1156:S1219" si="144">YEAR(A1156)</f>
        <v>2025</v>
      </c>
      <c r="T1156" s="12">
        <f t="shared" ref="T1156:T1219" si="145">MONTH(A1156)</f>
        <v>1</v>
      </c>
      <c r="U1156" s="6" t="str">
        <f t="shared" ref="U1156:U1219" si="146">TEXT(A1156,"MMMM")</f>
        <v>Januari</v>
      </c>
      <c r="V1156" s="9" t="str">
        <f t="shared" ref="V1156:V1219" si="147">CHOOSE(ROUNDUP(MONTH(A1156)/3,0),"Q1","Q2","Q3","Q4")</f>
        <v>Q1</v>
      </c>
      <c r="W1156" s="10">
        <f t="shared" ref="W1156:W1219" si="148">J1156-P1156</f>
        <v>710.95050000000003</v>
      </c>
      <c r="X1156" s="12">
        <f t="shared" ref="X1156:X1219" si="149">Q1156-A1156</f>
        <v>7</v>
      </c>
      <c r="Y1156" s="9" t="str">
        <f t="shared" ref="Y1156:Y1219" si="150">IF(M1156=1,"Returned","Completed")</f>
        <v>Returned</v>
      </c>
      <c r="Z1156" s="6" t="str">
        <f t="shared" ref="Z1156:Z1219" si="151">_xlfn.IFS(H1156=0,"No Discount",H1156=0.05,"Low",H1156=0.1,"Medium",H1156=0.15,"High")</f>
        <v>High</v>
      </c>
    </row>
    <row r="1157" spans="1:26" x14ac:dyDescent="0.35">
      <c r="A1157" s="8">
        <v>45266</v>
      </c>
      <c r="B1157" s="6" t="s">
        <v>20</v>
      </c>
      <c r="C1157" s="6" t="s">
        <v>28</v>
      </c>
      <c r="D1157" s="12">
        <v>17</v>
      </c>
      <c r="E1157" s="10">
        <v>218.04</v>
      </c>
      <c r="F1157" s="6" t="s">
        <v>33</v>
      </c>
      <c r="G1157" s="6" t="s">
        <v>34</v>
      </c>
      <c r="H1157" s="7">
        <v>0.15</v>
      </c>
      <c r="I1157" s="6" t="s">
        <v>41</v>
      </c>
      <c r="J1157" s="10">
        <v>3150.6779999999999</v>
      </c>
      <c r="K1157" s="6" t="s">
        <v>46</v>
      </c>
      <c r="L1157" s="6" t="s">
        <v>2928</v>
      </c>
      <c r="M1157" s="12">
        <v>0</v>
      </c>
      <c r="N1157" s="9" t="s">
        <v>1203</v>
      </c>
      <c r="O1157" s="6" t="s">
        <v>2626</v>
      </c>
      <c r="P1157" s="11">
        <v>16</v>
      </c>
      <c r="Q1157" s="16">
        <v>45276</v>
      </c>
      <c r="R1157" s="6" t="s">
        <v>2923</v>
      </c>
      <c r="S1157" s="9">
        <f t="shared" si="144"/>
        <v>2023</v>
      </c>
      <c r="T1157" s="12">
        <f t="shared" si="145"/>
        <v>12</v>
      </c>
      <c r="U1157" s="6" t="str">
        <f t="shared" si="146"/>
        <v>Desember</v>
      </c>
      <c r="V1157" s="9" t="str">
        <f t="shared" si="147"/>
        <v>Q4</v>
      </c>
      <c r="W1157" s="10">
        <f t="shared" si="148"/>
        <v>3134.6779999999999</v>
      </c>
      <c r="X1157" s="12">
        <f t="shared" si="149"/>
        <v>10</v>
      </c>
      <c r="Y1157" s="9" t="str">
        <f t="shared" si="150"/>
        <v>Completed</v>
      </c>
      <c r="Z1157" s="6" t="str">
        <f t="shared" si="151"/>
        <v>High</v>
      </c>
    </row>
    <row r="1158" spans="1:26" x14ac:dyDescent="0.35">
      <c r="A1158" s="8">
        <v>44986</v>
      </c>
      <c r="B1158" s="6" t="s">
        <v>19</v>
      </c>
      <c r="C1158" s="6" t="s">
        <v>25</v>
      </c>
      <c r="D1158" s="12">
        <v>2</v>
      </c>
      <c r="E1158" s="10">
        <v>153.33000000000001</v>
      </c>
      <c r="F1158" s="6" t="s">
        <v>32</v>
      </c>
      <c r="G1158" s="6" t="s">
        <v>34</v>
      </c>
      <c r="H1158" s="7">
        <v>0.05</v>
      </c>
      <c r="I1158" s="6" t="s">
        <v>39</v>
      </c>
      <c r="J1158" s="10">
        <v>291.327</v>
      </c>
      <c r="K1158" s="6" t="s">
        <v>46</v>
      </c>
      <c r="L1158" s="6" t="s">
        <v>2928</v>
      </c>
      <c r="M1158" s="12">
        <v>0</v>
      </c>
      <c r="N1158" s="9" t="s">
        <v>1204</v>
      </c>
      <c r="O1158" s="6" t="s">
        <v>2627</v>
      </c>
      <c r="P1158" s="11">
        <v>31.55</v>
      </c>
      <c r="Q1158" s="16">
        <v>44989</v>
      </c>
      <c r="R1158" s="6" t="s">
        <v>2922</v>
      </c>
      <c r="S1158" s="9">
        <f t="shared" si="144"/>
        <v>2023</v>
      </c>
      <c r="T1158" s="12">
        <f t="shared" si="145"/>
        <v>3</v>
      </c>
      <c r="U1158" s="6" t="str">
        <f t="shared" si="146"/>
        <v>Maret</v>
      </c>
      <c r="V1158" s="9" t="str">
        <f t="shared" si="147"/>
        <v>Q1</v>
      </c>
      <c r="W1158" s="10">
        <f t="shared" si="148"/>
        <v>259.77699999999999</v>
      </c>
      <c r="X1158" s="12">
        <f t="shared" si="149"/>
        <v>3</v>
      </c>
      <c r="Y1158" s="9" t="str">
        <f t="shared" si="150"/>
        <v>Completed</v>
      </c>
      <c r="Z1158" s="6" t="str">
        <f t="shared" si="151"/>
        <v>Low</v>
      </c>
    </row>
    <row r="1159" spans="1:26" x14ac:dyDescent="0.35">
      <c r="A1159" s="8">
        <v>45699</v>
      </c>
      <c r="B1159" s="6" t="s">
        <v>20</v>
      </c>
      <c r="C1159" s="6" t="s">
        <v>29</v>
      </c>
      <c r="D1159" s="12">
        <v>8</v>
      </c>
      <c r="E1159" s="10">
        <v>316.12</v>
      </c>
      <c r="F1159" s="6" t="s">
        <v>30</v>
      </c>
      <c r="G1159" s="6" t="s">
        <v>34</v>
      </c>
      <c r="H1159" s="7">
        <v>0.1</v>
      </c>
      <c r="I1159" s="6" t="s">
        <v>40</v>
      </c>
      <c r="J1159" s="10">
        <v>2276.0639999999999</v>
      </c>
      <c r="K1159" s="6" t="s">
        <v>43</v>
      </c>
      <c r="L1159" s="6" t="s">
        <v>49</v>
      </c>
      <c r="M1159" s="12">
        <v>0</v>
      </c>
      <c r="N1159" s="9" t="s">
        <v>1205</v>
      </c>
      <c r="O1159" s="6" t="s">
        <v>2628</v>
      </c>
      <c r="P1159" s="11">
        <v>6.28</v>
      </c>
      <c r="Q1159" s="16">
        <v>45703</v>
      </c>
      <c r="R1159" s="6" t="s">
        <v>2923</v>
      </c>
      <c r="S1159" s="9">
        <f t="shared" si="144"/>
        <v>2025</v>
      </c>
      <c r="T1159" s="12">
        <f t="shared" si="145"/>
        <v>2</v>
      </c>
      <c r="U1159" s="6" t="str">
        <f t="shared" si="146"/>
        <v>Februari</v>
      </c>
      <c r="V1159" s="9" t="str">
        <f t="shared" si="147"/>
        <v>Q1</v>
      </c>
      <c r="W1159" s="10">
        <f t="shared" si="148"/>
        <v>2269.7839999999997</v>
      </c>
      <c r="X1159" s="12">
        <f t="shared" si="149"/>
        <v>4</v>
      </c>
      <c r="Y1159" s="9" t="str">
        <f t="shared" si="150"/>
        <v>Completed</v>
      </c>
      <c r="Z1159" s="6" t="str">
        <f t="shared" si="151"/>
        <v>Medium</v>
      </c>
    </row>
    <row r="1160" spans="1:26" x14ac:dyDescent="0.35">
      <c r="A1160" s="8">
        <v>45097</v>
      </c>
      <c r="B1160" s="6" t="s">
        <v>21</v>
      </c>
      <c r="C1160" s="6" t="s">
        <v>29</v>
      </c>
      <c r="D1160" s="12">
        <v>13</v>
      </c>
      <c r="E1160" s="10">
        <v>153.57</v>
      </c>
      <c r="F1160" s="6" t="s">
        <v>30</v>
      </c>
      <c r="G1160" s="6" t="s">
        <v>34</v>
      </c>
      <c r="H1160" s="7">
        <v>0.05</v>
      </c>
      <c r="I1160" s="6" t="s">
        <v>39</v>
      </c>
      <c r="J1160" s="10">
        <v>1896.5895</v>
      </c>
      <c r="K1160" s="6" t="s">
        <v>43</v>
      </c>
      <c r="L1160" s="6" t="s">
        <v>2928</v>
      </c>
      <c r="M1160" s="12">
        <v>0</v>
      </c>
      <c r="N1160" s="9" t="s">
        <v>1206</v>
      </c>
      <c r="O1160" s="6" t="s">
        <v>2629</v>
      </c>
      <c r="P1160" s="11">
        <v>27.98</v>
      </c>
      <c r="Q1160" s="16">
        <v>45102</v>
      </c>
      <c r="R1160" s="6" t="s">
        <v>2924</v>
      </c>
      <c r="S1160" s="9">
        <f t="shared" si="144"/>
        <v>2023</v>
      </c>
      <c r="T1160" s="12">
        <f t="shared" si="145"/>
        <v>6</v>
      </c>
      <c r="U1160" s="6" t="str">
        <f t="shared" si="146"/>
        <v>Juni</v>
      </c>
      <c r="V1160" s="9" t="str">
        <f t="shared" si="147"/>
        <v>Q2</v>
      </c>
      <c r="W1160" s="10">
        <f t="shared" si="148"/>
        <v>1868.6095</v>
      </c>
      <c r="X1160" s="12">
        <f t="shared" si="149"/>
        <v>5</v>
      </c>
      <c r="Y1160" s="9" t="str">
        <f t="shared" si="150"/>
        <v>Completed</v>
      </c>
      <c r="Z1160" s="6" t="str">
        <f t="shared" si="151"/>
        <v>Low</v>
      </c>
    </row>
    <row r="1161" spans="1:26" x14ac:dyDescent="0.35">
      <c r="A1161" s="8">
        <v>45351</v>
      </c>
      <c r="B1161" s="6" t="s">
        <v>22</v>
      </c>
      <c r="C1161" s="6" t="s">
        <v>29</v>
      </c>
      <c r="D1161" s="12">
        <v>7</v>
      </c>
      <c r="E1161" s="10">
        <v>208.31</v>
      </c>
      <c r="F1161" s="6" t="s">
        <v>32</v>
      </c>
      <c r="G1161" s="6" t="s">
        <v>34</v>
      </c>
      <c r="H1161" s="7">
        <v>0.05</v>
      </c>
      <c r="I1161" s="6" t="s">
        <v>38</v>
      </c>
      <c r="J1161" s="10">
        <v>1385.2615000000001</v>
      </c>
      <c r="K1161" s="6" t="s">
        <v>42</v>
      </c>
      <c r="L1161" s="6" t="s">
        <v>48</v>
      </c>
      <c r="M1161" s="12">
        <v>0</v>
      </c>
      <c r="N1161" s="9" t="s">
        <v>1207</v>
      </c>
      <c r="O1161" s="6" t="s">
        <v>2630</v>
      </c>
      <c r="P1161" s="11">
        <v>26.57</v>
      </c>
      <c r="Q1161" s="16">
        <v>45354</v>
      </c>
      <c r="R1161" s="6" t="s">
        <v>2925</v>
      </c>
      <c r="S1161" s="9">
        <f t="shared" si="144"/>
        <v>2024</v>
      </c>
      <c r="T1161" s="12">
        <f t="shared" si="145"/>
        <v>2</v>
      </c>
      <c r="U1161" s="6" t="str">
        <f t="shared" si="146"/>
        <v>Februari</v>
      </c>
      <c r="V1161" s="9" t="str">
        <f t="shared" si="147"/>
        <v>Q1</v>
      </c>
      <c r="W1161" s="10">
        <f t="shared" si="148"/>
        <v>1358.6915000000001</v>
      </c>
      <c r="X1161" s="12">
        <f t="shared" si="149"/>
        <v>3</v>
      </c>
      <c r="Y1161" s="9" t="str">
        <f t="shared" si="150"/>
        <v>Completed</v>
      </c>
      <c r="Z1161" s="6" t="str">
        <f t="shared" si="151"/>
        <v>Low</v>
      </c>
    </row>
    <row r="1162" spans="1:26" x14ac:dyDescent="0.35">
      <c r="A1162" s="8">
        <v>45838</v>
      </c>
      <c r="B1162" s="6" t="s">
        <v>20</v>
      </c>
      <c r="C1162" s="6" t="s">
        <v>26</v>
      </c>
      <c r="D1162" s="12">
        <v>2</v>
      </c>
      <c r="E1162" s="10">
        <v>160.96</v>
      </c>
      <c r="F1162" s="6" t="s">
        <v>32</v>
      </c>
      <c r="G1162" s="6" t="s">
        <v>34</v>
      </c>
      <c r="H1162" s="7">
        <v>0.1</v>
      </c>
      <c r="I1162" s="6" t="s">
        <v>36</v>
      </c>
      <c r="J1162" s="10">
        <v>289.72800000000001</v>
      </c>
      <c r="K1162" s="6" t="s">
        <v>43</v>
      </c>
      <c r="L1162" s="6" t="s">
        <v>49</v>
      </c>
      <c r="M1162" s="12">
        <v>0</v>
      </c>
      <c r="N1162" s="9" t="s">
        <v>1208</v>
      </c>
      <c r="O1162" s="6" t="s">
        <v>2631</v>
      </c>
      <c r="P1162" s="11">
        <v>44.97</v>
      </c>
      <c r="Q1162" s="16">
        <v>45843</v>
      </c>
      <c r="R1162" s="6" t="s">
        <v>2923</v>
      </c>
      <c r="S1162" s="9">
        <f t="shared" si="144"/>
        <v>2025</v>
      </c>
      <c r="T1162" s="12">
        <f t="shared" si="145"/>
        <v>6</v>
      </c>
      <c r="U1162" s="6" t="str">
        <f t="shared" si="146"/>
        <v>Juni</v>
      </c>
      <c r="V1162" s="9" t="str">
        <f t="shared" si="147"/>
        <v>Q2</v>
      </c>
      <c r="W1162" s="10">
        <f t="shared" si="148"/>
        <v>244.75800000000001</v>
      </c>
      <c r="X1162" s="12">
        <f t="shared" si="149"/>
        <v>5</v>
      </c>
      <c r="Y1162" s="9" t="str">
        <f t="shared" si="150"/>
        <v>Completed</v>
      </c>
      <c r="Z1162" s="6" t="str">
        <f t="shared" si="151"/>
        <v>Medium</v>
      </c>
    </row>
    <row r="1163" spans="1:26" x14ac:dyDescent="0.35">
      <c r="A1163" s="8">
        <v>45523</v>
      </c>
      <c r="B1163" s="6" t="s">
        <v>20</v>
      </c>
      <c r="C1163" s="6" t="s">
        <v>27</v>
      </c>
      <c r="D1163" s="12">
        <v>3</v>
      </c>
      <c r="E1163" s="10">
        <v>373.77</v>
      </c>
      <c r="F1163" s="6" t="s">
        <v>30</v>
      </c>
      <c r="G1163" s="6" t="s">
        <v>35</v>
      </c>
      <c r="H1163" s="7">
        <v>0.1</v>
      </c>
      <c r="I1163" s="6" t="s">
        <v>36</v>
      </c>
      <c r="J1163" s="10">
        <v>1009.179</v>
      </c>
      <c r="K1163" s="6" t="s">
        <v>46</v>
      </c>
      <c r="L1163" s="6" t="s">
        <v>49</v>
      </c>
      <c r="M1163" s="12">
        <v>1</v>
      </c>
      <c r="N1163" s="9" t="s">
        <v>1209</v>
      </c>
      <c r="O1163" s="6" t="s">
        <v>2632</v>
      </c>
      <c r="P1163" s="11">
        <v>17.62</v>
      </c>
      <c r="Q1163" s="16">
        <v>45529</v>
      </c>
      <c r="R1163" s="6" t="s">
        <v>2923</v>
      </c>
      <c r="S1163" s="9">
        <f t="shared" si="144"/>
        <v>2024</v>
      </c>
      <c r="T1163" s="12">
        <f t="shared" si="145"/>
        <v>8</v>
      </c>
      <c r="U1163" s="6" t="str">
        <f t="shared" si="146"/>
        <v>Agustus</v>
      </c>
      <c r="V1163" s="9" t="str">
        <f t="shared" si="147"/>
        <v>Q3</v>
      </c>
      <c r="W1163" s="10">
        <f t="shared" si="148"/>
        <v>991.55899999999997</v>
      </c>
      <c r="X1163" s="12">
        <f t="shared" si="149"/>
        <v>6</v>
      </c>
      <c r="Y1163" s="9" t="str">
        <f t="shared" si="150"/>
        <v>Returned</v>
      </c>
      <c r="Z1163" s="6" t="str">
        <f t="shared" si="151"/>
        <v>Medium</v>
      </c>
    </row>
    <row r="1164" spans="1:26" x14ac:dyDescent="0.35">
      <c r="A1164" s="8">
        <v>45306</v>
      </c>
      <c r="B1164" s="6" t="s">
        <v>21</v>
      </c>
      <c r="C1164" s="6" t="s">
        <v>29</v>
      </c>
      <c r="D1164" s="12">
        <v>20</v>
      </c>
      <c r="E1164" s="10">
        <v>200.7</v>
      </c>
      <c r="F1164" s="6" t="s">
        <v>33</v>
      </c>
      <c r="G1164" s="6" t="s">
        <v>35</v>
      </c>
      <c r="H1164" s="7">
        <v>0.1</v>
      </c>
      <c r="I1164" s="6" t="s">
        <v>37</v>
      </c>
      <c r="J1164" s="10">
        <v>3612.6</v>
      </c>
      <c r="K1164" s="6" t="s">
        <v>42</v>
      </c>
      <c r="L1164" s="6" t="s">
        <v>47</v>
      </c>
      <c r="M1164" s="12">
        <v>0</v>
      </c>
      <c r="N1164" s="9" t="s">
        <v>1210</v>
      </c>
      <c r="O1164" s="6" t="s">
        <v>2633</v>
      </c>
      <c r="P1164" s="11">
        <v>29.6</v>
      </c>
      <c r="Q1164" s="16">
        <v>45310</v>
      </c>
      <c r="R1164" s="6" t="s">
        <v>2924</v>
      </c>
      <c r="S1164" s="9">
        <f t="shared" si="144"/>
        <v>2024</v>
      </c>
      <c r="T1164" s="12">
        <f t="shared" si="145"/>
        <v>1</v>
      </c>
      <c r="U1164" s="6" t="str">
        <f t="shared" si="146"/>
        <v>Januari</v>
      </c>
      <c r="V1164" s="9" t="str">
        <f t="shared" si="147"/>
        <v>Q1</v>
      </c>
      <c r="W1164" s="10">
        <f t="shared" si="148"/>
        <v>3583</v>
      </c>
      <c r="X1164" s="12">
        <f t="shared" si="149"/>
        <v>4</v>
      </c>
      <c r="Y1164" s="9" t="str">
        <f t="shared" si="150"/>
        <v>Completed</v>
      </c>
      <c r="Z1164" s="6" t="str">
        <f t="shared" si="151"/>
        <v>Medium</v>
      </c>
    </row>
    <row r="1165" spans="1:26" x14ac:dyDescent="0.35">
      <c r="A1165" s="8">
        <v>45512</v>
      </c>
      <c r="B1165" s="6" t="s">
        <v>21</v>
      </c>
      <c r="C1165" s="6" t="s">
        <v>25</v>
      </c>
      <c r="D1165" s="12">
        <v>14</v>
      </c>
      <c r="E1165" s="10">
        <v>115.77</v>
      </c>
      <c r="F1165" s="6" t="s">
        <v>30</v>
      </c>
      <c r="G1165" s="6" t="s">
        <v>34</v>
      </c>
      <c r="H1165" s="7">
        <v>0.15</v>
      </c>
      <c r="I1165" s="6" t="s">
        <v>38</v>
      </c>
      <c r="J1165" s="10">
        <v>1377.663</v>
      </c>
      <c r="K1165" s="6" t="s">
        <v>44</v>
      </c>
      <c r="L1165" s="6" t="s">
        <v>48</v>
      </c>
      <c r="M1165" s="12">
        <v>1</v>
      </c>
      <c r="N1165" s="9" t="s">
        <v>1211</v>
      </c>
      <c r="O1165" s="6" t="s">
        <v>2634</v>
      </c>
      <c r="P1165" s="11">
        <v>20.12</v>
      </c>
      <c r="Q1165" s="16">
        <v>45515</v>
      </c>
      <c r="R1165" s="6" t="s">
        <v>2924</v>
      </c>
      <c r="S1165" s="9">
        <f t="shared" si="144"/>
        <v>2024</v>
      </c>
      <c r="T1165" s="12">
        <f t="shared" si="145"/>
        <v>8</v>
      </c>
      <c r="U1165" s="6" t="str">
        <f t="shared" si="146"/>
        <v>Agustus</v>
      </c>
      <c r="V1165" s="9" t="str">
        <f t="shared" si="147"/>
        <v>Q3</v>
      </c>
      <c r="W1165" s="10">
        <f t="shared" si="148"/>
        <v>1357.5430000000001</v>
      </c>
      <c r="X1165" s="12">
        <f t="shared" si="149"/>
        <v>3</v>
      </c>
      <c r="Y1165" s="9" t="str">
        <f t="shared" si="150"/>
        <v>Returned</v>
      </c>
      <c r="Z1165" s="6" t="str">
        <f t="shared" si="151"/>
        <v>High</v>
      </c>
    </row>
    <row r="1166" spans="1:26" x14ac:dyDescent="0.35">
      <c r="A1166" s="8">
        <v>45570</v>
      </c>
      <c r="B1166" s="6" t="s">
        <v>22</v>
      </c>
      <c r="C1166" s="6" t="s">
        <v>24</v>
      </c>
      <c r="D1166" s="12">
        <v>12</v>
      </c>
      <c r="E1166" s="10">
        <v>535.41</v>
      </c>
      <c r="F1166" s="6" t="s">
        <v>32</v>
      </c>
      <c r="G1166" s="6" t="s">
        <v>35</v>
      </c>
      <c r="H1166" s="7">
        <v>0.1</v>
      </c>
      <c r="I1166" s="6" t="s">
        <v>38</v>
      </c>
      <c r="J1166" s="10">
        <v>5782.4279999999999</v>
      </c>
      <c r="K1166" s="6" t="s">
        <v>43</v>
      </c>
      <c r="L1166" s="6" t="s">
        <v>2928</v>
      </c>
      <c r="M1166" s="12">
        <v>0</v>
      </c>
      <c r="N1166" s="9" t="s">
        <v>1212</v>
      </c>
      <c r="O1166" s="6" t="s">
        <v>2635</v>
      </c>
      <c r="P1166" s="11">
        <v>27.82</v>
      </c>
      <c r="Q1166" s="16">
        <v>45572</v>
      </c>
      <c r="R1166" s="6" t="s">
        <v>2925</v>
      </c>
      <c r="S1166" s="9">
        <f t="shared" si="144"/>
        <v>2024</v>
      </c>
      <c r="T1166" s="12">
        <f t="shared" si="145"/>
        <v>10</v>
      </c>
      <c r="U1166" s="6" t="str">
        <f t="shared" si="146"/>
        <v>Oktober</v>
      </c>
      <c r="V1166" s="9" t="str">
        <f t="shared" si="147"/>
        <v>Q4</v>
      </c>
      <c r="W1166" s="10">
        <f t="shared" si="148"/>
        <v>5754.6080000000002</v>
      </c>
      <c r="X1166" s="12">
        <f t="shared" si="149"/>
        <v>2</v>
      </c>
      <c r="Y1166" s="9" t="str">
        <f t="shared" si="150"/>
        <v>Completed</v>
      </c>
      <c r="Z1166" s="6" t="str">
        <f t="shared" si="151"/>
        <v>Medium</v>
      </c>
    </row>
    <row r="1167" spans="1:26" x14ac:dyDescent="0.35">
      <c r="A1167" s="8">
        <v>45304</v>
      </c>
      <c r="B1167" s="6" t="s">
        <v>19</v>
      </c>
      <c r="C1167" s="6" t="s">
        <v>25</v>
      </c>
      <c r="D1167" s="12">
        <v>12</v>
      </c>
      <c r="E1167" s="10">
        <v>103.59</v>
      </c>
      <c r="F1167" s="6" t="s">
        <v>31</v>
      </c>
      <c r="G1167" s="6" t="s">
        <v>35</v>
      </c>
      <c r="H1167" s="7">
        <v>0.1</v>
      </c>
      <c r="I1167" s="6" t="s">
        <v>38</v>
      </c>
      <c r="J1167" s="10">
        <v>1118.7719999999999</v>
      </c>
      <c r="K1167" s="6" t="s">
        <v>45</v>
      </c>
      <c r="L1167" s="6" t="s">
        <v>47</v>
      </c>
      <c r="M1167" s="12">
        <v>0</v>
      </c>
      <c r="N1167" s="9" t="s">
        <v>1213</v>
      </c>
      <c r="O1167" s="6" t="s">
        <v>2636</v>
      </c>
      <c r="P1167" s="11">
        <v>48.11</v>
      </c>
      <c r="Q1167" s="16">
        <v>45312</v>
      </c>
      <c r="R1167" s="6" t="s">
        <v>2922</v>
      </c>
      <c r="S1167" s="9">
        <f t="shared" si="144"/>
        <v>2024</v>
      </c>
      <c r="T1167" s="12">
        <f t="shared" si="145"/>
        <v>1</v>
      </c>
      <c r="U1167" s="6" t="str">
        <f t="shared" si="146"/>
        <v>Januari</v>
      </c>
      <c r="V1167" s="9" t="str">
        <f t="shared" si="147"/>
        <v>Q1</v>
      </c>
      <c r="W1167" s="10">
        <f t="shared" si="148"/>
        <v>1070.662</v>
      </c>
      <c r="X1167" s="12">
        <f t="shared" si="149"/>
        <v>8</v>
      </c>
      <c r="Y1167" s="9" t="str">
        <f t="shared" si="150"/>
        <v>Completed</v>
      </c>
      <c r="Z1167" s="6" t="str">
        <f t="shared" si="151"/>
        <v>Medium</v>
      </c>
    </row>
    <row r="1168" spans="1:26" x14ac:dyDescent="0.35">
      <c r="A1168" s="8">
        <v>45014</v>
      </c>
      <c r="B1168" s="6" t="s">
        <v>22</v>
      </c>
      <c r="C1168" s="6" t="s">
        <v>23</v>
      </c>
      <c r="D1168" s="12">
        <v>18</v>
      </c>
      <c r="E1168" s="10">
        <v>176.32</v>
      </c>
      <c r="F1168" s="6" t="s">
        <v>30</v>
      </c>
      <c r="G1168" s="6" t="s">
        <v>34</v>
      </c>
      <c r="H1168" s="7">
        <v>0.05</v>
      </c>
      <c r="I1168" s="6" t="s">
        <v>40</v>
      </c>
      <c r="J1168" s="10">
        <v>3015.0720000000001</v>
      </c>
      <c r="K1168" s="6" t="s">
        <v>45</v>
      </c>
      <c r="L1168" s="6" t="s">
        <v>2928</v>
      </c>
      <c r="M1168" s="12">
        <v>0</v>
      </c>
      <c r="N1168" s="9" t="s">
        <v>1214</v>
      </c>
      <c r="O1168" s="6" t="s">
        <v>2637</v>
      </c>
      <c r="P1168" s="11">
        <v>36.35</v>
      </c>
      <c r="Q1168" s="16">
        <v>45020</v>
      </c>
      <c r="R1168" s="6" t="s">
        <v>2925</v>
      </c>
      <c r="S1168" s="9">
        <f t="shared" si="144"/>
        <v>2023</v>
      </c>
      <c r="T1168" s="12">
        <f t="shared" si="145"/>
        <v>3</v>
      </c>
      <c r="U1168" s="6" t="str">
        <f t="shared" si="146"/>
        <v>Maret</v>
      </c>
      <c r="V1168" s="9" t="str">
        <f t="shared" si="147"/>
        <v>Q1</v>
      </c>
      <c r="W1168" s="10">
        <f t="shared" si="148"/>
        <v>2978.7220000000002</v>
      </c>
      <c r="X1168" s="12">
        <f t="shared" si="149"/>
        <v>6</v>
      </c>
      <c r="Y1168" s="9" t="str">
        <f t="shared" si="150"/>
        <v>Completed</v>
      </c>
      <c r="Z1168" s="6" t="str">
        <f t="shared" si="151"/>
        <v>Low</v>
      </c>
    </row>
    <row r="1169" spans="1:26" x14ac:dyDescent="0.35">
      <c r="A1169" s="8">
        <v>45218</v>
      </c>
      <c r="B1169" s="6" t="s">
        <v>20</v>
      </c>
      <c r="C1169" s="6" t="s">
        <v>29</v>
      </c>
      <c r="D1169" s="12">
        <v>5</v>
      </c>
      <c r="E1169" s="10">
        <v>112.44</v>
      </c>
      <c r="F1169" s="6" t="s">
        <v>33</v>
      </c>
      <c r="G1169" s="6" t="s">
        <v>35</v>
      </c>
      <c r="H1169" s="7">
        <v>0.1</v>
      </c>
      <c r="I1169" s="6" t="s">
        <v>41</v>
      </c>
      <c r="J1169" s="10">
        <v>505.98000000000008</v>
      </c>
      <c r="K1169" s="6" t="s">
        <v>44</v>
      </c>
      <c r="L1169" s="6" t="s">
        <v>2928</v>
      </c>
      <c r="M1169" s="12">
        <v>1</v>
      </c>
      <c r="N1169" s="9" t="s">
        <v>1215</v>
      </c>
      <c r="O1169" s="6" t="s">
        <v>1702</v>
      </c>
      <c r="P1169" s="11">
        <v>7.46</v>
      </c>
      <c r="Q1169" s="16">
        <v>45222</v>
      </c>
      <c r="R1169" s="6" t="s">
        <v>2923</v>
      </c>
      <c r="S1169" s="9">
        <f t="shared" si="144"/>
        <v>2023</v>
      </c>
      <c r="T1169" s="12">
        <f t="shared" si="145"/>
        <v>10</v>
      </c>
      <c r="U1169" s="6" t="str">
        <f t="shared" si="146"/>
        <v>Oktober</v>
      </c>
      <c r="V1169" s="9" t="str">
        <f t="shared" si="147"/>
        <v>Q4</v>
      </c>
      <c r="W1169" s="10">
        <f t="shared" si="148"/>
        <v>498.5200000000001</v>
      </c>
      <c r="X1169" s="12">
        <f t="shared" si="149"/>
        <v>4</v>
      </c>
      <c r="Y1169" s="9" t="str">
        <f t="shared" si="150"/>
        <v>Returned</v>
      </c>
      <c r="Z1169" s="6" t="str">
        <f t="shared" si="151"/>
        <v>Medium</v>
      </c>
    </row>
    <row r="1170" spans="1:26" x14ac:dyDescent="0.35">
      <c r="A1170" s="8">
        <v>45222</v>
      </c>
      <c r="B1170" s="6" t="s">
        <v>22</v>
      </c>
      <c r="C1170" s="6" t="s">
        <v>26</v>
      </c>
      <c r="D1170" s="12">
        <v>20</v>
      </c>
      <c r="E1170" s="10">
        <v>19.3</v>
      </c>
      <c r="F1170" s="6" t="s">
        <v>32</v>
      </c>
      <c r="G1170" s="6" t="s">
        <v>34</v>
      </c>
      <c r="H1170" s="7">
        <v>0</v>
      </c>
      <c r="I1170" s="6" t="s">
        <v>41</v>
      </c>
      <c r="J1170" s="10">
        <v>386</v>
      </c>
      <c r="K1170" s="6" t="s">
        <v>45</v>
      </c>
      <c r="L1170" s="6" t="s">
        <v>48</v>
      </c>
      <c r="M1170" s="12">
        <v>0</v>
      </c>
      <c r="N1170" s="9" t="s">
        <v>1216</v>
      </c>
      <c r="O1170" s="6" t="s">
        <v>2638</v>
      </c>
      <c r="P1170" s="11">
        <v>47.23</v>
      </c>
      <c r="Q1170" s="16">
        <v>45231</v>
      </c>
      <c r="R1170" s="6" t="s">
        <v>2925</v>
      </c>
      <c r="S1170" s="9">
        <f t="shared" si="144"/>
        <v>2023</v>
      </c>
      <c r="T1170" s="12">
        <f t="shared" si="145"/>
        <v>10</v>
      </c>
      <c r="U1170" s="6" t="str">
        <f t="shared" si="146"/>
        <v>Oktober</v>
      </c>
      <c r="V1170" s="9" t="str">
        <f t="shared" si="147"/>
        <v>Q4</v>
      </c>
      <c r="W1170" s="10">
        <f t="shared" si="148"/>
        <v>338.77</v>
      </c>
      <c r="X1170" s="12">
        <f t="shared" si="149"/>
        <v>9</v>
      </c>
      <c r="Y1170" s="9" t="str">
        <f t="shared" si="150"/>
        <v>Completed</v>
      </c>
      <c r="Z1170" s="6" t="str">
        <f t="shared" si="151"/>
        <v>No Discount</v>
      </c>
    </row>
    <row r="1171" spans="1:26" x14ac:dyDescent="0.35">
      <c r="A1171" s="8">
        <v>45009</v>
      </c>
      <c r="B1171" s="6" t="s">
        <v>19</v>
      </c>
      <c r="C1171" s="6" t="s">
        <v>24</v>
      </c>
      <c r="D1171" s="12">
        <v>9</v>
      </c>
      <c r="E1171" s="10">
        <v>233.11</v>
      </c>
      <c r="F1171" s="6" t="s">
        <v>30</v>
      </c>
      <c r="G1171" s="6" t="s">
        <v>35</v>
      </c>
      <c r="H1171" s="7">
        <v>0.05</v>
      </c>
      <c r="I1171" s="6" t="s">
        <v>36</v>
      </c>
      <c r="J1171" s="10">
        <v>1993.0905</v>
      </c>
      <c r="K1171" s="6" t="s">
        <v>45</v>
      </c>
      <c r="L1171" s="6" t="s">
        <v>49</v>
      </c>
      <c r="M1171" s="12">
        <v>0</v>
      </c>
      <c r="N1171" s="9" t="s">
        <v>1217</v>
      </c>
      <c r="O1171" s="6" t="s">
        <v>2639</v>
      </c>
      <c r="P1171" s="11">
        <v>31.43</v>
      </c>
      <c r="Q1171" s="16">
        <v>45013</v>
      </c>
      <c r="R1171" s="6" t="s">
        <v>2922</v>
      </c>
      <c r="S1171" s="9">
        <f t="shared" si="144"/>
        <v>2023</v>
      </c>
      <c r="T1171" s="12">
        <f t="shared" si="145"/>
        <v>3</v>
      </c>
      <c r="U1171" s="6" t="str">
        <f t="shared" si="146"/>
        <v>Maret</v>
      </c>
      <c r="V1171" s="9" t="str">
        <f t="shared" si="147"/>
        <v>Q1</v>
      </c>
      <c r="W1171" s="10">
        <f t="shared" si="148"/>
        <v>1961.6605</v>
      </c>
      <c r="X1171" s="12">
        <f t="shared" si="149"/>
        <v>4</v>
      </c>
      <c r="Y1171" s="9" t="str">
        <f t="shared" si="150"/>
        <v>Completed</v>
      </c>
      <c r="Z1171" s="6" t="str">
        <f t="shared" si="151"/>
        <v>Low</v>
      </c>
    </row>
    <row r="1172" spans="1:26" x14ac:dyDescent="0.35">
      <c r="A1172" s="8">
        <v>45513</v>
      </c>
      <c r="B1172" s="6" t="s">
        <v>22</v>
      </c>
      <c r="C1172" s="6" t="s">
        <v>29</v>
      </c>
      <c r="D1172" s="12">
        <v>17</v>
      </c>
      <c r="E1172" s="10">
        <v>66.48</v>
      </c>
      <c r="F1172" s="6" t="s">
        <v>32</v>
      </c>
      <c r="G1172" s="6" t="s">
        <v>34</v>
      </c>
      <c r="H1172" s="7">
        <v>0.15</v>
      </c>
      <c r="I1172" s="6" t="s">
        <v>36</v>
      </c>
      <c r="J1172" s="10">
        <v>960.63600000000008</v>
      </c>
      <c r="K1172" s="6" t="s">
        <v>43</v>
      </c>
      <c r="L1172" s="6" t="s">
        <v>49</v>
      </c>
      <c r="M1172" s="12">
        <v>1</v>
      </c>
      <c r="N1172" s="9" t="s">
        <v>1218</v>
      </c>
      <c r="O1172" s="6" t="s">
        <v>2640</v>
      </c>
      <c r="P1172" s="11">
        <v>10.79</v>
      </c>
      <c r="Q1172" s="16">
        <v>45518</v>
      </c>
      <c r="R1172" s="6" t="s">
        <v>2925</v>
      </c>
      <c r="S1172" s="9">
        <f t="shared" si="144"/>
        <v>2024</v>
      </c>
      <c r="T1172" s="12">
        <f t="shared" si="145"/>
        <v>8</v>
      </c>
      <c r="U1172" s="6" t="str">
        <f t="shared" si="146"/>
        <v>Agustus</v>
      </c>
      <c r="V1172" s="9" t="str">
        <f t="shared" si="147"/>
        <v>Q3</v>
      </c>
      <c r="W1172" s="10">
        <f t="shared" si="148"/>
        <v>949.84600000000012</v>
      </c>
      <c r="X1172" s="12">
        <f t="shared" si="149"/>
        <v>5</v>
      </c>
      <c r="Y1172" s="9" t="str">
        <f t="shared" si="150"/>
        <v>Returned</v>
      </c>
      <c r="Z1172" s="6" t="str">
        <f t="shared" si="151"/>
        <v>High</v>
      </c>
    </row>
    <row r="1173" spans="1:26" x14ac:dyDescent="0.35">
      <c r="A1173" s="8">
        <v>45042</v>
      </c>
      <c r="B1173" s="6" t="s">
        <v>19</v>
      </c>
      <c r="C1173" s="6" t="s">
        <v>23</v>
      </c>
      <c r="D1173" s="12">
        <v>17</v>
      </c>
      <c r="E1173" s="10">
        <v>504.63</v>
      </c>
      <c r="F1173" s="6" t="s">
        <v>31</v>
      </c>
      <c r="G1173" s="6" t="s">
        <v>34</v>
      </c>
      <c r="H1173" s="7">
        <v>0.1</v>
      </c>
      <c r="I1173" s="6" t="s">
        <v>39</v>
      </c>
      <c r="J1173" s="10">
        <v>7720.838999999999</v>
      </c>
      <c r="K1173" s="6" t="s">
        <v>42</v>
      </c>
      <c r="L1173" s="6" t="s">
        <v>49</v>
      </c>
      <c r="M1173" s="12">
        <v>1</v>
      </c>
      <c r="N1173" s="9" t="s">
        <v>1219</v>
      </c>
      <c r="O1173" s="6" t="s">
        <v>2641</v>
      </c>
      <c r="P1173" s="11">
        <v>48.33</v>
      </c>
      <c r="Q1173" s="16">
        <v>45052</v>
      </c>
      <c r="R1173" s="6" t="s">
        <v>2922</v>
      </c>
      <c r="S1173" s="9">
        <f t="shared" si="144"/>
        <v>2023</v>
      </c>
      <c r="T1173" s="12">
        <f t="shared" si="145"/>
        <v>4</v>
      </c>
      <c r="U1173" s="6" t="str">
        <f t="shared" si="146"/>
        <v>April</v>
      </c>
      <c r="V1173" s="9" t="str">
        <f t="shared" si="147"/>
        <v>Q2</v>
      </c>
      <c r="W1173" s="10">
        <f t="shared" si="148"/>
        <v>7672.5089999999991</v>
      </c>
      <c r="X1173" s="12">
        <f t="shared" si="149"/>
        <v>10</v>
      </c>
      <c r="Y1173" s="9" t="str">
        <f t="shared" si="150"/>
        <v>Returned</v>
      </c>
      <c r="Z1173" s="6" t="str">
        <f t="shared" si="151"/>
        <v>Medium</v>
      </c>
    </row>
    <row r="1174" spans="1:26" x14ac:dyDescent="0.35">
      <c r="A1174" s="8">
        <v>45355</v>
      </c>
      <c r="B1174" s="6" t="s">
        <v>22</v>
      </c>
      <c r="C1174" s="6" t="s">
        <v>28</v>
      </c>
      <c r="D1174" s="12">
        <v>11</v>
      </c>
      <c r="E1174" s="10">
        <v>97.84</v>
      </c>
      <c r="F1174" s="6" t="s">
        <v>30</v>
      </c>
      <c r="G1174" s="6" t="s">
        <v>35</v>
      </c>
      <c r="H1174" s="7">
        <v>0.05</v>
      </c>
      <c r="I1174" s="6" t="s">
        <v>37</v>
      </c>
      <c r="J1174" s="10">
        <v>1022.428</v>
      </c>
      <c r="K1174" s="6" t="s">
        <v>45</v>
      </c>
      <c r="L1174" s="6" t="s">
        <v>48</v>
      </c>
      <c r="M1174" s="12">
        <v>1</v>
      </c>
      <c r="N1174" s="9" t="s">
        <v>1220</v>
      </c>
      <c r="O1174" s="6" t="s">
        <v>2642</v>
      </c>
      <c r="P1174" s="11">
        <v>45.97</v>
      </c>
      <c r="Q1174" s="16">
        <v>45363</v>
      </c>
      <c r="R1174" s="6" t="s">
        <v>2925</v>
      </c>
      <c r="S1174" s="9">
        <f t="shared" si="144"/>
        <v>2024</v>
      </c>
      <c r="T1174" s="12">
        <f t="shared" si="145"/>
        <v>3</v>
      </c>
      <c r="U1174" s="6" t="str">
        <f t="shared" si="146"/>
        <v>Maret</v>
      </c>
      <c r="V1174" s="9" t="str">
        <f t="shared" si="147"/>
        <v>Q1</v>
      </c>
      <c r="W1174" s="10">
        <f t="shared" si="148"/>
        <v>976.45799999999997</v>
      </c>
      <c r="X1174" s="12">
        <f t="shared" si="149"/>
        <v>8</v>
      </c>
      <c r="Y1174" s="9" t="str">
        <f t="shared" si="150"/>
        <v>Returned</v>
      </c>
      <c r="Z1174" s="6" t="str">
        <f t="shared" si="151"/>
        <v>Low</v>
      </c>
    </row>
    <row r="1175" spans="1:26" x14ac:dyDescent="0.35">
      <c r="A1175" s="8">
        <v>44971</v>
      </c>
      <c r="B1175" s="6" t="s">
        <v>18</v>
      </c>
      <c r="C1175" s="6" t="s">
        <v>28</v>
      </c>
      <c r="D1175" s="12">
        <v>7</v>
      </c>
      <c r="E1175" s="10">
        <v>468.14</v>
      </c>
      <c r="F1175" s="6" t="s">
        <v>31</v>
      </c>
      <c r="G1175" s="6" t="s">
        <v>35</v>
      </c>
      <c r="H1175" s="7">
        <v>0.15</v>
      </c>
      <c r="I1175" s="6" t="s">
        <v>41</v>
      </c>
      <c r="J1175" s="10">
        <v>2785.433</v>
      </c>
      <c r="K1175" s="6" t="s">
        <v>46</v>
      </c>
      <c r="L1175" s="6" t="s">
        <v>48</v>
      </c>
      <c r="M1175" s="12">
        <v>0</v>
      </c>
      <c r="N1175" s="9" t="s">
        <v>1221</v>
      </c>
      <c r="O1175" s="6" t="s">
        <v>2643</v>
      </c>
      <c r="P1175" s="11">
        <v>47.56</v>
      </c>
      <c r="Q1175" s="16">
        <v>44974</v>
      </c>
      <c r="R1175" s="6" t="s">
        <v>2921</v>
      </c>
      <c r="S1175" s="9">
        <f t="shared" si="144"/>
        <v>2023</v>
      </c>
      <c r="T1175" s="12">
        <f t="shared" si="145"/>
        <v>2</v>
      </c>
      <c r="U1175" s="6" t="str">
        <f t="shared" si="146"/>
        <v>Februari</v>
      </c>
      <c r="V1175" s="9" t="str">
        <f t="shared" si="147"/>
        <v>Q1</v>
      </c>
      <c r="W1175" s="10">
        <f t="shared" si="148"/>
        <v>2737.873</v>
      </c>
      <c r="X1175" s="12">
        <f t="shared" si="149"/>
        <v>3</v>
      </c>
      <c r="Y1175" s="9" t="str">
        <f t="shared" si="150"/>
        <v>Completed</v>
      </c>
      <c r="Z1175" s="6" t="str">
        <f t="shared" si="151"/>
        <v>High</v>
      </c>
    </row>
    <row r="1176" spans="1:26" x14ac:dyDescent="0.35">
      <c r="A1176" s="8">
        <v>45044</v>
      </c>
      <c r="B1176" s="6" t="s">
        <v>22</v>
      </c>
      <c r="C1176" s="6" t="s">
        <v>28</v>
      </c>
      <c r="D1176" s="12">
        <v>20</v>
      </c>
      <c r="E1176" s="10">
        <v>476.69</v>
      </c>
      <c r="F1176" s="6" t="s">
        <v>30</v>
      </c>
      <c r="G1176" s="6" t="s">
        <v>34</v>
      </c>
      <c r="H1176" s="7">
        <v>0.05</v>
      </c>
      <c r="I1176" s="6" t="s">
        <v>41</v>
      </c>
      <c r="J1176" s="10">
        <v>9057.1099999999988</v>
      </c>
      <c r="K1176" s="6" t="s">
        <v>42</v>
      </c>
      <c r="L1176" s="6" t="s">
        <v>49</v>
      </c>
      <c r="M1176" s="12">
        <v>0</v>
      </c>
      <c r="N1176" s="9" t="s">
        <v>1222</v>
      </c>
      <c r="O1176" s="6" t="s">
        <v>2644</v>
      </c>
      <c r="P1176" s="11">
        <v>10.199999999999999</v>
      </c>
      <c r="Q1176" s="16">
        <v>45049</v>
      </c>
      <c r="R1176" s="6" t="s">
        <v>2925</v>
      </c>
      <c r="S1176" s="9">
        <f t="shared" si="144"/>
        <v>2023</v>
      </c>
      <c r="T1176" s="12">
        <f t="shared" si="145"/>
        <v>4</v>
      </c>
      <c r="U1176" s="6" t="str">
        <f t="shared" si="146"/>
        <v>April</v>
      </c>
      <c r="V1176" s="9" t="str">
        <f t="shared" si="147"/>
        <v>Q2</v>
      </c>
      <c r="W1176" s="10">
        <f t="shared" si="148"/>
        <v>9046.909999999998</v>
      </c>
      <c r="X1176" s="12">
        <f t="shared" si="149"/>
        <v>5</v>
      </c>
      <c r="Y1176" s="9" t="str">
        <f t="shared" si="150"/>
        <v>Completed</v>
      </c>
      <c r="Z1176" s="6" t="str">
        <f t="shared" si="151"/>
        <v>Low</v>
      </c>
    </row>
    <row r="1177" spans="1:26" x14ac:dyDescent="0.35">
      <c r="A1177" s="8">
        <v>45354</v>
      </c>
      <c r="B1177" s="6" t="s">
        <v>20</v>
      </c>
      <c r="C1177" s="6" t="s">
        <v>24</v>
      </c>
      <c r="D1177" s="12">
        <v>2</v>
      </c>
      <c r="E1177" s="10">
        <v>160.72999999999999</v>
      </c>
      <c r="F1177" s="6" t="s">
        <v>31</v>
      </c>
      <c r="G1177" s="6" t="s">
        <v>34</v>
      </c>
      <c r="H1177" s="7">
        <v>0.15</v>
      </c>
      <c r="I1177" s="6" t="s">
        <v>38</v>
      </c>
      <c r="J1177" s="10">
        <v>273.24099999999999</v>
      </c>
      <c r="K1177" s="6" t="s">
        <v>46</v>
      </c>
      <c r="L1177" s="6" t="s">
        <v>47</v>
      </c>
      <c r="M1177" s="12">
        <v>0</v>
      </c>
      <c r="N1177" s="9" t="s">
        <v>1223</v>
      </c>
      <c r="O1177" s="6" t="s">
        <v>2645</v>
      </c>
      <c r="P1177" s="11">
        <v>20.18</v>
      </c>
      <c r="Q1177" s="16">
        <v>45362</v>
      </c>
      <c r="R1177" s="6" t="s">
        <v>2923</v>
      </c>
      <c r="S1177" s="9">
        <f t="shared" si="144"/>
        <v>2024</v>
      </c>
      <c r="T1177" s="12">
        <f t="shared" si="145"/>
        <v>3</v>
      </c>
      <c r="U1177" s="6" t="str">
        <f t="shared" si="146"/>
        <v>Maret</v>
      </c>
      <c r="V1177" s="9" t="str">
        <f t="shared" si="147"/>
        <v>Q1</v>
      </c>
      <c r="W1177" s="10">
        <f t="shared" si="148"/>
        <v>253.06099999999998</v>
      </c>
      <c r="X1177" s="12">
        <f t="shared" si="149"/>
        <v>8</v>
      </c>
      <c r="Y1177" s="9" t="str">
        <f t="shared" si="150"/>
        <v>Completed</v>
      </c>
      <c r="Z1177" s="6" t="str">
        <f t="shared" si="151"/>
        <v>High</v>
      </c>
    </row>
    <row r="1178" spans="1:26" x14ac:dyDescent="0.35">
      <c r="A1178" s="8">
        <v>45539</v>
      </c>
      <c r="B1178" s="6" t="s">
        <v>22</v>
      </c>
      <c r="C1178" s="6" t="s">
        <v>28</v>
      </c>
      <c r="D1178" s="12">
        <v>9</v>
      </c>
      <c r="E1178" s="10">
        <v>228.98</v>
      </c>
      <c r="F1178" s="6" t="s">
        <v>33</v>
      </c>
      <c r="G1178" s="6" t="s">
        <v>35</v>
      </c>
      <c r="H1178" s="7">
        <v>0.15</v>
      </c>
      <c r="I1178" s="6" t="s">
        <v>38</v>
      </c>
      <c r="J1178" s="10">
        <v>1751.6969999999999</v>
      </c>
      <c r="K1178" s="6" t="s">
        <v>42</v>
      </c>
      <c r="L1178" s="6" t="s">
        <v>49</v>
      </c>
      <c r="M1178" s="12">
        <v>0</v>
      </c>
      <c r="N1178" s="9" t="s">
        <v>1224</v>
      </c>
      <c r="O1178" s="6" t="s">
        <v>2646</v>
      </c>
      <c r="P1178" s="11">
        <v>45.79</v>
      </c>
      <c r="Q1178" s="16">
        <v>45543</v>
      </c>
      <c r="R1178" s="6" t="s">
        <v>2925</v>
      </c>
      <c r="S1178" s="9">
        <f t="shared" si="144"/>
        <v>2024</v>
      </c>
      <c r="T1178" s="12">
        <f t="shared" si="145"/>
        <v>9</v>
      </c>
      <c r="U1178" s="6" t="str">
        <f t="shared" si="146"/>
        <v>September</v>
      </c>
      <c r="V1178" s="9" t="str">
        <f t="shared" si="147"/>
        <v>Q3</v>
      </c>
      <c r="W1178" s="10">
        <f t="shared" si="148"/>
        <v>1705.9069999999999</v>
      </c>
      <c r="X1178" s="12">
        <f t="shared" si="149"/>
        <v>4</v>
      </c>
      <c r="Y1178" s="9" t="str">
        <f t="shared" si="150"/>
        <v>Completed</v>
      </c>
      <c r="Z1178" s="6" t="str">
        <f t="shared" si="151"/>
        <v>High</v>
      </c>
    </row>
    <row r="1179" spans="1:26" x14ac:dyDescent="0.35">
      <c r="A1179" s="8">
        <v>45656</v>
      </c>
      <c r="B1179" s="6" t="s">
        <v>18</v>
      </c>
      <c r="C1179" s="6" t="s">
        <v>28</v>
      </c>
      <c r="D1179" s="12">
        <v>19</v>
      </c>
      <c r="E1179" s="10">
        <v>336.5</v>
      </c>
      <c r="F1179" s="6" t="s">
        <v>30</v>
      </c>
      <c r="G1179" s="6" t="s">
        <v>34</v>
      </c>
      <c r="H1179" s="7">
        <v>0</v>
      </c>
      <c r="I1179" s="6" t="s">
        <v>37</v>
      </c>
      <c r="J1179" s="10">
        <v>6393.5</v>
      </c>
      <c r="K1179" s="6" t="s">
        <v>42</v>
      </c>
      <c r="L1179" s="6" t="s">
        <v>49</v>
      </c>
      <c r="M1179" s="12">
        <v>0</v>
      </c>
      <c r="N1179" s="9" t="s">
        <v>1225</v>
      </c>
      <c r="O1179" s="6" t="s">
        <v>2647</v>
      </c>
      <c r="P1179" s="11">
        <v>27.43</v>
      </c>
      <c r="Q1179" s="16">
        <v>45664</v>
      </c>
      <c r="R1179" s="6" t="s">
        <v>2921</v>
      </c>
      <c r="S1179" s="9">
        <f t="shared" si="144"/>
        <v>2024</v>
      </c>
      <c r="T1179" s="12">
        <f t="shared" si="145"/>
        <v>12</v>
      </c>
      <c r="U1179" s="6" t="str">
        <f t="shared" si="146"/>
        <v>Desember</v>
      </c>
      <c r="V1179" s="9" t="str">
        <f t="shared" si="147"/>
        <v>Q4</v>
      </c>
      <c r="W1179" s="10">
        <f t="shared" si="148"/>
        <v>6366.07</v>
      </c>
      <c r="X1179" s="12">
        <f t="shared" si="149"/>
        <v>8</v>
      </c>
      <c r="Y1179" s="9" t="str">
        <f t="shared" si="150"/>
        <v>Completed</v>
      </c>
      <c r="Z1179" s="6" t="str">
        <f t="shared" si="151"/>
        <v>No Discount</v>
      </c>
    </row>
    <row r="1180" spans="1:26" x14ac:dyDescent="0.35">
      <c r="A1180" s="8">
        <v>45332</v>
      </c>
      <c r="B1180" s="6" t="s">
        <v>18</v>
      </c>
      <c r="C1180" s="6" t="s">
        <v>29</v>
      </c>
      <c r="D1180" s="12">
        <v>18</v>
      </c>
      <c r="E1180" s="10">
        <v>411.59</v>
      </c>
      <c r="F1180" s="6" t="s">
        <v>31</v>
      </c>
      <c r="G1180" s="6" t="s">
        <v>34</v>
      </c>
      <c r="H1180" s="7">
        <v>0</v>
      </c>
      <c r="I1180" s="6" t="s">
        <v>41</v>
      </c>
      <c r="J1180" s="10">
        <v>7408.62</v>
      </c>
      <c r="K1180" s="6" t="s">
        <v>44</v>
      </c>
      <c r="L1180" s="6" t="s">
        <v>49</v>
      </c>
      <c r="M1180" s="12">
        <v>0</v>
      </c>
      <c r="N1180" s="9" t="s">
        <v>1226</v>
      </c>
      <c r="O1180" s="6" t="s">
        <v>2648</v>
      </c>
      <c r="P1180" s="11">
        <v>9.6199999999999992</v>
      </c>
      <c r="Q1180" s="16">
        <v>45338</v>
      </c>
      <c r="R1180" s="6" t="s">
        <v>2921</v>
      </c>
      <c r="S1180" s="9">
        <f t="shared" si="144"/>
        <v>2024</v>
      </c>
      <c r="T1180" s="12">
        <f t="shared" si="145"/>
        <v>2</v>
      </c>
      <c r="U1180" s="6" t="str">
        <f t="shared" si="146"/>
        <v>Februari</v>
      </c>
      <c r="V1180" s="9" t="str">
        <f t="shared" si="147"/>
        <v>Q1</v>
      </c>
      <c r="W1180" s="10">
        <f t="shared" si="148"/>
        <v>7399</v>
      </c>
      <c r="X1180" s="12">
        <f t="shared" si="149"/>
        <v>6</v>
      </c>
      <c r="Y1180" s="9" t="str">
        <f t="shared" si="150"/>
        <v>Completed</v>
      </c>
      <c r="Z1180" s="6" t="str">
        <f t="shared" si="151"/>
        <v>No Discount</v>
      </c>
    </row>
    <row r="1181" spans="1:26" x14ac:dyDescent="0.35">
      <c r="A1181" s="8">
        <v>45176</v>
      </c>
      <c r="B1181" s="6" t="s">
        <v>21</v>
      </c>
      <c r="C1181" s="6" t="s">
        <v>29</v>
      </c>
      <c r="D1181" s="12">
        <v>1</v>
      </c>
      <c r="E1181" s="10">
        <v>431.49</v>
      </c>
      <c r="F1181" s="6" t="s">
        <v>32</v>
      </c>
      <c r="G1181" s="6" t="s">
        <v>34</v>
      </c>
      <c r="H1181" s="7">
        <v>0.15</v>
      </c>
      <c r="I1181" s="6" t="s">
        <v>37</v>
      </c>
      <c r="J1181" s="10">
        <v>366.76650000000001</v>
      </c>
      <c r="K1181" s="6" t="s">
        <v>46</v>
      </c>
      <c r="L1181" s="6" t="s">
        <v>48</v>
      </c>
      <c r="M1181" s="12">
        <v>0</v>
      </c>
      <c r="N1181" s="9" t="s">
        <v>1227</v>
      </c>
      <c r="O1181" s="6" t="s">
        <v>2649</v>
      </c>
      <c r="P1181" s="11">
        <v>17.53</v>
      </c>
      <c r="Q1181" s="16">
        <v>45184</v>
      </c>
      <c r="R1181" s="6" t="s">
        <v>2924</v>
      </c>
      <c r="S1181" s="9">
        <f t="shared" si="144"/>
        <v>2023</v>
      </c>
      <c r="T1181" s="12">
        <f t="shared" si="145"/>
        <v>9</v>
      </c>
      <c r="U1181" s="6" t="str">
        <f t="shared" si="146"/>
        <v>September</v>
      </c>
      <c r="V1181" s="9" t="str">
        <f t="shared" si="147"/>
        <v>Q3</v>
      </c>
      <c r="W1181" s="10">
        <f t="shared" si="148"/>
        <v>349.23649999999998</v>
      </c>
      <c r="X1181" s="12">
        <f t="shared" si="149"/>
        <v>8</v>
      </c>
      <c r="Y1181" s="9" t="str">
        <f t="shared" si="150"/>
        <v>Completed</v>
      </c>
      <c r="Z1181" s="6" t="str">
        <f t="shared" si="151"/>
        <v>High</v>
      </c>
    </row>
    <row r="1182" spans="1:26" x14ac:dyDescent="0.35">
      <c r="A1182" s="8">
        <v>45149</v>
      </c>
      <c r="B1182" s="6" t="s">
        <v>18</v>
      </c>
      <c r="C1182" s="6" t="s">
        <v>23</v>
      </c>
      <c r="D1182" s="12">
        <v>18</v>
      </c>
      <c r="E1182" s="10">
        <v>495.39</v>
      </c>
      <c r="F1182" s="6" t="s">
        <v>31</v>
      </c>
      <c r="G1182" s="6" t="s">
        <v>34</v>
      </c>
      <c r="H1182" s="7">
        <v>0</v>
      </c>
      <c r="I1182" s="6" t="s">
        <v>39</v>
      </c>
      <c r="J1182" s="10">
        <v>8917.02</v>
      </c>
      <c r="K1182" s="6" t="s">
        <v>43</v>
      </c>
      <c r="L1182" s="6" t="s">
        <v>48</v>
      </c>
      <c r="M1182" s="12">
        <v>0</v>
      </c>
      <c r="N1182" s="9" t="s">
        <v>1228</v>
      </c>
      <c r="O1182" s="6" t="s">
        <v>2650</v>
      </c>
      <c r="P1182" s="11">
        <v>14.88</v>
      </c>
      <c r="Q1182" s="16">
        <v>45153</v>
      </c>
      <c r="R1182" s="6" t="s">
        <v>2921</v>
      </c>
      <c r="S1182" s="9">
        <f t="shared" si="144"/>
        <v>2023</v>
      </c>
      <c r="T1182" s="12">
        <f t="shared" si="145"/>
        <v>8</v>
      </c>
      <c r="U1182" s="6" t="str">
        <f t="shared" si="146"/>
        <v>Agustus</v>
      </c>
      <c r="V1182" s="9" t="str">
        <f t="shared" si="147"/>
        <v>Q3</v>
      </c>
      <c r="W1182" s="10">
        <f t="shared" si="148"/>
        <v>8902.1400000000012</v>
      </c>
      <c r="X1182" s="12">
        <f t="shared" si="149"/>
        <v>4</v>
      </c>
      <c r="Y1182" s="9" t="str">
        <f t="shared" si="150"/>
        <v>Completed</v>
      </c>
      <c r="Z1182" s="6" t="str">
        <f t="shared" si="151"/>
        <v>No Discount</v>
      </c>
    </row>
    <row r="1183" spans="1:26" x14ac:dyDescent="0.35">
      <c r="A1183" s="8">
        <v>44997</v>
      </c>
      <c r="B1183" s="6" t="s">
        <v>22</v>
      </c>
      <c r="C1183" s="6" t="s">
        <v>24</v>
      </c>
      <c r="D1183" s="12">
        <v>4</v>
      </c>
      <c r="E1183" s="10">
        <v>149.30000000000001</v>
      </c>
      <c r="F1183" s="6" t="s">
        <v>31</v>
      </c>
      <c r="G1183" s="6" t="s">
        <v>34</v>
      </c>
      <c r="H1183" s="7">
        <v>0.1</v>
      </c>
      <c r="I1183" s="6" t="s">
        <v>40</v>
      </c>
      <c r="J1183" s="10">
        <v>537.48</v>
      </c>
      <c r="K1183" s="6" t="s">
        <v>45</v>
      </c>
      <c r="L1183" s="6" t="s">
        <v>47</v>
      </c>
      <c r="M1183" s="12">
        <v>0</v>
      </c>
      <c r="N1183" s="9" t="s">
        <v>1229</v>
      </c>
      <c r="O1183" s="6" t="s">
        <v>2651</v>
      </c>
      <c r="P1183" s="11">
        <v>47.84</v>
      </c>
      <c r="Q1183" s="16">
        <v>45001</v>
      </c>
      <c r="R1183" s="6" t="s">
        <v>2925</v>
      </c>
      <c r="S1183" s="9">
        <f t="shared" si="144"/>
        <v>2023</v>
      </c>
      <c r="T1183" s="12">
        <f t="shared" si="145"/>
        <v>3</v>
      </c>
      <c r="U1183" s="6" t="str">
        <f t="shared" si="146"/>
        <v>Maret</v>
      </c>
      <c r="V1183" s="9" t="str">
        <f t="shared" si="147"/>
        <v>Q1</v>
      </c>
      <c r="W1183" s="10">
        <f t="shared" si="148"/>
        <v>489.64</v>
      </c>
      <c r="X1183" s="12">
        <f t="shared" si="149"/>
        <v>4</v>
      </c>
      <c r="Y1183" s="9" t="str">
        <f t="shared" si="150"/>
        <v>Completed</v>
      </c>
      <c r="Z1183" s="6" t="str">
        <f t="shared" si="151"/>
        <v>Medium</v>
      </c>
    </row>
    <row r="1184" spans="1:26" x14ac:dyDescent="0.35">
      <c r="A1184" s="8">
        <v>45014</v>
      </c>
      <c r="B1184" s="6" t="s">
        <v>21</v>
      </c>
      <c r="C1184" s="6" t="s">
        <v>25</v>
      </c>
      <c r="D1184" s="12">
        <v>18</v>
      </c>
      <c r="E1184" s="10">
        <v>179.97</v>
      </c>
      <c r="F1184" s="6" t="s">
        <v>32</v>
      </c>
      <c r="G1184" s="6" t="s">
        <v>34</v>
      </c>
      <c r="H1184" s="7">
        <v>0.1</v>
      </c>
      <c r="I1184" s="6" t="s">
        <v>36</v>
      </c>
      <c r="J1184" s="10">
        <v>2915.5140000000001</v>
      </c>
      <c r="K1184" s="6" t="s">
        <v>46</v>
      </c>
      <c r="L1184" s="6" t="s">
        <v>48</v>
      </c>
      <c r="M1184" s="12">
        <v>0</v>
      </c>
      <c r="N1184" s="9" t="s">
        <v>1230</v>
      </c>
      <c r="O1184" s="6" t="s">
        <v>2652</v>
      </c>
      <c r="P1184" s="11">
        <v>22.15</v>
      </c>
      <c r="Q1184" s="16">
        <v>45016</v>
      </c>
      <c r="R1184" s="6" t="s">
        <v>2924</v>
      </c>
      <c r="S1184" s="9">
        <f t="shared" si="144"/>
        <v>2023</v>
      </c>
      <c r="T1184" s="12">
        <f t="shared" si="145"/>
        <v>3</v>
      </c>
      <c r="U1184" s="6" t="str">
        <f t="shared" si="146"/>
        <v>Maret</v>
      </c>
      <c r="V1184" s="9" t="str">
        <f t="shared" si="147"/>
        <v>Q1</v>
      </c>
      <c r="W1184" s="10">
        <f t="shared" si="148"/>
        <v>2893.364</v>
      </c>
      <c r="X1184" s="12">
        <f t="shared" si="149"/>
        <v>2</v>
      </c>
      <c r="Y1184" s="9" t="str">
        <f t="shared" si="150"/>
        <v>Completed</v>
      </c>
      <c r="Z1184" s="6" t="str">
        <f t="shared" si="151"/>
        <v>Medium</v>
      </c>
    </row>
    <row r="1185" spans="1:26" x14ac:dyDescent="0.35">
      <c r="A1185" s="8">
        <v>45705</v>
      </c>
      <c r="B1185" s="6" t="s">
        <v>19</v>
      </c>
      <c r="C1185" s="6" t="s">
        <v>26</v>
      </c>
      <c r="D1185" s="12">
        <v>11</v>
      </c>
      <c r="E1185" s="10">
        <v>381.14</v>
      </c>
      <c r="F1185" s="6" t="s">
        <v>30</v>
      </c>
      <c r="G1185" s="6" t="s">
        <v>35</v>
      </c>
      <c r="H1185" s="7">
        <v>0.05</v>
      </c>
      <c r="I1185" s="6" t="s">
        <v>38</v>
      </c>
      <c r="J1185" s="10">
        <v>3982.913</v>
      </c>
      <c r="K1185" s="6" t="s">
        <v>43</v>
      </c>
      <c r="L1185" s="6" t="s">
        <v>47</v>
      </c>
      <c r="M1185" s="12">
        <v>0</v>
      </c>
      <c r="N1185" s="9" t="s">
        <v>1231</v>
      </c>
      <c r="O1185" s="6" t="s">
        <v>2653</v>
      </c>
      <c r="P1185" s="11">
        <v>32.83</v>
      </c>
      <c r="Q1185" s="16">
        <v>45715</v>
      </c>
      <c r="R1185" s="6" t="s">
        <v>2922</v>
      </c>
      <c r="S1185" s="9">
        <f t="shared" si="144"/>
        <v>2025</v>
      </c>
      <c r="T1185" s="12">
        <f t="shared" si="145"/>
        <v>2</v>
      </c>
      <c r="U1185" s="6" t="str">
        <f t="shared" si="146"/>
        <v>Februari</v>
      </c>
      <c r="V1185" s="9" t="str">
        <f t="shared" si="147"/>
        <v>Q1</v>
      </c>
      <c r="W1185" s="10">
        <f t="shared" si="148"/>
        <v>3950.0830000000001</v>
      </c>
      <c r="X1185" s="12">
        <f t="shared" si="149"/>
        <v>10</v>
      </c>
      <c r="Y1185" s="9" t="str">
        <f t="shared" si="150"/>
        <v>Completed</v>
      </c>
      <c r="Z1185" s="6" t="str">
        <f t="shared" si="151"/>
        <v>Low</v>
      </c>
    </row>
    <row r="1186" spans="1:26" x14ac:dyDescent="0.35">
      <c r="A1186" s="8">
        <v>45298</v>
      </c>
      <c r="B1186" s="6" t="s">
        <v>20</v>
      </c>
      <c r="C1186" s="6" t="s">
        <v>26</v>
      </c>
      <c r="D1186" s="12">
        <v>5</v>
      </c>
      <c r="E1186" s="10">
        <v>454.62</v>
      </c>
      <c r="F1186" s="6" t="s">
        <v>32</v>
      </c>
      <c r="G1186" s="6" t="s">
        <v>34</v>
      </c>
      <c r="H1186" s="7">
        <v>0.05</v>
      </c>
      <c r="I1186" s="6" t="s">
        <v>40</v>
      </c>
      <c r="J1186" s="10">
        <v>2159.4450000000002</v>
      </c>
      <c r="K1186" s="6" t="s">
        <v>43</v>
      </c>
      <c r="L1186" s="6" t="s">
        <v>2928</v>
      </c>
      <c r="M1186" s="12">
        <v>0</v>
      </c>
      <c r="N1186" s="9" t="s">
        <v>1232</v>
      </c>
      <c r="O1186" s="6" t="s">
        <v>2654</v>
      </c>
      <c r="P1186" s="11">
        <v>10.19</v>
      </c>
      <c r="Q1186" s="16">
        <v>45306</v>
      </c>
      <c r="R1186" s="6" t="s">
        <v>2923</v>
      </c>
      <c r="S1186" s="9">
        <f t="shared" si="144"/>
        <v>2024</v>
      </c>
      <c r="T1186" s="12">
        <f t="shared" si="145"/>
        <v>1</v>
      </c>
      <c r="U1186" s="6" t="str">
        <f t="shared" si="146"/>
        <v>Januari</v>
      </c>
      <c r="V1186" s="9" t="str">
        <f t="shared" si="147"/>
        <v>Q1</v>
      </c>
      <c r="W1186" s="10">
        <f t="shared" si="148"/>
        <v>2149.2550000000001</v>
      </c>
      <c r="X1186" s="12">
        <f t="shared" si="149"/>
        <v>8</v>
      </c>
      <c r="Y1186" s="9" t="str">
        <f t="shared" si="150"/>
        <v>Completed</v>
      </c>
      <c r="Z1186" s="6" t="str">
        <f t="shared" si="151"/>
        <v>Low</v>
      </c>
    </row>
    <row r="1187" spans="1:26" x14ac:dyDescent="0.35">
      <c r="A1187" s="8">
        <v>44940</v>
      </c>
      <c r="B1187" s="6" t="s">
        <v>18</v>
      </c>
      <c r="C1187" s="6" t="s">
        <v>24</v>
      </c>
      <c r="D1187" s="12">
        <v>17</v>
      </c>
      <c r="E1187" s="10">
        <v>226.56</v>
      </c>
      <c r="F1187" s="6" t="s">
        <v>31</v>
      </c>
      <c r="G1187" s="6" t="s">
        <v>34</v>
      </c>
      <c r="H1187" s="7">
        <v>0.1</v>
      </c>
      <c r="I1187" s="6" t="s">
        <v>40</v>
      </c>
      <c r="J1187" s="10">
        <v>3466.3679999999999</v>
      </c>
      <c r="K1187" s="6" t="s">
        <v>43</v>
      </c>
      <c r="L1187" s="6" t="s">
        <v>49</v>
      </c>
      <c r="M1187" s="12">
        <v>1</v>
      </c>
      <c r="N1187" s="9" t="s">
        <v>1233</v>
      </c>
      <c r="O1187" s="6" t="s">
        <v>2655</v>
      </c>
      <c r="P1187" s="11">
        <v>36.89</v>
      </c>
      <c r="Q1187" s="16">
        <v>44946</v>
      </c>
      <c r="R1187" s="6" t="s">
        <v>2921</v>
      </c>
      <c r="S1187" s="9">
        <f t="shared" si="144"/>
        <v>2023</v>
      </c>
      <c r="T1187" s="12">
        <f t="shared" si="145"/>
        <v>1</v>
      </c>
      <c r="U1187" s="6" t="str">
        <f t="shared" si="146"/>
        <v>Januari</v>
      </c>
      <c r="V1187" s="9" t="str">
        <f t="shared" si="147"/>
        <v>Q1</v>
      </c>
      <c r="W1187" s="10">
        <f t="shared" si="148"/>
        <v>3429.4780000000001</v>
      </c>
      <c r="X1187" s="12">
        <f t="shared" si="149"/>
        <v>6</v>
      </c>
      <c r="Y1187" s="9" t="str">
        <f t="shared" si="150"/>
        <v>Returned</v>
      </c>
      <c r="Z1187" s="6" t="str">
        <f t="shared" si="151"/>
        <v>Medium</v>
      </c>
    </row>
    <row r="1188" spans="1:26" x14ac:dyDescent="0.35">
      <c r="A1188" s="8">
        <v>45294</v>
      </c>
      <c r="B1188" s="6" t="s">
        <v>22</v>
      </c>
      <c r="C1188" s="6" t="s">
        <v>23</v>
      </c>
      <c r="D1188" s="12">
        <v>2</v>
      </c>
      <c r="E1188" s="10">
        <v>132.91</v>
      </c>
      <c r="F1188" s="6" t="s">
        <v>31</v>
      </c>
      <c r="G1188" s="6" t="s">
        <v>34</v>
      </c>
      <c r="H1188" s="7">
        <v>0</v>
      </c>
      <c r="I1188" s="6" t="s">
        <v>41</v>
      </c>
      <c r="J1188" s="10">
        <v>265.82</v>
      </c>
      <c r="K1188" s="6" t="s">
        <v>45</v>
      </c>
      <c r="L1188" s="6" t="s">
        <v>49</v>
      </c>
      <c r="M1188" s="12">
        <v>0</v>
      </c>
      <c r="N1188" s="9" t="s">
        <v>1234</v>
      </c>
      <c r="O1188" s="6" t="s">
        <v>2656</v>
      </c>
      <c r="P1188" s="11">
        <v>7.76</v>
      </c>
      <c r="Q1188" s="16">
        <v>45303</v>
      </c>
      <c r="R1188" s="6" t="s">
        <v>2925</v>
      </c>
      <c r="S1188" s="9">
        <f t="shared" si="144"/>
        <v>2024</v>
      </c>
      <c r="T1188" s="12">
        <f t="shared" si="145"/>
        <v>1</v>
      </c>
      <c r="U1188" s="6" t="str">
        <f t="shared" si="146"/>
        <v>Januari</v>
      </c>
      <c r="V1188" s="9" t="str">
        <f t="shared" si="147"/>
        <v>Q1</v>
      </c>
      <c r="W1188" s="10">
        <f t="shared" si="148"/>
        <v>258.06</v>
      </c>
      <c r="X1188" s="12">
        <f t="shared" si="149"/>
        <v>9</v>
      </c>
      <c r="Y1188" s="9" t="str">
        <f t="shared" si="150"/>
        <v>Completed</v>
      </c>
      <c r="Z1188" s="6" t="str">
        <f t="shared" si="151"/>
        <v>No Discount</v>
      </c>
    </row>
    <row r="1189" spans="1:26" x14ac:dyDescent="0.35">
      <c r="A1189" s="8">
        <v>45163</v>
      </c>
      <c r="B1189" s="6" t="s">
        <v>19</v>
      </c>
      <c r="C1189" s="6" t="s">
        <v>25</v>
      </c>
      <c r="D1189" s="12">
        <v>2</v>
      </c>
      <c r="E1189" s="10">
        <v>35.69</v>
      </c>
      <c r="F1189" s="6" t="s">
        <v>32</v>
      </c>
      <c r="G1189" s="6" t="s">
        <v>35</v>
      </c>
      <c r="H1189" s="7">
        <v>0</v>
      </c>
      <c r="I1189" s="6" t="s">
        <v>36</v>
      </c>
      <c r="J1189" s="10">
        <v>71.38</v>
      </c>
      <c r="K1189" s="6" t="s">
        <v>45</v>
      </c>
      <c r="L1189" s="6" t="s">
        <v>47</v>
      </c>
      <c r="M1189" s="12">
        <v>0</v>
      </c>
      <c r="N1189" s="9" t="s">
        <v>1235</v>
      </c>
      <c r="O1189" s="6" t="s">
        <v>2657</v>
      </c>
      <c r="P1189" s="11">
        <v>39.89</v>
      </c>
      <c r="Q1189" s="16">
        <v>45166</v>
      </c>
      <c r="R1189" s="6" t="s">
        <v>2922</v>
      </c>
      <c r="S1189" s="9">
        <f t="shared" si="144"/>
        <v>2023</v>
      </c>
      <c r="T1189" s="12">
        <f t="shared" si="145"/>
        <v>8</v>
      </c>
      <c r="U1189" s="6" t="str">
        <f t="shared" si="146"/>
        <v>Agustus</v>
      </c>
      <c r="V1189" s="9" t="str">
        <f t="shared" si="147"/>
        <v>Q3</v>
      </c>
      <c r="W1189" s="10">
        <f t="shared" si="148"/>
        <v>31.489999999999995</v>
      </c>
      <c r="X1189" s="12">
        <f t="shared" si="149"/>
        <v>3</v>
      </c>
      <c r="Y1189" s="9" t="str">
        <f t="shared" si="150"/>
        <v>Completed</v>
      </c>
      <c r="Z1189" s="6" t="str">
        <f t="shared" si="151"/>
        <v>No Discount</v>
      </c>
    </row>
    <row r="1190" spans="1:26" x14ac:dyDescent="0.35">
      <c r="A1190" s="8">
        <v>45793</v>
      </c>
      <c r="B1190" s="6" t="s">
        <v>20</v>
      </c>
      <c r="C1190" s="6" t="s">
        <v>25</v>
      </c>
      <c r="D1190" s="12">
        <v>6</v>
      </c>
      <c r="E1190" s="10">
        <v>451.93</v>
      </c>
      <c r="F1190" s="6" t="s">
        <v>31</v>
      </c>
      <c r="G1190" s="6" t="s">
        <v>34</v>
      </c>
      <c r="H1190" s="7">
        <v>0.15</v>
      </c>
      <c r="I1190" s="6" t="s">
        <v>36</v>
      </c>
      <c r="J1190" s="10">
        <v>2304.8429999999998</v>
      </c>
      <c r="K1190" s="6" t="s">
        <v>46</v>
      </c>
      <c r="L1190" s="6" t="s">
        <v>49</v>
      </c>
      <c r="M1190" s="12">
        <v>1</v>
      </c>
      <c r="N1190" s="9" t="s">
        <v>1236</v>
      </c>
      <c r="O1190" s="6" t="s">
        <v>2658</v>
      </c>
      <c r="P1190" s="11">
        <v>49.37</v>
      </c>
      <c r="Q1190" s="16">
        <v>45802</v>
      </c>
      <c r="R1190" s="6" t="s">
        <v>2923</v>
      </c>
      <c r="S1190" s="9">
        <f t="shared" si="144"/>
        <v>2025</v>
      </c>
      <c r="T1190" s="12">
        <f t="shared" si="145"/>
        <v>5</v>
      </c>
      <c r="U1190" s="6" t="str">
        <f t="shared" si="146"/>
        <v>Mei</v>
      </c>
      <c r="V1190" s="9" t="str">
        <f t="shared" si="147"/>
        <v>Q2</v>
      </c>
      <c r="W1190" s="10">
        <f t="shared" si="148"/>
        <v>2255.473</v>
      </c>
      <c r="X1190" s="12">
        <f t="shared" si="149"/>
        <v>9</v>
      </c>
      <c r="Y1190" s="9" t="str">
        <f t="shared" si="150"/>
        <v>Returned</v>
      </c>
      <c r="Z1190" s="6" t="str">
        <f t="shared" si="151"/>
        <v>High</v>
      </c>
    </row>
    <row r="1191" spans="1:26" x14ac:dyDescent="0.35">
      <c r="A1191" s="8">
        <v>45290</v>
      </c>
      <c r="B1191" s="6" t="s">
        <v>19</v>
      </c>
      <c r="C1191" s="6" t="s">
        <v>23</v>
      </c>
      <c r="D1191" s="12">
        <v>7</v>
      </c>
      <c r="E1191" s="10">
        <v>270.47000000000003</v>
      </c>
      <c r="F1191" s="6" t="s">
        <v>33</v>
      </c>
      <c r="G1191" s="6" t="s">
        <v>34</v>
      </c>
      <c r="H1191" s="7">
        <v>0.05</v>
      </c>
      <c r="I1191" s="6" t="s">
        <v>40</v>
      </c>
      <c r="J1191" s="10">
        <v>1798.6255000000001</v>
      </c>
      <c r="K1191" s="6" t="s">
        <v>44</v>
      </c>
      <c r="L1191" s="6" t="s">
        <v>49</v>
      </c>
      <c r="M1191" s="12">
        <v>1</v>
      </c>
      <c r="N1191" s="9" t="s">
        <v>1237</v>
      </c>
      <c r="O1191" s="6" t="s">
        <v>2659</v>
      </c>
      <c r="P1191" s="11">
        <v>41.56</v>
      </c>
      <c r="Q1191" s="16">
        <v>45294</v>
      </c>
      <c r="R1191" s="6" t="s">
        <v>2922</v>
      </c>
      <c r="S1191" s="9">
        <f t="shared" si="144"/>
        <v>2023</v>
      </c>
      <c r="T1191" s="12">
        <f t="shared" si="145"/>
        <v>12</v>
      </c>
      <c r="U1191" s="6" t="str">
        <f t="shared" si="146"/>
        <v>Desember</v>
      </c>
      <c r="V1191" s="9" t="str">
        <f t="shared" si="147"/>
        <v>Q4</v>
      </c>
      <c r="W1191" s="10">
        <f t="shared" si="148"/>
        <v>1757.0655000000002</v>
      </c>
      <c r="X1191" s="12">
        <f t="shared" si="149"/>
        <v>4</v>
      </c>
      <c r="Y1191" s="9" t="str">
        <f t="shared" si="150"/>
        <v>Returned</v>
      </c>
      <c r="Z1191" s="6" t="str">
        <f t="shared" si="151"/>
        <v>Low</v>
      </c>
    </row>
    <row r="1192" spans="1:26" x14ac:dyDescent="0.35">
      <c r="A1192" s="8">
        <v>45571</v>
      </c>
      <c r="B1192" s="6" t="s">
        <v>19</v>
      </c>
      <c r="C1192" s="6" t="s">
        <v>24</v>
      </c>
      <c r="D1192" s="12">
        <v>13</v>
      </c>
      <c r="E1192" s="10">
        <v>55.46</v>
      </c>
      <c r="F1192" s="6" t="s">
        <v>31</v>
      </c>
      <c r="G1192" s="6" t="s">
        <v>35</v>
      </c>
      <c r="H1192" s="7">
        <v>0.05</v>
      </c>
      <c r="I1192" s="6" t="s">
        <v>41</v>
      </c>
      <c r="J1192" s="10">
        <v>684.93100000000004</v>
      </c>
      <c r="K1192" s="6" t="s">
        <v>44</v>
      </c>
      <c r="L1192" s="6" t="s">
        <v>47</v>
      </c>
      <c r="M1192" s="12">
        <v>1</v>
      </c>
      <c r="N1192" s="9" t="s">
        <v>1238</v>
      </c>
      <c r="O1192" s="6" t="s">
        <v>2660</v>
      </c>
      <c r="P1192" s="11">
        <v>18.010000000000002</v>
      </c>
      <c r="Q1192" s="16">
        <v>45574</v>
      </c>
      <c r="R1192" s="6" t="s">
        <v>2922</v>
      </c>
      <c r="S1192" s="9">
        <f t="shared" si="144"/>
        <v>2024</v>
      </c>
      <c r="T1192" s="12">
        <f t="shared" si="145"/>
        <v>10</v>
      </c>
      <c r="U1192" s="6" t="str">
        <f t="shared" si="146"/>
        <v>Oktober</v>
      </c>
      <c r="V1192" s="9" t="str">
        <f t="shared" si="147"/>
        <v>Q4</v>
      </c>
      <c r="W1192" s="10">
        <f t="shared" si="148"/>
        <v>666.92100000000005</v>
      </c>
      <c r="X1192" s="12">
        <f t="shared" si="149"/>
        <v>3</v>
      </c>
      <c r="Y1192" s="9" t="str">
        <f t="shared" si="150"/>
        <v>Returned</v>
      </c>
      <c r="Z1192" s="6" t="str">
        <f t="shared" si="151"/>
        <v>Low</v>
      </c>
    </row>
    <row r="1193" spans="1:26" x14ac:dyDescent="0.35">
      <c r="A1193" s="8">
        <v>44997</v>
      </c>
      <c r="B1193" s="6" t="s">
        <v>21</v>
      </c>
      <c r="C1193" s="6" t="s">
        <v>28</v>
      </c>
      <c r="D1193" s="12">
        <v>17</v>
      </c>
      <c r="E1193" s="10">
        <v>515.12</v>
      </c>
      <c r="F1193" s="6" t="s">
        <v>33</v>
      </c>
      <c r="G1193" s="6" t="s">
        <v>34</v>
      </c>
      <c r="H1193" s="7">
        <v>0.15</v>
      </c>
      <c r="I1193" s="6" t="s">
        <v>41</v>
      </c>
      <c r="J1193" s="10">
        <v>7443.4840000000004</v>
      </c>
      <c r="K1193" s="6" t="s">
        <v>44</v>
      </c>
      <c r="L1193" s="6" t="s">
        <v>48</v>
      </c>
      <c r="M1193" s="12">
        <v>1</v>
      </c>
      <c r="N1193" s="9" t="s">
        <v>1239</v>
      </c>
      <c r="O1193" s="6" t="s">
        <v>1637</v>
      </c>
      <c r="P1193" s="11">
        <v>32.74</v>
      </c>
      <c r="Q1193" s="16">
        <v>45007</v>
      </c>
      <c r="R1193" s="6" t="s">
        <v>2924</v>
      </c>
      <c r="S1193" s="9">
        <f t="shared" si="144"/>
        <v>2023</v>
      </c>
      <c r="T1193" s="12">
        <f t="shared" si="145"/>
        <v>3</v>
      </c>
      <c r="U1193" s="6" t="str">
        <f t="shared" si="146"/>
        <v>Maret</v>
      </c>
      <c r="V1193" s="9" t="str">
        <f t="shared" si="147"/>
        <v>Q1</v>
      </c>
      <c r="W1193" s="10">
        <f t="shared" si="148"/>
        <v>7410.7440000000006</v>
      </c>
      <c r="X1193" s="12">
        <f t="shared" si="149"/>
        <v>10</v>
      </c>
      <c r="Y1193" s="9" t="str">
        <f t="shared" si="150"/>
        <v>Returned</v>
      </c>
      <c r="Z1193" s="6" t="str">
        <f t="shared" si="151"/>
        <v>High</v>
      </c>
    </row>
    <row r="1194" spans="1:26" x14ac:dyDescent="0.35">
      <c r="A1194" s="8">
        <v>45388</v>
      </c>
      <c r="B1194" s="6" t="s">
        <v>20</v>
      </c>
      <c r="C1194" s="6" t="s">
        <v>24</v>
      </c>
      <c r="D1194" s="12">
        <v>1</v>
      </c>
      <c r="E1194" s="10">
        <v>256.63</v>
      </c>
      <c r="F1194" s="6" t="s">
        <v>33</v>
      </c>
      <c r="G1194" s="6" t="s">
        <v>34</v>
      </c>
      <c r="H1194" s="7">
        <v>0</v>
      </c>
      <c r="I1194" s="6" t="s">
        <v>39</v>
      </c>
      <c r="J1194" s="10">
        <v>256.63</v>
      </c>
      <c r="K1194" s="6" t="s">
        <v>43</v>
      </c>
      <c r="L1194" s="6" t="s">
        <v>47</v>
      </c>
      <c r="M1194" s="12">
        <v>0</v>
      </c>
      <c r="N1194" s="9" t="s">
        <v>1240</v>
      </c>
      <c r="O1194" s="6" t="s">
        <v>2661</v>
      </c>
      <c r="P1194" s="11">
        <v>12.97</v>
      </c>
      <c r="Q1194" s="16">
        <v>45390</v>
      </c>
      <c r="R1194" s="6" t="s">
        <v>2923</v>
      </c>
      <c r="S1194" s="9">
        <f t="shared" si="144"/>
        <v>2024</v>
      </c>
      <c r="T1194" s="12">
        <f t="shared" si="145"/>
        <v>4</v>
      </c>
      <c r="U1194" s="6" t="str">
        <f t="shared" si="146"/>
        <v>April</v>
      </c>
      <c r="V1194" s="9" t="str">
        <f t="shared" si="147"/>
        <v>Q2</v>
      </c>
      <c r="W1194" s="10">
        <f t="shared" si="148"/>
        <v>243.66</v>
      </c>
      <c r="X1194" s="12">
        <f t="shared" si="149"/>
        <v>2</v>
      </c>
      <c r="Y1194" s="9" t="str">
        <f t="shared" si="150"/>
        <v>Completed</v>
      </c>
      <c r="Z1194" s="6" t="str">
        <f t="shared" si="151"/>
        <v>No Discount</v>
      </c>
    </row>
    <row r="1195" spans="1:26" x14ac:dyDescent="0.35">
      <c r="A1195" s="8">
        <v>44946</v>
      </c>
      <c r="B1195" s="6" t="s">
        <v>20</v>
      </c>
      <c r="C1195" s="6" t="s">
        <v>28</v>
      </c>
      <c r="D1195" s="12">
        <v>4</v>
      </c>
      <c r="E1195" s="10">
        <v>423.99</v>
      </c>
      <c r="F1195" s="6" t="s">
        <v>30</v>
      </c>
      <c r="G1195" s="6" t="s">
        <v>35</v>
      </c>
      <c r="H1195" s="7">
        <v>0.05</v>
      </c>
      <c r="I1195" s="6" t="s">
        <v>38</v>
      </c>
      <c r="J1195" s="10">
        <v>1611.162</v>
      </c>
      <c r="K1195" s="6" t="s">
        <v>42</v>
      </c>
      <c r="L1195" s="6" t="s">
        <v>47</v>
      </c>
      <c r="M1195" s="12">
        <v>0</v>
      </c>
      <c r="N1195" s="9" t="s">
        <v>1241</v>
      </c>
      <c r="O1195" s="6" t="s">
        <v>2662</v>
      </c>
      <c r="P1195" s="11">
        <v>20.05</v>
      </c>
      <c r="Q1195" s="16">
        <v>44951</v>
      </c>
      <c r="R1195" s="6" t="s">
        <v>2923</v>
      </c>
      <c r="S1195" s="9">
        <f t="shared" si="144"/>
        <v>2023</v>
      </c>
      <c r="T1195" s="12">
        <f t="shared" si="145"/>
        <v>1</v>
      </c>
      <c r="U1195" s="6" t="str">
        <f t="shared" si="146"/>
        <v>Januari</v>
      </c>
      <c r="V1195" s="9" t="str">
        <f t="shared" si="147"/>
        <v>Q1</v>
      </c>
      <c r="W1195" s="10">
        <f t="shared" si="148"/>
        <v>1591.1120000000001</v>
      </c>
      <c r="X1195" s="12">
        <f t="shared" si="149"/>
        <v>5</v>
      </c>
      <c r="Y1195" s="9" t="str">
        <f t="shared" si="150"/>
        <v>Completed</v>
      </c>
      <c r="Z1195" s="6" t="str">
        <f t="shared" si="151"/>
        <v>Low</v>
      </c>
    </row>
    <row r="1196" spans="1:26" x14ac:dyDescent="0.35">
      <c r="A1196" s="8">
        <v>45481</v>
      </c>
      <c r="B1196" s="6" t="s">
        <v>22</v>
      </c>
      <c r="C1196" s="6" t="s">
        <v>23</v>
      </c>
      <c r="D1196" s="12">
        <v>15</v>
      </c>
      <c r="E1196" s="10">
        <v>77.89</v>
      </c>
      <c r="F1196" s="6" t="s">
        <v>30</v>
      </c>
      <c r="G1196" s="6" t="s">
        <v>34</v>
      </c>
      <c r="H1196" s="7">
        <v>0.05</v>
      </c>
      <c r="I1196" s="6" t="s">
        <v>40</v>
      </c>
      <c r="J1196" s="10">
        <v>1109.9324999999999</v>
      </c>
      <c r="K1196" s="6" t="s">
        <v>44</v>
      </c>
      <c r="L1196" s="6" t="s">
        <v>2928</v>
      </c>
      <c r="M1196" s="12">
        <v>0</v>
      </c>
      <c r="N1196" s="9" t="s">
        <v>1242</v>
      </c>
      <c r="O1196" s="6" t="s">
        <v>2663</v>
      </c>
      <c r="P1196" s="11">
        <v>20.87</v>
      </c>
      <c r="Q1196" s="16">
        <v>45485</v>
      </c>
      <c r="R1196" s="6" t="s">
        <v>2925</v>
      </c>
      <c r="S1196" s="9">
        <f t="shared" si="144"/>
        <v>2024</v>
      </c>
      <c r="T1196" s="12">
        <f t="shared" si="145"/>
        <v>7</v>
      </c>
      <c r="U1196" s="6" t="str">
        <f t="shared" si="146"/>
        <v>Juli</v>
      </c>
      <c r="V1196" s="9" t="str">
        <f t="shared" si="147"/>
        <v>Q3</v>
      </c>
      <c r="W1196" s="10">
        <f t="shared" si="148"/>
        <v>1089.0625</v>
      </c>
      <c r="X1196" s="12">
        <f t="shared" si="149"/>
        <v>4</v>
      </c>
      <c r="Y1196" s="9" t="str">
        <f t="shared" si="150"/>
        <v>Completed</v>
      </c>
      <c r="Z1196" s="6" t="str">
        <f t="shared" si="151"/>
        <v>Low</v>
      </c>
    </row>
    <row r="1197" spans="1:26" x14ac:dyDescent="0.35">
      <c r="A1197" s="8">
        <v>45205</v>
      </c>
      <c r="B1197" s="6" t="s">
        <v>20</v>
      </c>
      <c r="C1197" s="6" t="s">
        <v>24</v>
      </c>
      <c r="D1197" s="12">
        <v>12</v>
      </c>
      <c r="E1197" s="10">
        <v>11.95</v>
      </c>
      <c r="F1197" s="6" t="s">
        <v>31</v>
      </c>
      <c r="G1197" s="6" t="s">
        <v>35</v>
      </c>
      <c r="H1197" s="7">
        <v>0.05</v>
      </c>
      <c r="I1197" s="6" t="s">
        <v>39</v>
      </c>
      <c r="J1197" s="10">
        <v>136.22999999999999</v>
      </c>
      <c r="K1197" s="6" t="s">
        <v>42</v>
      </c>
      <c r="L1197" s="6" t="s">
        <v>2928</v>
      </c>
      <c r="M1197" s="12">
        <v>0</v>
      </c>
      <c r="N1197" s="9" t="s">
        <v>1243</v>
      </c>
      <c r="O1197" s="6" t="s">
        <v>2664</v>
      </c>
      <c r="P1197" s="11">
        <v>26.66</v>
      </c>
      <c r="Q1197" s="16">
        <v>45215</v>
      </c>
      <c r="R1197" s="6" t="s">
        <v>2923</v>
      </c>
      <c r="S1197" s="9">
        <f t="shared" si="144"/>
        <v>2023</v>
      </c>
      <c r="T1197" s="12">
        <f t="shared" si="145"/>
        <v>10</v>
      </c>
      <c r="U1197" s="6" t="str">
        <f t="shared" si="146"/>
        <v>Oktober</v>
      </c>
      <c r="V1197" s="9" t="str">
        <f t="shared" si="147"/>
        <v>Q4</v>
      </c>
      <c r="W1197" s="10">
        <f t="shared" si="148"/>
        <v>109.57</v>
      </c>
      <c r="X1197" s="12">
        <f t="shared" si="149"/>
        <v>10</v>
      </c>
      <c r="Y1197" s="9" t="str">
        <f t="shared" si="150"/>
        <v>Completed</v>
      </c>
      <c r="Z1197" s="6" t="str">
        <f t="shared" si="151"/>
        <v>Low</v>
      </c>
    </row>
    <row r="1198" spans="1:26" x14ac:dyDescent="0.35">
      <c r="A1198" s="8">
        <v>45180</v>
      </c>
      <c r="B1198" s="6" t="s">
        <v>18</v>
      </c>
      <c r="C1198" s="6" t="s">
        <v>25</v>
      </c>
      <c r="D1198" s="12">
        <v>7</v>
      </c>
      <c r="E1198" s="10">
        <v>67.05</v>
      </c>
      <c r="F1198" s="6" t="s">
        <v>33</v>
      </c>
      <c r="G1198" s="6" t="s">
        <v>34</v>
      </c>
      <c r="H1198" s="7">
        <v>0.1</v>
      </c>
      <c r="I1198" s="6" t="s">
        <v>39</v>
      </c>
      <c r="J1198" s="10">
        <v>422.41500000000002</v>
      </c>
      <c r="K1198" s="6" t="s">
        <v>46</v>
      </c>
      <c r="L1198" s="6" t="s">
        <v>47</v>
      </c>
      <c r="M1198" s="12">
        <v>0</v>
      </c>
      <c r="N1198" s="9" t="s">
        <v>1244</v>
      </c>
      <c r="O1198" s="6" t="s">
        <v>1657</v>
      </c>
      <c r="P1198" s="11">
        <v>36.67</v>
      </c>
      <c r="Q1198" s="16">
        <v>45187</v>
      </c>
      <c r="R1198" s="6" t="s">
        <v>2921</v>
      </c>
      <c r="S1198" s="9">
        <f t="shared" si="144"/>
        <v>2023</v>
      </c>
      <c r="T1198" s="12">
        <f t="shared" si="145"/>
        <v>9</v>
      </c>
      <c r="U1198" s="6" t="str">
        <f t="shared" si="146"/>
        <v>September</v>
      </c>
      <c r="V1198" s="9" t="str">
        <f t="shared" si="147"/>
        <v>Q3</v>
      </c>
      <c r="W1198" s="10">
        <f t="shared" si="148"/>
        <v>385.745</v>
      </c>
      <c r="X1198" s="12">
        <f t="shared" si="149"/>
        <v>7</v>
      </c>
      <c r="Y1198" s="9" t="str">
        <f t="shared" si="150"/>
        <v>Completed</v>
      </c>
      <c r="Z1198" s="6" t="str">
        <f t="shared" si="151"/>
        <v>Medium</v>
      </c>
    </row>
    <row r="1199" spans="1:26" x14ac:dyDescent="0.35">
      <c r="A1199" s="8">
        <v>45183</v>
      </c>
      <c r="B1199" s="6" t="s">
        <v>20</v>
      </c>
      <c r="C1199" s="6" t="s">
        <v>24</v>
      </c>
      <c r="D1199" s="12">
        <v>19</v>
      </c>
      <c r="E1199" s="10">
        <v>118.15</v>
      </c>
      <c r="F1199" s="6" t="s">
        <v>32</v>
      </c>
      <c r="G1199" s="6" t="s">
        <v>35</v>
      </c>
      <c r="H1199" s="7">
        <v>0.15</v>
      </c>
      <c r="I1199" s="6" t="s">
        <v>38</v>
      </c>
      <c r="J1199" s="10">
        <v>1908.1224999999999</v>
      </c>
      <c r="K1199" s="6" t="s">
        <v>46</v>
      </c>
      <c r="L1199" s="6" t="s">
        <v>48</v>
      </c>
      <c r="M1199" s="12">
        <v>0</v>
      </c>
      <c r="N1199" s="9" t="s">
        <v>1245</v>
      </c>
      <c r="O1199" s="6" t="s">
        <v>2665</v>
      </c>
      <c r="P1199" s="11">
        <v>12.95</v>
      </c>
      <c r="Q1199" s="16">
        <v>45188</v>
      </c>
      <c r="R1199" s="6" t="s">
        <v>2923</v>
      </c>
      <c r="S1199" s="9">
        <f t="shared" si="144"/>
        <v>2023</v>
      </c>
      <c r="T1199" s="12">
        <f t="shared" si="145"/>
        <v>9</v>
      </c>
      <c r="U1199" s="6" t="str">
        <f t="shared" si="146"/>
        <v>September</v>
      </c>
      <c r="V1199" s="9" t="str">
        <f t="shared" si="147"/>
        <v>Q3</v>
      </c>
      <c r="W1199" s="10">
        <f t="shared" si="148"/>
        <v>1895.1724999999999</v>
      </c>
      <c r="X1199" s="12">
        <f t="shared" si="149"/>
        <v>5</v>
      </c>
      <c r="Y1199" s="9" t="str">
        <f t="shared" si="150"/>
        <v>Completed</v>
      </c>
      <c r="Z1199" s="6" t="str">
        <f t="shared" si="151"/>
        <v>High</v>
      </c>
    </row>
    <row r="1200" spans="1:26" x14ac:dyDescent="0.35">
      <c r="A1200" s="8">
        <v>45236</v>
      </c>
      <c r="B1200" s="6" t="s">
        <v>20</v>
      </c>
      <c r="C1200" s="6" t="s">
        <v>29</v>
      </c>
      <c r="D1200" s="12">
        <v>16</v>
      </c>
      <c r="E1200" s="10">
        <v>114.47</v>
      </c>
      <c r="F1200" s="6" t="s">
        <v>30</v>
      </c>
      <c r="G1200" s="6" t="s">
        <v>34</v>
      </c>
      <c r="H1200" s="7">
        <v>0.15</v>
      </c>
      <c r="I1200" s="6" t="s">
        <v>39</v>
      </c>
      <c r="J1200" s="10">
        <v>1556.7919999999999</v>
      </c>
      <c r="K1200" s="6" t="s">
        <v>42</v>
      </c>
      <c r="L1200" s="6" t="s">
        <v>2928</v>
      </c>
      <c r="M1200" s="12">
        <v>0</v>
      </c>
      <c r="N1200" s="9" t="s">
        <v>1246</v>
      </c>
      <c r="O1200" s="6" t="s">
        <v>1759</v>
      </c>
      <c r="P1200" s="11">
        <v>43.85</v>
      </c>
      <c r="Q1200" s="16">
        <v>45241</v>
      </c>
      <c r="R1200" s="6" t="s">
        <v>2923</v>
      </c>
      <c r="S1200" s="9">
        <f t="shared" si="144"/>
        <v>2023</v>
      </c>
      <c r="T1200" s="12">
        <f t="shared" si="145"/>
        <v>11</v>
      </c>
      <c r="U1200" s="6" t="str">
        <f t="shared" si="146"/>
        <v>November</v>
      </c>
      <c r="V1200" s="9" t="str">
        <f t="shared" si="147"/>
        <v>Q4</v>
      </c>
      <c r="W1200" s="10">
        <f t="shared" si="148"/>
        <v>1512.942</v>
      </c>
      <c r="X1200" s="12">
        <f t="shared" si="149"/>
        <v>5</v>
      </c>
      <c r="Y1200" s="9" t="str">
        <f t="shared" si="150"/>
        <v>Completed</v>
      </c>
      <c r="Z1200" s="6" t="str">
        <f t="shared" si="151"/>
        <v>High</v>
      </c>
    </row>
    <row r="1201" spans="1:26" x14ac:dyDescent="0.35">
      <c r="A1201" s="8">
        <v>45466</v>
      </c>
      <c r="B1201" s="6" t="s">
        <v>20</v>
      </c>
      <c r="C1201" s="6" t="s">
        <v>27</v>
      </c>
      <c r="D1201" s="12">
        <v>9</v>
      </c>
      <c r="E1201" s="10">
        <v>36.21</v>
      </c>
      <c r="F1201" s="6" t="s">
        <v>32</v>
      </c>
      <c r="G1201" s="6" t="s">
        <v>34</v>
      </c>
      <c r="H1201" s="7">
        <v>0.15</v>
      </c>
      <c r="I1201" s="6" t="s">
        <v>41</v>
      </c>
      <c r="J1201" s="10">
        <v>277.00650000000002</v>
      </c>
      <c r="K1201" s="6" t="s">
        <v>44</v>
      </c>
      <c r="L1201" s="6" t="s">
        <v>47</v>
      </c>
      <c r="M1201" s="12">
        <v>0</v>
      </c>
      <c r="N1201" s="9" t="s">
        <v>1247</v>
      </c>
      <c r="O1201" s="6" t="s">
        <v>2666</v>
      </c>
      <c r="P1201" s="11">
        <v>6.71</v>
      </c>
      <c r="Q1201" s="16">
        <v>45473</v>
      </c>
      <c r="R1201" s="6" t="s">
        <v>2923</v>
      </c>
      <c r="S1201" s="9">
        <f t="shared" si="144"/>
        <v>2024</v>
      </c>
      <c r="T1201" s="12">
        <f t="shared" si="145"/>
        <v>6</v>
      </c>
      <c r="U1201" s="6" t="str">
        <f t="shared" si="146"/>
        <v>Juni</v>
      </c>
      <c r="V1201" s="9" t="str">
        <f t="shared" si="147"/>
        <v>Q2</v>
      </c>
      <c r="W1201" s="10">
        <f t="shared" si="148"/>
        <v>270.29650000000004</v>
      </c>
      <c r="X1201" s="12">
        <f t="shared" si="149"/>
        <v>7</v>
      </c>
      <c r="Y1201" s="9" t="str">
        <f t="shared" si="150"/>
        <v>Completed</v>
      </c>
      <c r="Z1201" s="6" t="str">
        <f t="shared" si="151"/>
        <v>High</v>
      </c>
    </row>
    <row r="1202" spans="1:26" x14ac:dyDescent="0.35">
      <c r="A1202" s="8">
        <v>45015</v>
      </c>
      <c r="B1202" s="6" t="s">
        <v>22</v>
      </c>
      <c r="C1202" s="6" t="s">
        <v>29</v>
      </c>
      <c r="D1202" s="12">
        <v>10</v>
      </c>
      <c r="E1202" s="10">
        <v>52.58</v>
      </c>
      <c r="F1202" s="6" t="s">
        <v>30</v>
      </c>
      <c r="G1202" s="6" t="s">
        <v>34</v>
      </c>
      <c r="H1202" s="7">
        <v>0.1</v>
      </c>
      <c r="I1202" s="6" t="s">
        <v>36</v>
      </c>
      <c r="J1202" s="10">
        <v>473.22</v>
      </c>
      <c r="K1202" s="6" t="s">
        <v>46</v>
      </c>
      <c r="L1202" s="6" t="s">
        <v>49</v>
      </c>
      <c r="M1202" s="12">
        <v>0</v>
      </c>
      <c r="N1202" s="9" t="s">
        <v>1248</v>
      </c>
      <c r="O1202" s="6" t="s">
        <v>2667</v>
      </c>
      <c r="P1202" s="11">
        <v>14.01</v>
      </c>
      <c r="Q1202" s="16">
        <v>45025</v>
      </c>
      <c r="R1202" s="6" t="s">
        <v>2925</v>
      </c>
      <c r="S1202" s="9">
        <f t="shared" si="144"/>
        <v>2023</v>
      </c>
      <c r="T1202" s="12">
        <f t="shared" si="145"/>
        <v>3</v>
      </c>
      <c r="U1202" s="6" t="str">
        <f t="shared" si="146"/>
        <v>Maret</v>
      </c>
      <c r="V1202" s="9" t="str">
        <f t="shared" si="147"/>
        <v>Q1</v>
      </c>
      <c r="W1202" s="10">
        <f t="shared" si="148"/>
        <v>459.21000000000004</v>
      </c>
      <c r="X1202" s="12">
        <f t="shared" si="149"/>
        <v>10</v>
      </c>
      <c r="Y1202" s="9" t="str">
        <f t="shared" si="150"/>
        <v>Completed</v>
      </c>
      <c r="Z1202" s="6" t="str">
        <f t="shared" si="151"/>
        <v>Medium</v>
      </c>
    </row>
    <row r="1203" spans="1:26" x14ac:dyDescent="0.35">
      <c r="A1203" s="8">
        <v>45570</v>
      </c>
      <c r="B1203" s="6" t="s">
        <v>18</v>
      </c>
      <c r="C1203" s="6" t="s">
        <v>24</v>
      </c>
      <c r="D1203" s="12">
        <v>6</v>
      </c>
      <c r="E1203" s="10">
        <v>272.26</v>
      </c>
      <c r="F1203" s="6" t="s">
        <v>31</v>
      </c>
      <c r="G1203" s="6" t="s">
        <v>35</v>
      </c>
      <c r="H1203" s="7">
        <v>0.1</v>
      </c>
      <c r="I1203" s="6" t="s">
        <v>39</v>
      </c>
      <c r="J1203" s="10">
        <v>1470.204</v>
      </c>
      <c r="K1203" s="6" t="s">
        <v>45</v>
      </c>
      <c r="L1203" s="6" t="s">
        <v>48</v>
      </c>
      <c r="M1203" s="12">
        <v>0</v>
      </c>
      <c r="N1203" s="9" t="s">
        <v>1249</v>
      </c>
      <c r="O1203" s="6" t="s">
        <v>2668</v>
      </c>
      <c r="P1203" s="11">
        <v>43.67</v>
      </c>
      <c r="Q1203" s="16">
        <v>45580</v>
      </c>
      <c r="R1203" s="6" t="s">
        <v>2921</v>
      </c>
      <c r="S1203" s="9">
        <f t="shared" si="144"/>
        <v>2024</v>
      </c>
      <c r="T1203" s="12">
        <f t="shared" si="145"/>
        <v>10</v>
      </c>
      <c r="U1203" s="6" t="str">
        <f t="shared" si="146"/>
        <v>Oktober</v>
      </c>
      <c r="V1203" s="9" t="str">
        <f t="shared" si="147"/>
        <v>Q4</v>
      </c>
      <c r="W1203" s="10">
        <f t="shared" si="148"/>
        <v>1426.5339999999999</v>
      </c>
      <c r="X1203" s="12">
        <f t="shared" si="149"/>
        <v>10</v>
      </c>
      <c r="Y1203" s="9" t="str">
        <f t="shared" si="150"/>
        <v>Completed</v>
      </c>
      <c r="Z1203" s="6" t="str">
        <f t="shared" si="151"/>
        <v>Medium</v>
      </c>
    </row>
    <row r="1204" spans="1:26" x14ac:dyDescent="0.35">
      <c r="A1204" s="8">
        <v>45004</v>
      </c>
      <c r="B1204" s="6" t="s">
        <v>21</v>
      </c>
      <c r="C1204" s="6" t="s">
        <v>26</v>
      </c>
      <c r="D1204" s="12">
        <v>10</v>
      </c>
      <c r="E1204" s="10">
        <v>124.97</v>
      </c>
      <c r="F1204" s="6" t="s">
        <v>33</v>
      </c>
      <c r="G1204" s="6" t="s">
        <v>35</v>
      </c>
      <c r="H1204" s="7">
        <v>0.15</v>
      </c>
      <c r="I1204" s="6" t="s">
        <v>36</v>
      </c>
      <c r="J1204" s="10">
        <v>1062.2449999999999</v>
      </c>
      <c r="K1204" s="6" t="s">
        <v>43</v>
      </c>
      <c r="L1204" s="6" t="s">
        <v>49</v>
      </c>
      <c r="M1204" s="12">
        <v>1</v>
      </c>
      <c r="N1204" s="9" t="s">
        <v>1250</v>
      </c>
      <c r="O1204" s="6" t="s">
        <v>2669</v>
      </c>
      <c r="P1204" s="11">
        <v>40.229999999999997</v>
      </c>
      <c r="Q1204" s="16">
        <v>45014</v>
      </c>
      <c r="R1204" s="6" t="s">
        <v>2924</v>
      </c>
      <c r="S1204" s="9">
        <f t="shared" si="144"/>
        <v>2023</v>
      </c>
      <c r="T1204" s="12">
        <f t="shared" si="145"/>
        <v>3</v>
      </c>
      <c r="U1204" s="6" t="str">
        <f t="shared" si="146"/>
        <v>Maret</v>
      </c>
      <c r="V1204" s="9" t="str">
        <f t="shared" si="147"/>
        <v>Q1</v>
      </c>
      <c r="W1204" s="10">
        <f t="shared" si="148"/>
        <v>1022.0149999999999</v>
      </c>
      <c r="X1204" s="12">
        <f t="shared" si="149"/>
        <v>10</v>
      </c>
      <c r="Y1204" s="9" t="str">
        <f t="shared" si="150"/>
        <v>Returned</v>
      </c>
      <c r="Z1204" s="6" t="str">
        <f t="shared" si="151"/>
        <v>High</v>
      </c>
    </row>
    <row r="1205" spans="1:26" x14ac:dyDescent="0.35">
      <c r="A1205" s="8">
        <v>45733</v>
      </c>
      <c r="B1205" s="6" t="s">
        <v>20</v>
      </c>
      <c r="C1205" s="6" t="s">
        <v>24</v>
      </c>
      <c r="D1205" s="12">
        <v>9</v>
      </c>
      <c r="E1205" s="10">
        <v>228.62</v>
      </c>
      <c r="F1205" s="6" t="s">
        <v>32</v>
      </c>
      <c r="G1205" s="6" t="s">
        <v>35</v>
      </c>
      <c r="H1205" s="7">
        <v>0.05</v>
      </c>
      <c r="I1205" s="6" t="s">
        <v>36</v>
      </c>
      <c r="J1205" s="10">
        <v>1954.701</v>
      </c>
      <c r="K1205" s="6" t="s">
        <v>43</v>
      </c>
      <c r="L1205" s="6" t="s">
        <v>48</v>
      </c>
      <c r="M1205" s="12">
        <v>0</v>
      </c>
      <c r="N1205" s="9" t="s">
        <v>1251</v>
      </c>
      <c r="O1205" s="6" t="s">
        <v>2670</v>
      </c>
      <c r="P1205" s="11">
        <v>31.43</v>
      </c>
      <c r="Q1205" s="16">
        <v>45737</v>
      </c>
      <c r="R1205" s="6" t="s">
        <v>2923</v>
      </c>
      <c r="S1205" s="9">
        <f t="shared" si="144"/>
        <v>2025</v>
      </c>
      <c r="T1205" s="12">
        <f t="shared" si="145"/>
        <v>3</v>
      </c>
      <c r="U1205" s="6" t="str">
        <f t="shared" si="146"/>
        <v>Maret</v>
      </c>
      <c r="V1205" s="9" t="str">
        <f t="shared" si="147"/>
        <v>Q1</v>
      </c>
      <c r="W1205" s="10">
        <f t="shared" si="148"/>
        <v>1923.271</v>
      </c>
      <c r="X1205" s="12">
        <f t="shared" si="149"/>
        <v>4</v>
      </c>
      <c r="Y1205" s="9" t="str">
        <f t="shared" si="150"/>
        <v>Completed</v>
      </c>
      <c r="Z1205" s="6" t="str">
        <f t="shared" si="151"/>
        <v>Low</v>
      </c>
    </row>
    <row r="1206" spans="1:26" x14ac:dyDescent="0.35">
      <c r="A1206" s="8">
        <v>45644</v>
      </c>
      <c r="B1206" s="6" t="s">
        <v>21</v>
      </c>
      <c r="C1206" s="6" t="s">
        <v>23</v>
      </c>
      <c r="D1206" s="12">
        <v>20</v>
      </c>
      <c r="E1206" s="10">
        <v>282.91000000000003</v>
      </c>
      <c r="F1206" s="6" t="s">
        <v>31</v>
      </c>
      <c r="G1206" s="6" t="s">
        <v>34</v>
      </c>
      <c r="H1206" s="7">
        <v>0.15</v>
      </c>
      <c r="I1206" s="6" t="s">
        <v>38</v>
      </c>
      <c r="J1206" s="10">
        <v>4809.47</v>
      </c>
      <c r="K1206" s="6" t="s">
        <v>45</v>
      </c>
      <c r="L1206" s="6" t="s">
        <v>47</v>
      </c>
      <c r="M1206" s="12">
        <v>0</v>
      </c>
      <c r="N1206" s="9" t="s">
        <v>1252</v>
      </c>
      <c r="O1206" s="6" t="s">
        <v>2671</v>
      </c>
      <c r="P1206" s="11">
        <v>8.19</v>
      </c>
      <c r="Q1206" s="16">
        <v>45654</v>
      </c>
      <c r="R1206" s="6" t="s">
        <v>2924</v>
      </c>
      <c r="S1206" s="9">
        <f t="shared" si="144"/>
        <v>2024</v>
      </c>
      <c r="T1206" s="12">
        <f t="shared" si="145"/>
        <v>12</v>
      </c>
      <c r="U1206" s="6" t="str">
        <f t="shared" si="146"/>
        <v>Desember</v>
      </c>
      <c r="V1206" s="9" t="str">
        <f t="shared" si="147"/>
        <v>Q4</v>
      </c>
      <c r="W1206" s="10">
        <f t="shared" si="148"/>
        <v>4801.2800000000007</v>
      </c>
      <c r="X1206" s="12">
        <f t="shared" si="149"/>
        <v>10</v>
      </c>
      <c r="Y1206" s="9" t="str">
        <f t="shared" si="150"/>
        <v>Completed</v>
      </c>
      <c r="Z1206" s="6" t="str">
        <f t="shared" si="151"/>
        <v>High</v>
      </c>
    </row>
    <row r="1207" spans="1:26" x14ac:dyDescent="0.35">
      <c r="A1207" s="8">
        <v>45663</v>
      </c>
      <c r="B1207" s="6" t="s">
        <v>22</v>
      </c>
      <c r="C1207" s="6" t="s">
        <v>28</v>
      </c>
      <c r="D1207" s="12">
        <v>17</v>
      </c>
      <c r="E1207" s="10">
        <v>129.62</v>
      </c>
      <c r="F1207" s="6" t="s">
        <v>33</v>
      </c>
      <c r="G1207" s="6" t="s">
        <v>35</v>
      </c>
      <c r="H1207" s="7">
        <v>0.15</v>
      </c>
      <c r="I1207" s="6" t="s">
        <v>36</v>
      </c>
      <c r="J1207" s="10">
        <v>1873.009</v>
      </c>
      <c r="K1207" s="6" t="s">
        <v>42</v>
      </c>
      <c r="L1207" s="6" t="s">
        <v>47</v>
      </c>
      <c r="M1207" s="12">
        <v>0</v>
      </c>
      <c r="N1207" s="9" t="s">
        <v>1253</v>
      </c>
      <c r="O1207" s="6" t="s">
        <v>2672</v>
      </c>
      <c r="P1207" s="11">
        <v>24.28</v>
      </c>
      <c r="Q1207" s="16">
        <v>45665</v>
      </c>
      <c r="R1207" s="6" t="s">
        <v>2925</v>
      </c>
      <c r="S1207" s="9">
        <f t="shared" si="144"/>
        <v>2025</v>
      </c>
      <c r="T1207" s="12">
        <f t="shared" si="145"/>
        <v>1</v>
      </c>
      <c r="U1207" s="6" t="str">
        <f t="shared" si="146"/>
        <v>Januari</v>
      </c>
      <c r="V1207" s="9" t="str">
        <f t="shared" si="147"/>
        <v>Q1</v>
      </c>
      <c r="W1207" s="10">
        <f t="shared" si="148"/>
        <v>1848.729</v>
      </c>
      <c r="X1207" s="12">
        <f t="shared" si="149"/>
        <v>2</v>
      </c>
      <c r="Y1207" s="9" t="str">
        <f t="shared" si="150"/>
        <v>Completed</v>
      </c>
      <c r="Z1207" s="6" t="str">
        <f t="shared" si="151"/>
        <v>High</v>
      </c>
    </row>
    <row r="1208" spans="1:26" x14ac:dyDescent="0.35">
      <c r="A1208" s="8">
        <v>45671</v>
      </c>
      <c r="B1208" s="6" t="s">
        <v>21</v>
      </c>
      <c r="C1208" s="6" t="s">
        <v>27</v>
      </c>
      <c r="D1208" s="12">
        <v>6</v>
      </c>
      <c r="E1208" s="10">
        <v>162.35</v>
      </c>
      <c r="F1208" s="6" t="s">
        <v>30</v>
      </c>
      <c r="G1208" s="6" t="s">
        <v>34</v>
      </c>
      <c r="H1208" s="7">
        <v>0.05</v>
      </c>
      <c r="I1208" s="6" t="s">
        <v>36</v>
      </c>
      <c r="J1208" s="10">
        <v>925.39499999999987</v>
      </c>
      <c r="K1208" s="6" t="s">
        <v>44</v>
      </c>
      <c r="L1208" s="6" t="s">
        <v>48</v>
      </c>
      <c r="M1208" s="12">
        <v>1</v>
      </c>
      <c r="N1208" s="9" t="s">
        <v>1254</v>
      </c>
      <c r="O1208" s="6" t="s">
        <v>2673</v>
      </c>
      <c r="P1208" s="11">
        <v>19.18</v>
      </c>
      <c r="Q1208" s="16">
        <v>45677</v>
      </c>
      <c r="R1208" s="6" t="s">
        <v>2924</v>
      </c>
      <c r="S1208" s="9">
        <f t="shared" si="144"/>
        <v>2025</v>
      </c>
      <c r="T1208" s="12">
        <f t="shared" si="145"/>
        <v>1</v>
      </c>
      <c r="U1208" s="6" t="str">
        <f t="shared" si="146"/>
        <v>Januari</v>
      </c>
      <c r="V1208" s="9" t="str">
        <f t="shared" si="147"/>
        <v>Q1</v>
      </c>
      <c r="W1208" s="10">
        <f t="shared" si="148"/>
        <v>906.21499999999992</v>
      </c>
      <c r="X1208" s="12">
        <f t="shared" si="149"/>
        <v>6</v>
      </c>
      <c r="Y1208" s="9" t="str">
        <f t="shared" si="150"/>
        <v>Returned</v>
      </c>
      <c r="Z1208" s="6" t="str">
        <f t="shared" si="151"/>
        <v>Low</v>
      </c>
    </row>
    <row r="1209" spans="1:26" x14ac:dyDescent="0.35">
      <c r="A1209" s="8">
        <v>44952</v>
      </c>
      <c r="B1209" s="6" t="s">
        <v>19</v>
      </c>
      <c r="C1209" s="6" t="s">
        <v>29</v>
      </c>
      <c r="D1209" s="12">
        <v>14</v>
      </c>
      <c r="E1209" s="10">
        <v>209.82</v>
      </c>
      <c r="F1209" s="6" t="s">
        <v>30</v>
      </c>
      <c r="G1209" s="6" t="s">
        <v>34</v>
      </c>
      <c r="H1209" s="7">
        <v>0</v>
      </c>
      <c r="I1209" s="6" t="s">
        <v>36</v>
      </c>
      <c r="J1209" s="10">
        <v>2937.48</v>
      </c>
      <c r="K1209" s="6" t="s">
        <v>46</v>
      </c>
      <c r="L1209" s="6" t="s">
        <v>48</v>
      </c>
      <c r="M1209" s="12">
        <v>0</v>
      </c>
      <c r="N1209" s="9" t="s">
        <v>1255</v>
      </c>
      <c r="O1209" s="6" t="s">
        <v>2674</v>
      </c>
      <c r="P1209" s="11">
        <v>36.11</v>
      </c>
      <c r="Q1209" s="16">
        <v>44956</v>
      </c>
      <c r="R1209" s="6" t="s">
        <v>2922</v>
      </c>
      <c r="S1209" s="9">
        <f t="shared" si="144"/>
        <v>2023</v>
      </c>
      <c r="T1209" s="12">
        <f t="shared" si="145"/>
        <v>1</v>
      </c>
      <c r="U1209" s="6" t="str">
        <f t="shared" si="146"/>
        <v>Januari</v>
      </c>
      <c r="V1209" s="9" t="str">
        <f t="shared" si="147"/>
        <v>Q1</v>
      </c>
      <c r="W1209" s="10">
        <f t="shared" si="148"/>
        <v>2901.37</v>
      </c>
      <c r="X1209" s="12">
        <f t="shared" si="149"/>
        <v>4</v>
      </c>
      <c r="Y1209" s="9" t="str">
        <f t="shared" si="150"/>
        <v>Completed</v>
      </c>
      <c r="Z1209" s="6" t="str">
        <f t="shared" si="151"/>
        <v>No Discount</v>
      </c>
    </row>
    <row r="1210" spans="1:26" x14ac:dyDescent="0.35">
      <c r="A1210" s="8">
        <v>45508</v>
      </c>
      <c r="B1210" s="6" t="s">
        <v>20</v>
      </c>
      <c r="C1210" s="6" t="s">
        <v>23</v>
      </c>
      <c r="D1210" s="12">
        <v>16</v>
      </c>
      <c r="E1210" s="10">
        <v>293.44</v>
      </c>
      <c r="F1210" s="6" t="s">
        <v>33</v>
      </c>
      <c r="G1210" s="6" t="s">
        <v>34</v>
      </c>
      <c r="H1210" s="7">
        <v>0.05</v>
      </c>
      <c r="I1210" s="6" t="s">
        <v>40</v>
      </c>
      <c r="J1210" s="10">
        <v>4460.2879999999996</v>
      </c>
      <c r="K1210" s="6" t="s">
        <v>43</v>
      </c>
      <c r="L1210" s="6" t="s">
        <v>48</v>
      </c>
      <c r="M1210" s="12">
        <v>0</v>
      </c>
      <c r="N1210" s="9" t="s">
        <v>1256</v>
      </c>
      <c r="O1210" s="6" t="s">
        <v>2675</v>
      </c>
      <c r="P1210" s="11">
        <v>42.56</v>
      </c>
      <c r="Q1210" s="16">
        <v>45518</v>
      </c>
      <c r="R1210" s="6" t="s">
        <v>2923</v>
      </c>
      <c r="S1210" s="9">
        <f t="shared" si="144"/>
        <v>2024</v>
      </c>
      <c r="T1210" s="12">
        <f t="shared" si="145"/>
        <v>8</v>
      </c>
      <c r="U1210" s="6" t="str">
        <f t="shared" si="146"/>
        <v>Agustus</v>
      </c>
      <c r="V1210" s="9" t="str">
        <f t="shared" si="147"/>
        <v>Q3</v>
      </c>
      <c r="W1210" s="10">
        <f t="shared" si="148"/>
        <v>4417.7279999999992</v>
      </c>
      <c r="X1210" s="12">
        <f t="shared" si="149"/>
        <v>10</v>
      </c>
      <c r="Y1210" s="9" t="str">
        <f t="shared" si="150"/>
        <v>Completed</v>
      </c>
      <c r="Z1210" s="6" t="str">
        <f t="shared" si="151"/>
        <v>Low</v>
      </c>
    </row>
    <row r="1211" spans="1:26" x14ac:dyDescent="0.35">
      <c r="A1211" s="8">
        <v>45335</v>
      </c>
      <c r="B1211" s="6" t="s">
        <v>20</v>
      </c>
      <c r="C1211" s="6" t="s">
        <v>24</v>
      </c>
      <c r="D1211" s="12">
        <v>11</v>
      </c>
      <c r="E1211" s="10">
        <v>185.52</v>
      </c>
      <c r="F1211" s="6" t="s">
        <v>33</v>
      </c>
      <c r="G1211" s="6" t="s">
        <v>34</v>
      </c>
      <c r="H1211" s="7">
        <v>0.15</v>
      </c>
      <c r="I1211" s="6" t="s">
        <v>40</v>
      </c>
      <c r="J1211" s="10">
        <v>1734.6120000000001</v>
      </c>
      <c r="K1211" s="6" t="s">
        <v>44</v>
      </c>
      <c r="L1211" s="6" t="s">
        <v>49</v>
      </c>
      <c r="M1211" s="12">
        <v>0</v>
      </c>
      <c r="N1211" s="9" t="s">
        <v>1257</v>
      </c>
      <c r="O1211" s="6" t="s">
        <v>2676</v>
      </c>
      <c r="P1211" s="11">
        <v>38.53</v>
      </c>
      <c r="Q1211" s="16">
        <v>45338</v>
      </c>
      <c r="R1211" s="6" t="s">
        <v>2923</v>
      </c>
      <c r="S1211" s="9">
        <f t="shared" si="144"/>
        <v>2024</v>
      </c>
      <c r="T1211" s="12">
        <f t="shared" si="145"/>
        <v>2</v>
      </c>
      <c r="U1211" s="6" t="str">
        <f t="shared" si="146"/>
        <v>Februari</v>
      </c>
      <c r="V1211" s="9" t="str">
        <f t="shared" si="147"/>
        <v>Q1</v>
      </c>
      <c r="W1211" s="10">
        <f t="shared" si="148"/>
        <v>1696.0820000000001</v>
      </c>
      <c r="X1211" s="12">
        <f t="shared" si="149"/>
        <v>3</v>
      </c>
      <c r="Y1211" s="9" t="str">
        <f t="shared" si="150"/>
        <v>Completed</v>
      </c>
      <c r="Z1211" s="6" t="str">
        <f t="shared" si="151"/>
        <v>High</v>
      </c>
    </row>
    <row r="1212" spans="1:26" x14ac:dyDescent="0.35">
      <c r="A1212" s="8">
        <v>44968</v>
      </c>
      <c r="B1212" s="6" t="s">
        <v>21</v>
      </c>
      <c r="C1212" s="6" t="s">
        <v>25</v>
      </c>
      <c r="D1212" s="12">
        <v>18</v>
      </c>
      <c r="E1212" s="10">
        <v>268.38</v>
      </c>
      <c r="F1212" s="6" t="s">
        <v>33</v>
      </c>
      <c r="G1212" s="6" t="s">
        <v>34</v>
      </c>
      <c r="H1212" s="7">
        <v>0.15</v>
      </c>
      <c r="I1212" s="6" t="s">
        <v>37</v>
      </c>
      <c r="J1212" s="10">
        <v>4106.2139999999999</v>
      </c>
      <c r="K1212" s="6" t="s">
        <v>46</v>
      </c>
      <c r="L1212" s="6" t="s">
        <v>47</v>
      </c>
      <c r="M1212" s="12">
        <v>0</v>
      </c>
      <c r="N1212" s="9" t="s">
        <v>1258</v>
      </c>
      <c r="O1212" s="6" t="s">
        <v>2677</v>
      </c>
      <c r="P1212" s="11">
        <v>48.38</v>
      </c>
      <c r="Q1212" s="16">
        <v>44971</v>
      </c>
      <c r="R1212" s="6" t="s">
        <v>2924</v>
      </c>
      <c r="S1212" s="9">
        <f t="shared" si="144"/>
        <v>2023</v>
      </c>
      <c r="T1212" s="12">
        <f t="shared" si="145"/>
        <v>2</v>
      </c>
      <c r="U1212" s="6" t="str">
        <f t="shared" si="146"/>
        <v>Februari</v>
      </c>
      <c r="V1212" s="9" t="str">
        <f t="shared" si="147"/>
        <v>Q1</v>
      </c>
      <c r="W1212" s="10">
        <f t="shared" si="148"/>
        <v>4057.8339999999998</v>
      </c>
      <c r="X1212" s="12">
        <f t="shared" si="149"/>
        <v>3</v>
      </c>
      <c r="Y1212" s="9" t="str">
        <f t="shared" si="150"/>
        <v>Completed</v>
      </c>
      <c r="Z1212" s="6" t="str">
        <f t="shared" si="151"/>
        <v>High</v>
      </c>
    </row>
    <row r="1213" spans="1:26" x14ac:dyDescent="0.35">
      <c r="A1213" s="8">
        <v>45460</v>
      </c>
      <c r="B1213" s="6" t="s">
        <v>18</v>
      </c>
      <c r="C1213" s="6" t="s">
        <v>29</v>
      </c>
      <c r="D1213" s="12">
        <v>18</v>
      </c>
      <c r="E1213" s="10">
        <v>547.04999999999995</v>
      </c>
      <c r="F1213" s="6" t="s">
        <v>32</v>
      </c>
      <c r="G1213" s="6" t="s">
        <v>34</v>
      </c>
      <c r="H1213" s="7">
        <v>0.1</v>
      </c>
      <c r="I1213" s="6" t="s">
        <v>39</v>
      </c>
      <c r="J1213" s="10">
        <v>8862.2099999999991</v>
      </c>
      <c r="K1213" s="6" t="s">
        <v>46</v>
      </c>
      <c r="L1213" s="6" t="s">
        <v>47</v>
      </c>
      <c r="M1213" s="12">
        <v>0</v>
      </c>
      <c r="N1213" s="9" t="s">
        <v>1259</v>
      </c>
      <c r="O1213" s="6" t="s">
        <v>2678</v>
      </c>
      <c r="P1213" s="11">
        <v>10.99</v>
      </c>
      <c r="Q1213" s="16">
        <v>45465</v>
      </c>
      <c r="R1213" s="6" t="s">
        <v>2921</v>
      </c>
      <c r="S1213" s="9">
        <f t="shared" si="144"/>
        <v>2024</v>
      </c>
      <c r="T1213" s="12">
        <f t="shared" si="145"/>
        <v>6</v>
      </c>
      <c r="U1213" s="6" t="str">
        <f t="shared" si="146"/>
        <v>Juni</v>
      </c>
      <c r="V1213" s="9" t="str">
        <f t="shared" si="147"/>
        <v>Q2</v>
      </c>
      <c r="W1213" s="10">
        <f t="shared" si="148"/>
        <v>8851.2199999999993</v>
      </c>
      <c r="X1213" s="12">
        <f t="shared" si="149"/>
        <v>5</v>
      </c>
      <c r="Y1213" s="9" t="str">
        <f t="shared" si="150"/>
        <v>Completed</v>
      </c>
      <c r="Z1213" s="6" t="str">
        <f t="shared" si="151"/>
        <v>Medium</v>
      </c>
    </row>
    <row r="1214" spans="1:26" x14ac:dyDescent="0.35">
      <c r="A1214" s="8">
        <v>45449</v>
      </c>
      <c r="B1214" s="6" t="s">
        <v>19</v>
      </c>
      <c r="C1214" s="6" t="s">
        <v>23</v>
      </c>
      <c r="D1214" s="12">
        <v>1</v>
      </c>
      <c r="E1214" s="10">
        <v>354.21</v>
      </c>
      <c r="F1214" s="6" t="s">
        <v>31</v>
      </c>
      <c r="G1214" s="6" t="s">
        <v>34</v>
      </c>
      <c r="H1214" s="7">
        <v>0.15</v>
      </c>
      <c r="I1214" s="6" t="s">
        <v>39</v>
      </c>
      <c r="J1214" s="10">
        <v>301.07850000000002</v>
      </c>
      <c r="K1214" s="6" t="s">
        <v>42</v>
      </c>
      <c r="L1214" s="6" t="s">
        <v>2928</v>
      </c>
      <c r="M1214" s="12">
        <v>0</v>
      </c>
      <c r="N1214" s="9" t="s">
        <v>1260</v>
      </c>
      <c r="O1214" s="6" t="s">
        <v>2679</v>
      </c>
      <c r="P1214" s="11">
        <v>26.16</v>
      </c>
      <c r="Q1214" s="16">
        <v>45455</v>
      </c>
      <c r="R1214" s="6" t="s">
        <v>2922</v>
      </c>
      <c r="S1214" s="9">
        <f t="shared" si="144"/>
        <v>2024</v>
      </c>
      <c r="T1214" s="12">
        <f t="shared" si="145"/>
        <v>6</v>
      </c>
      <c r="U1214" s="6" t="str">
        <f t="shared" si="146"/>
        <v>Juni</v>
      </c>
      <c r="V1214" s="9" t="str">
        <f t="shared" si="147"/>
        <v>Q2</v>
      </c>
      <c r="W1214" s="10">
        <f t="shared" si="148"/>
        <v>274.91849999999999</v>
      </c>
      <c r="X1214" s="12">
        <f t="shared" si="149"/>
        <v>6</v>
      </c>
      <c r="Y1214" s="9" t="str">
        <f t="shared" si="150"/>
        <v>Completed</v>
      </c>
      <c r="Z1214" s="6" t="str">
        <f t="shared" si="151"/>
        <v>High</v>
      </c>
    </row>
    <row r="1215" spans="1:26" x14ac:dyDescent="0.35">
      <c r="A1215" s="8">
        <v>45256</v>
      </c>
      <c r="B1215" s="6" t="s">
        <v>19</v>
      </c>
      <c r="C1215" s="6" t="s">
        <v>26</v>
      </c>
      <c r="D1215" s="12">
        <v>18</v>
      </c>
      <c r="E1215" s="10">
        <v>250.93</v>
      </c>
      <c r="F1215" s="6" t="s">
        <v>32</v>
      </c>
      <c r="G1215" s="6" t="s">
        <v>34</v>
      </c>
      <c r="H1215" s="7">
        <v>0.05</v>
      </c>
      <c r="I1215" s="6" t="s">
        <v>41</v>
      </c>
      <c r="J1215" s="10">
        <v>4290.9029999999993</v>
      </c>
      <c r="K1215" s="6" t="s">
        <v>43</v>
      </c>
      <c r="L1215" s="6" t="s">
        <v>2928</v>
      </c>
      <c r="M1215" s="12">
        <v>0</v>
      </c>
      <c r="N1215" s="9" t="s">
        <v>1261</v>
      </c>
      <c r="O1215" s="6" t="s">
        <v>2680</v>
      </c>
      <c r="P1215" s="11">
        <v>47.67</v>
      </c>
      <c r="Q1215" s="16">
        <v>45262</v>
      </c>
      <c r="R1215" s="6" t="s">
        <v>2922</v>
      </c>
      <c r="S1215" s="9">
        <f t="shared" si="144"/>
        <v>2023</v>
      </c>
      <c r="T1215" s="12">
        <f t="shared" si="145"/>
        <v>11</v>
      </c>
      <c r="U1215" s="6" t="str">
        <f t="shared" si="146"/>
        <v>November</v>
      </c>
      <c r="V1215" s="9" t="str">
        <f t="shared" si="147"/>
        <v>Q4</v>
      </c>
      <c r="W1215" s="10">
        <f t="shared" si="148"/>
        <v>4243.2329999999993</v>
      </c>
      <c r="X1215" s="12">
        <f t="shared" si="149"/>
        <v>6</v>
      </c>
      <c r="Y1215" s="9" t="str">
        <f t="shared" si="150"/>
        <v>Completed</v>
      </c>
      <c r="Z1215" s="6" t="str">
        <f t="shared" si="151"/>
        <v>Low</v>
      </c>
    </row>
    <row r="1216" spans="1:26" x14ac:dyDescent="0.35">
      <c r="A1216" s="8">
        <v>45389</v>
      </c>
      <c r="B1216" s="6" t="s">
        <v>22</v>
      </c>
      <c r="C1216" s="6" t="s">
        <v>29</v>
      </c>
      <c r="D1216" s="12">
        <v>18</v>
      </c>
      <c r="E1216" s="10">
        <v>587.25</v>
      </c>
      <c r="F1216" s="6" t="s">
        <v>32</v>
      </c>
      <c r="G1216" s="6" t="s">
        <v>34</v>
      </c>
      <c r="H1216" s="7">
        <v>0.15</v>
      </c>
      <c r="I1216" s="6" t="s">
        <v>39</v>
      </c>
      <c r="J1216" s="10">
        <v>8984.9249999999993</v>
      </c>
      <c r="K1216" s="6" t="s">
        <v>42</v>
      </c>
      <c r="L1216" s="6" t="s">
        <v>2928</v>
      </c>
      <c r="M1216" s="12">
        <v>0</v>
      </c>
      <c r="N1216" s="9" t="s">
        <v>1262</v>
      </c>
      <c r="O1216" s="6" t="s">
        <v>2681</v>
      </c>
      <c r="P1216" s="11">
        <v>42.15</v>
      </c>
      <c r="Q1216" s="16">
        <v>45391</v>
      </c>
      <c r="R1216" s="6" t="s">
        <v>2925</v>
      </c>
      <c r="S1216" s="9">
        <f t="shared" si="144"/>
        <v>2024</v>
      </c>
      <c r="T1216" s="12">
        <f t="shared" si="145"/>
        <v>4</v>
      </c>
      <c r="U1216" s="6" t="str">
        <f t="shared" si="146"/>
        <v>April</v>
      </c>
      <c r="V1216" s="9" t="str">
        <f t="shared" si="147"/>
        <v>Q2</v>
      </c>
      <c r="W1216" s="10">
        <f t="shared" si="148"/>
        <v>8942.7749999999996</v>
      </c>
      <c r="X1216" s="12">
        <f t="shared" si="149"/>
        <v>2</v>
      </c>
      <c r="Y1216" s="9" t="str">
        <f t="shared" si="150"/>
        <v>Completed</v>
      </c>
      <c r="Z1216" s="6" t="str">
        <f t="shared" si="151"/>
        <v>High</v>
      </c>
    </row>
    <row r="1217" spans="1:26" x14ac:dyDescent="0.35">
      <c r="A1217" s="8">
        <v>44960</v>
      </c>
      <c r="B1217" s="6" t="s">
        <v>22</v>
      </c>
      <c r="C1217" s="6" t="s">
        <v>25</v>
      </c>
      <c r="D1217" s="12">
        <v>2</v>
      </c>
      <c r="E1217" s="10">
        <v>438.06</v>
      </c>
      <c r="F1217" s="6" t="s">
        <v>30</v>
      </c>
      <c r="G1217" s="6" t="s">
        <v>35</v>
      </c>
      <c r="H1217" s="7">
        <v>0</v>
      </c>
      <c r="I1217" s="6" t="s">
        <v>38</v>
      </c>
      <c r="J1217" s="10">
        <v>876.12</v>
      </c>
      <c r="K1217" s="6" t="s">
        <v>42</v>
      </c>
      <c r="L1217" s="6" t="s">
        <v>47</v>
      </c>
      <c r="M1217" s="12">
        <v>1</v>
      </c>
      <c r="N1217" s="9" t="s">
        <v>1263</v>
      </c>
      <c r="O1217" s="6" t="s">
        <v>2682</v>
      </c>
      <c r="P1217" s="11">
        <v>12.9</v>
      </c>
      <c r="Q1217" s="16">
        <v>44966</v>
      </c>
      <c r="R1217" s="6" t="s">
        <v>2925</v>
      </c>
      <c r="S1217" s="9">
        <f t="shared" si="144"/>
        <v>2023</v>
      </c>
      <c r="T1217" s="12">
        <f t="shared" si="145"/>
        <v>2</v>
      </c>
      <c r="U1217" s="6" t="str">
        <f t="shared" si="146"/>
        <v>Februari</v>
      </c>
      <c r="V1217" s="9" t="str">
        <f t="shared" si="147"/>
        <v>Q1</v>
      </c>
      <c r="W1217" s="10">
        <f t="shared" si="148"/>
        <v>863.22</v>
      </c>
      <c r="X1217" s="12">
        <f t="shared" si="149"/>
        <v>6</v>
      </c>
      <c r="Y1217" s="9" t="str">
        <f t="shared" si="150"/>
        <v>Returned</v>
      </c>
      <c r="Z1217" s="6" t="str">
        <f t="shared" si="151"/>
        <v>No Discount</v>
      </c>
    </row>
    <row r="1218" spans="1:26" x14ac:dyDescent="0.35">
      <c r="A1218" s="8">
        <v>45621</v>
      </c>
      <c r="B1218" s="6" t="s">
        <v>18</v>
      </c>
      <c r="C1218" s="6" t="s">
        <v>26</v>
      </c>
      <c r="D1218" s="12">
        <v>14</v>
      </c>
      <c r="E1218" s="10">
        <v>6.1</v>
      </c>
      <c r="F1218" s="6" t="s">
        <v>32</v>
      </c>
      <c r="G1218" s="6" t="s">
        <v>34</v>
      </c>
      <c r="H1218" s="7">
        <v>0.15</v>
      </c>
      <c r="I1218" s="6" t="s">
        <v>39</v>
      </c>
      <c r="J1218" s="10">
        <v>72.589999999999989</v>
      </c>
      <c r="K1218" s="6" t="s">
        <v>42</v>
      </c>
      <c r="L1218" s="6" t="s">
        <v>47</v>
      </c>
      <c r="M1218" s="12">
        <v>1</v>
      </c>
      <c r="N1218" s="9" t="s">
        <v>1264</v>
      </c>
      <c r="O1218" s="6" t="s">
        <v>2683</v>
      </c>
      <c r="P1218" s="11">
        <v>10.18</v>
      </c>
      <c r="Q1218" s="16">
        <v>45626</v>
      </c>
      <c r="R1218" s="6" t="s">
        <v>2921</v>
      </c>
      <c r="S1218" s="9">
        <f t="shared" si="144"/>
        <v>2024</v>
      </c>
      <c r="T1218" s="12">
        <f t="shared" si="145"/>
        <v>11</v>
      </c>
      <c r="U1218" s="6" t="str">
        <f t="shared" si="146"/>
        <v>November</v>
      </c>
      <c r="V1218" s="9" t="str">
        <f t="shared" si="147"/>
        <v>Q4</v>
      </c>
      <c r="W1218" s="10">
        <f t="shared" si="148"/>
        <v>62.409999999999989</v>
      </c>
      <c r="X1218" s="12">
        <f t="shared" si="149"/>
        <v>5</v>
      </c>
      <c r="Y1218" s="9" t="str">
        <f t="shared" si="150"/>
        <v>Returned</v>
      </c>
      <c r="Z1218" s="6" t="str">
        <f t="shared" si="151"/>
        <v>High</v>
      </c>
    </row>
    <row r="1219" spans="1:26" x14ac:dyDescent="0.35">
      <c r="A1219" s="8">
        <v>45473</v>
      </c>
      <c r="B1219" s="6" t="s">
        <v>20</v>
      </c>
      <c r="C1219" s="6" t="s">
        <v>23</v>
      </c>
      <c r="D1219" s="12">
        <v>2</v>
      </c>
      <c r="E1219" s="10">
        <v>80.14</v>
      </c>
      <c r="F1219" s="6" t="s">
        <v>33</v>
      </c>
      <c r="G1219" s="6" t="s">
        <v>34</v>
      </c>
      <c r="H1219" s="7">
        <v>0</v>
      </c>
      <c r="I1219" s="6" t="s">
        <v>39</v>
      </c>
      <c r="J1219" s="10">
        <v>160.28</v>
      </c>
      <c r="K1219" s="6" t="s">
        <v>42</v>
      </c>
      <c r="L1219" s="6" t="s">
        <v>47</v>
      </c>
      <c r="M1219" s="12">
        <v>1</v>
      </c>
      <c r="N1219" s="9" t="s">
        <v>1265</v>
      </c>
      <c r="O1219" s="6" t="s">
        <v>2684</v>
      </c>
      <c r="P1219" s="11">
        <v>13.41</v>
      </c>
      <c r="Q1219" s="16">
        <v>45476</v>
      </c>
      <c r="R1219" s="6" t="s">
        <v>2923</v>
      </c>
      <c r="S1219" s="9">
        <f t="shared" si="144"/>
        <v>2024</v>
      </c>
      <c r="T1219" s="12">
        <f t="shared" si="145"/>
        <v>6</v>
      </c>
      <c r="U1219" s="6" t="str">
        <f t="shared" si="146"/>
        <v>Juni</v>
      </c>
      <c r="V1219" s="9" t="str">
        <f t="shared" si="147"/>
        <v>Q2</v>
      </c>
      <c r="W1219" s="10">
        <f t="shared" si="148"/>
        <v>146.87</v>
      </c>
      <c r="X1219" s="12">
        <f t="shared" si="149"/>
        <v>3</v>
      </c>
      <c r="Y1219" s="9" t="str">
        <f t="shared" si="150"/>
        <v>Returned</v>
      </c>
      <c r="Z1219" s="6" t="str">
        <f t="shared" si="151"/>
        <v>No Discount</v>
      </c>
    </row>
    <row r="1220" spans="1:26" x14ac:dyDescent="0.35">
      <c r="A1220" s="8">
        <v>45140</v>
      </c>
      <c r="B1220" s="6" t="s">
        <v>19</v>
      </c>
      <c r="C1220" s="6" t="s">
        <v>23</v>
      </c>
      <c r="D1220" s="12">
        <v>11</v>
      </c>
      <c r="E1220" s="10">
        <v>66.97</v>
      </c>
      <c r="F1220" s="6" t="s">
        <v>31</v>
      </c>
      <c r="G1220" s="6" t="s">
        <v>35</v>
      </c>
      <c r="H1220" s="7">
        <v>0.15</v>
      </c>
      <c r="I1220" s="6" t="s">
        <v>41</v>
      </c>
      <c r="J1220" s="10">
        <v>626.16949999999997</v>
      </c>
      <c r="K1220" s="6" t="s">
        <v>43</v>
      </c>
      <c r="L1220" s="6" t="s">
        <v>47</v>
      </c>
      <c r="M1220" s="12">
        <v>1</v>
      </c>
      <c r="N1220" s="9" t="s">
        <v>1266</v>
      </c>
      <c r="O1220" s="6" t="s">
        <v>2685</v>
      </c>
      <c r="P1220" s="11">
        <v>20.350000000000001</v>
      </c>
      <c r="Q1220" s="16">
        <v>45149</v>
      </c>
      <c r="R1220" s="6" t="s">
        <v>2922</v>
      </c>
      <c r="S1220" s="9">
        <f t="shared" ref="S1220:S1283" si="152">YEAR(A1220)</f>
        <v>2023</v>
      </c>
      <c r="T1220" s="12">
        <f t="shared" ref="T1220:T1283" si="153">MONTH(A1220)</f>
        <v>8</v>
      </c>
      <c r="U1220" s="6" t="str">
        <f t="shared" ref="U1220:U1283" si="154">TEXT(A1220,"MMMM")</f>
        <v>Agustus</v>
      </c>
      <c r="V1220" s="9" t="str">
        <f t="shared" ref="V1220:V1283" si="155">CHOOSE(ROUNDUP(MONTH(A1220)/3,0),"Q1","Q2","Q3","Q4")</f>
        <v>Q3</v>
      </c>
      <c r="W1220" s="10">
        <f t="shared" ref="W1220:W1283" si="156">J1220-P1220</f>
        <v>605.81949999999995</v>
      </c>
      <c r="X1220" s="12">
        <f t="shared" ref="X1220:X1283" si="157">Q1220-A1220</f>
        <v>9</v>
      </c>
      <c r="Y1220" s="9" t="str">
        <f t="shared" ref="Y1220:Y1283" si="158">IF(M1220=1,"Returned","Completed")</f>
        <v>Returned</v>
      </c>
      <c r="Z1220" s="6" t="str">
        <f t="shared" ref="Z1220:Z1283" si="159">_xlfn.IFS(H1220=0,"No Discount",H1220=0.05,"Low",H1220=0.1,"Medium",H1220=0.15,"High")</f>
        <v>High</v>
      </c>
    </row>
    <row r="1221" spans="1:26" x14ac:dyDescent="0.35">
      <c r="A1221" s="8">
        <v>45344</v>
      </c>
      <c r="B1221" s="6" t="s">
        <v>19</v>
      </c>
      <c r="C1221" s="6" t="s">
        <v>26</v>
      </c>
      <c r="D1221" s="12">
        <v>6</v>
      </c>
      <c r="E1221" s="10">
        <v>181.34</v>
      </c>
      <c r="F1221" s="6" t="s">
        <v>31</v>
      </c>
      <c r="G1221" s="6" t="s">
        <v>34</v>
      </c>
      <c r="H1221" s="7">
        <v>0</v>
      </c>
      <c r="I1221" s="6" t="s">
        <v>37</v>
      </c>
      <c r="J1221" s="10">
        <v>1088.04</v>
      </c>
      <c r="K1221" s="6" t="s">
        <v>46</v>
      </c>
      <c r="L1221" s="6" t="s">
        <v>47</v>
      </c>
      <c r="M1221" s="12">
        <v>0</v>
      </c>
      <c r="N1221" s="9" t="s">
        <v>1267</v>
      </c>
      <c r="O1221" s="6" t="s">
        <v>2686</v>
      </c>
      <c r="P1221" s="11">
        <v>27.65</v>
      </c>
      <c r="Q1221" s="16">
        <v>45349</v>
      </c>
      <c r="R1221" s="6" t="s">
        <v>2922</v>
      </c>
      <c r="S1221" s="9">
        <f t="shared" si="152"/>
        <v>2024</v>
      </c>
      <c r="T1221" s="12">
        <f t="shared" si="153"/>
        <v>2</v>
      </c>
      <c r="U1221" s="6" t="str">
        <f t="shared" si="154"/>
        <v>Februari</v>
      </c>
      <c r="V1221" s="9" t="str">
        <f t="shared" si="155"/>
        <v>Q1</v>
      </c>
      <c r="W1221" s="10">
        <f t="shared" si="156"/>
        <v>1060.3899999999999</v>
      </c>
      <c r="X1221" s="12">
        <f t="shared" si="157"/>
        <v>5</v>
      </c>
      <c r="Y1221" s="9" t="str">
        <f t="shared" si="158"/>
        <v>Completed</v>
      </c>
      <c r="Z1221" s="6" t="str">
        <f t="shared" si="159"/>
        <v>No Discount</v>
      </c>
    </row>
    <row r="1222" spans="1:26" x14ac:dyDescent="0.35">
      <c r="A1222" s="8">
        <v>45625</v>
      </c>
      <c r="B1222" s="6" t="s">
        <v>20</v>
      </c>
      <c r="C1222" s="6" t="s">
        <v>27</v>
      </c>
      <c r="D1222" s="12">
        <v>15</v>
      </c>
      <c r="E1222" s="10">
        <v>570</v>
      </c>
      <c r="F1222" s="6" t="s">
        <v>33</v>
      </c>
      <c r="G1222" s="6" t="s">
        <v>34</v>
      </c>
      <c r="H1222" s="7">
        <v>0.05</v>
      </c>
      <c r="I1222" s="6" t="s">
        <v>38</v>
      </c>
      <c r="J1222" s="10">
        <v>8122.5</v>
      </c>
      <c r="K1222" s="6" t="s">
        <v>43</v>
      </c>
      <c r="L1222" s="6" t="s">
        <v>2928</v>
      </c>
      <c r="M1222" s="12">
        <v>0</v>
      </c>
      <c r="N1222" s="9" t="s">
        <v>1268</v>
      </c>
      <c r="O1222" s="6" t="s">
        <v>2687</v>
      </c>
      <c r="P1222" s="11">
        <v>7.62</v>
      </c>
      <c r="Q1222" s="16">
        <v>45635</v>
      </c>
      <c r="R1222" s="6" t="s">
        <v>2923</v>
      </c>
      <c r="S1222" s="9">
        <f t="shared" si="152"/>
        <v>2024</v>
      </c>
      <c r="T1222" s="12">
        <f t="shared" si="153"/>
        <v>11</v>
      </c>
      <c r="U1222" s="6" t="str">
        <f t="shared" si="154"/>
        <v>November</v>
      </c>
      <c r="V1222" s="9" t="str">
        <f t="shared" si="155"/>
        <v>Q4</v>
      </c>
      <c r="W1222" s="10">
        <f t="shared" si="156"/>
        <v>8114.88</v>
      </c>
      <c r="X1222" s="12">
        <f t="shared" si="157"/>
        <v>10</v>
      </c>
      <c r="Y1222" s="9" t="str">
        <f t="shared" si="158"/>
        <v>Completed</v>
      </c>
      <c r="Z1222" s="6" t="str">
        <f t="shared" si="159"/>
        <v>Low</v>
      </c>
    </row>
    <row r="1223" spans="1:26" x14ac:dyDescent="0.35">
      <c r="A1223" s="8">
        <v>45128</v>
      </c>
      <c r="B1223" s="6" t="s">
        <v>20</v>
      </c>
      <c r="C1223" s="6" t="s">
        <v>27</v>
      </c>
      <c r="D1223" s="12">
        <v>9</v>
      </c>
      <c r="E1223" s="10">
        <v>587.79</v>
      </c>
      <c r="F1223" s="6" t="s">
        <v>33</v>
      </c>
      <c r="G1223" s="6" t="s">
        <v>34</v>
      </c>
      <c r="H1223" s="7">
        <v>0.15</v>
      </c>
      <c r="I1223" s="6" t="s">
        <v>41</v>
      </c>
      <c r="J1223" s="10">
        <v>4496.5934999999999</v>
      </c>
      <c r="K1223" s="6" t="s">
        <v>42</v>
      </c>
      <c r="L1223" s="6" t="s">
        <v>2928</v>
      </c>
      <c r="M1223" s="12">
        <v>0</v>
      </c>
      <c r="N1223" s="9" t="s">
        <v>1269</v>
      </c>
      <c r="O1223" s="6" t="s">
        <v>2688</v>
      </c>
      <c r="P1223" s="11">
        <v>24.64</v>
      </c>
      <c r="Q1223" s="16">
        <v>45138</v>
      </c>
      <c r="R1223" s="6" t="s">
        <v>2923</v>
      </c>
      <c r="S1223" s="9">
        <f t="shared" si="152"/>
        <v>2023</v>
      </c>
      <c r="T1223" s="12">
        <f t="shared" si="153"/>
        <v>7</v>
      </c>
      <c r="U1223" s="6" t="str">
        <f t="shared" si="154"/>
        <v>Juli</v>
      </c>
      <c r="V1223" s="9" t="str">
        <f t="shared" si="155"/>
        <v>Q3</v>
      </c>
      <c r="W1223" s="10">
        <f t="shared" si="156"/>
        <v>4471.9534999999996</v>
      </c>
      <c r="X1223" s="12">
        <f t="shared" si="157"/>
        <v>10</v>
      </c>
      <c r="Y1223" s="9" t="str">
        <f t="shared" si="158"/>
        <v>Completed</v>
      </c>
      <c r="Z1223" s="6" t="str">
        <f t="shared" si="159"/>
        <v>High</v>
      </c>
    </row>
    <row r="1224" spans="1:26" x14ac:dyDescent="0.35">
      <c r="A1224" s="8">
        <v>45030</v>
      </c>
      <c r="B1224" s="6" t="s">
        <v>21</v>
      </c>
      <c r="C1224" s="6" t="s">
        <v>24</v>
      </c>
      <c r="D1224" s="12">
        <v>6</v>
      </c>
      <c r="E1224" s="10">
        <v>196.31</v>
      </c>
      <c r="F1224" s="6" t="s">
        <v>32</v>
      </c>
      <c r="G1224" s="6" t="s">
        <v>35</v>
      </c>
      <c r="H1224" s="7">
        <v>0.1</v>
      </c>
      <c r="I1224" s="6" t="s">
        <v>39</v>
      </c>
      <c r="J1224" s="10">
        <v>1060.0740000000001</v>
      </c>
      <c r="K1224" s="6" t="s">
        <v>42</v>
      </c>
      <c r="L1224" s="6" t="s">
        <v>49</v>
      </c>
      <c r="M1224" s="12">
        <v>0</v>
      </c>
      <c r="N1224" s="9" t="s">
        <v>1270</v>
      </c>
      <c r="O1224" s="6" t="s">
        <v>2689</v>
      </c>
      <c r="P1224" s="11">
        <v>38.65</v>
      </c>
      <c r="Q1224" s="16">
        <v>45033</v>
      </c>
      <c r="R1224" s="6" t="s">
        <v>2924</v>
      </c>
      <c r="S1224" s="9">
        <f t="shared" si="152"/>
        <v>2023</v>
      </c>
      <c r="T1224" s="12">
        <f t="shared" si="153"/>
        <v>4</v>
      </c>
      <c r="U1224" s="6" t="str">
        <f t="shared" si="154"/>
        <v>April</v>
      </c>
      <c r="V1224" s="9" t="str">
        <f t="shared" si="155"/>
        <v>Q2</v>
      </c>
      <c r="W1224" s="10">
        <f t="shared" si="156"/>
        <v>1021.4240000000001</v>
      </c>
      <c r="X1224" s="12">
        <f t="shared" si="157"/>
        <v>3</v>
      </c>
      <c r="Y1224" s="9" t="str">
        <f t="shared" si="158"/>
        <v>Completed</v>
      </c>
      <c r="Z1224" s="6" t="str">
        <f t="shared" si="159"/>
        <v>Medium</v>
      </c>
    </row>
    <row r="1225" spans="1:26" x14ac:dyDescent="0.35">
      <c r="A1225" s="8">
        <v>44958</v>
      </c>
      <c r="B1225" s="6" t="s">
        <v>20</v>
      </c>
      <c r="C1225" s="6" t="s">
        <v>24</v>
      </c>
      <c r="D1225" s="12">
        <v>8</v>
      </c>
      <c r="E1225" s="10">
        <v>430.06</v>
      </c>
      <c r="F1225" s="6" t="s">
        <v>30</v>
      </c>
      <c r="G1225" s="6" t="s">
        <v>34</v>
      </c>
      <c r="H1225" s="7">
        <v>0.05</v>
      </c>
      <c r="I1225" s="6" t="s">
        <v>41</v>
      </c>
      <c r="J1225" s="10">
        <v>3268.4560000000001</v>
      </c>
      <c r="K1225" s="6" t="s">
        <v>45</v>
      </c>
      <c r="L1225" s="6" t="s">
        <v>48</v>
      </c>
      <c r="M1225" s="12">
        <v>0</v>
      </c>
      <c r="N1225" s="9" t="s">
        <v>1271</v>
      </c>
      <c r="O1225" s="6" t="s">
        <v>2690</v>
      </c>
      <c r="P1225" s="11">
        <v>38.450000000000003</v>
      </c>
      <c r="Q1225" s="16">
        <v>44962</v>
      </c>
      <c r="R1225" s="6" t="s">
        <v>2923</v>
      </c>
      <c r="S1225" s="9">
        <f t="shared" si="152"/>
        <v>2023</v>
      </c>
      <c r="T1225" s="12">
        <f t="shared" si="153"/>
        <v>2</v>
      </c>
      <c r="U1225" s="6" t="str">
        <f t="shared" si="154"/>
        <v>Februari</v>
      </c>
      <c r="V1225" s="9" t="str">
        <f t="shared" si="155"/>
        <v>Q1</v>
      </c>
      <c r="W1225" s="10">
        <f t="shared" si="156"/>
        <v>3230.0060000000003</v>
      </c>
      <c r="X1225" s="12">
        <f t="shared" si="157"/>
        <v>4</v>
      </c>
      <c r="Y1225" s="9" t="str">
        <f t="shared" si="158"/>
        <v>Completed</v>
      </c>
      <c r="Z1225" s="6" t="str">
        <f t="shared" si="159"/>
        <v>Low</v>
      </c>
    </row>
    <row r="1226" spans="1:26" x14ac:dyDescent="0.35">
      <c r="A1226" s="8">
        <v>45473</v>
      </c>
      <c r="B1226" s="6" t="s">
        <v>18</v>
      </c>
      <c r="C1226" s="6" t="s">
        <v>27</v>
      </c>
      <c r="D1226" s="12">
        <v>14</v>
      </c>
      <c r="E1226" s="10">
        <v>429.72</v>
      </c>
      <c r="F1226" s="6" t="s">
        <v>31</v>
      </c>
      <c r="G1226" s="6" t="s">
        <v>35</v>
      </c>
      <c r="H1226" s="7">
        <v>0.1</v>
      </c>
      <c r="I1226" s="6" t="s">
        <v>36</v>
      </c>
      <c r="J1226" s="10">
        <v>5414.4719999999998</v>
      </c>
      <c r="K1226" s="6" t="s">
        <v>46</v>
      </c>
      <c r="L1226" s="6" t="s">
        <v>48</v>
      </c>
      <c r="M1226" s="12">
        <v>0</v>
      </c>
      <c r="N1226" s="9" t="s">
        <v>1272</v>
      </c>
      <c r="O1226" s="6" t="s">
        <v>2691</v>
      </c>
      <c r="P1226" s="11">
        <v>45.78</v>
      </c>
      <c r="Q1226" s="16">
        <v>45478</v>
      </c>
      <c r="R1226" s="6" t="s">
        <v>2921</v>
      </c>
      <c r="S1226" s="9">
        <f t="shared" si="152"/>
        <v>2024</v>
      </c>
      <c r="T1226" s="12">
        <f t="shared" si="153"/>
        <v>6</v>
      </c>
      <c r="U1226" s="6" t="str">
        <f t="shared" si="154"/>
        <v>Juni</v>
      </c>
      <c r="V1226" s="9" t="str">
        <f t="shared" si="155"/>
        <v>Q2</v>
      </c>
      <c r="W1226" s="10">
        <f t="shared" si="156"/>
        <v>5368.692</v>
      </c>
      <c r="X1226" s="12">
        <f t="shared" si="157"/>
        <v>5</v>
      </c>
      <c r="Y1226" s="9" t="str">
        <f t="shared" si="158"/>
        <v>Completed</v>
      </c>
      <c r="Z1226" s="6" t="str">
        <f t="shared" si="159"/>
        <v>Medium</v>
      </c>
    </row>
    <row r="1227" spans="1:26" x14ac:dyDescent="0.35">
      <c r="A1227" s="8">
        <v>45217</v>
      </c>
      <c r="B1227" s="6" t="s">
        <v>21</v>
      </c>
      <c r="C1227" s="6" t="s">
        <v>24</v>
      </c>
      <c r="D1227" s="12">
        <v>13</v>
      </c>
      <c r="E1227" s="10">
        <v>127.34</v>
      </c>
      <c r="F1227" s="6" t="s">
        <v>33</v>
      </c>
      <c r="G1227" s="6" t="s">
        <v>34</v>
      </c>
      <c r="H1227" s="7">
        <v>0</v>
      </c>
      <c r="I1227" s="6" t="s">
        <v>37</v>
      </c>
      <c r="J1227" s="10">
        <v>1655.42</v>
      </c>
      <c r="K1227" s="6" t="s">
        <v>44</v>
      </c>
      <c r="L1227" s="6" t="s">
        <v>49</v>
      </c>
      <c r="M1227" s="12">
        <v>0</v>
      </c>
      <c r="N1227" s="9" t="s">
        <v>1273</v>
      </c>
      <c r="O1227" s="6" t="s">
        <v>2692</v>
      </c>
      <c r="P1227" s="11">
        <v>6.15</v>
      </c>
      <c r="Q1227" s="16">
        <v>45220</v>
      </c>
      <c r="R1227" s="6" t="s">
        <v>2924</v>
      </c>
      <c r="S1227" s="9">
        <f t="shared" si="152"/>
        <v>2023</v>
      </c>
      <c r="T1227" s="12">
        <f t="shared" si="153"/>
        <v>10</v>
      </c>
      <c r="U1227" s="6" t="str">
        <f t="shared" si="154"/>
        <v>Oktober</v>
      </c>
      <c r="V1227" s="9" t="str">
        <f t="shared" si="155"/>
        <v>Q4</v>
      </c>
      <c r="W1227" s="10">
        <f t="shared" si="156"/>
        <v>1649.27</v>
      </c>
      <c r="X1227" s="12">
        <f t="shared" si="157"/>
        <v>3</v>
      </c>
      <c r="Y1227" s="9" t="str">
        <f t="shared" si="158"/>
        <v>Completed</v>
      </c>
      <c r="Z1227" s="6" t="str">
        <f t="shared" si="159"/>
        <v>No Discount</v>
      </c>
    </row>
    <row r="1228" spans="1:26" x14ac:dyDescent="0.35">
      <c r="A1228" s="8">
        <v>45477</v>
      </c>
      <c r="B1228" s="6" t="s">
        <v>18</v>
      </c>
      <c r="C1228" s="6" t="s">
        <v>27</v>
      </c>
      <c r="D1228" s="12">
        <v>6</v>
      </c>
      <c r="E1228" s="10">
        <v>421.97</v>
      </c>
      <c r="F1228" s="6" t="s">
        <v>30</v>
      </c>
      <c r="G1228" s="6" t="s">
        <v>34</v>
      </c>
      <c r="H1228" s="7">
        <v>0.05</v>
      </c>
      <c r="I1228" s="6" t="s">
        <v>41</v>
      </c>
      <c r="J1228" s="10">
        <v>2405.2289999999998</v>
      </c>
      <c r="K1228" s="6" t="s">
        <v>46</v>
      </c>
      <c r="L1228" s="6" t="s">
        <v>49</v>
      </c>
      <c r="M1228" s="12">
        <v>0</v>
      </c>
      <c r="N1228" s="9" t="s">
        <v>1274</v>
      </c>
      <c r="O1228" s="6" t="s">
        <v>2693</v>
      </c>
      <c r="P1228" s="11">
        <v>41.31</v>
      </c>
      <c r="Q1228" s="16">
        <v>45486</v>
      </c>
      <c r="R1228" s="6" t="s">
        <v>2921</v>
      </c>
      <c r="S1228" s="9">
        <f t="shared" si="152"/>
        <v>2024</v>
      </c>
      <c r="T1228" s="12">
        <f t="shared" si="153"/>
        <v>7</v>
      </c>
      <c r="U1228" s="6" t="str">
        <f t="shared" si="154"/>
        <v>Juli</v>
      </c>
      <c r="V1228" s="9" t="str">
        <f t="shared" si="155"/>
        <v>Q3</v>
      </c>
      <c r="W1228" s="10">
        <f t="shared" si="156"/>
        <v>2363.9189999999999</v>
      </c>
      <c r="X1228" s="12">
        <f t="shared" si="157"/>
        <v>9</v>
      </c>
      <c r="Y1228" s="9" t="str">
        <f t="shared" si="158"/>
        <v>Completed</v>
      </c>
      <c r="Z1228" s="6" t="str">
        <f t="shared" si="159"/>
        <v>Low</v>
      </c>
    </row>
    <row r="1229" spans="1:26" x14ac:dyDescent="0.35">
      <c r="A1229" s="8">
        <v>45477</v>
      </c>
      <c r="B1229" s="6" t="s">
        <v>18</v>
      </c>
      <c r="C1229" s="6" t="s">
        <v>28</v>
      </c>
      <c r="D1229" s="12">
        <v>5</v>
      </c>
      <c r="E1229" s="10">
        <v>225.69</v>
      </c>
      <c r="F1229" s="6" t="s">
        <v>31</v>
      </c>
      <c r="G1229" s="6" t="s">
        <v>34</v>
      </c>
      <c r="H1229" s="7">
        <v>0.15</v>
      </c>
      <c r="I1229" s="6" t="s">
        <v>39</v>
      </c>
      <c r="J1229" s="10">
        <v>959.1825</v>
      </c>
      <c r="K1229" s="6" t="s">
        <v>43</v>
      </c>
      <c r="L1229" s="6" t="s">
        <v>49</v>
      </c>
      <c r="M1229" s="12">
        <v>0</v>
      </c>
      <c r="N1229" s="9" t="s">
        <v>1275</v>
      </c>
      <c r="O1229" s="6" t="s">
        <v>2694</v>
      </c>
      <c r="P1229" s="11">
        <v>47.6</v>
      </c>
      <c r="Q1229" s="16">
        <v>45485</v>
      </c>
      <c r="R1229" s="6" t="s">
        <v>2921</v>
      </c>
      <c r="S1229" s="9">
        <f t="shared" si="152"/>
        <v>2024</v>
      </c>
      <c r="T1229" s="12">
        <f t="shared" si="153"/>
        <v>7</v>
      </c>
      <c r="U1229" s="6" t="str">
        <f t="shared" si="154"/>
        <v>Juli</v>
      </c>
      <c r="V1229" s="9" t="str">
        <f t="shared" si="155"/>
        <v>Q3</v>
      </c>
      <c r="W1229" s="10">
        <f t="shared" si="156"/>
        <v>911.58249999999998</v>
      </c>
      <c r="X1229" s="12">
        <f t="shared" si="157"/>
        <v>8</v>
      </c>
      <c r="Y1229" s="9" t="str">
        <f t="shared" si="158"/>
        <v>Completed</v>
      </c>
      <c r="Z1229" s="6" t="str">
        <f t="shared" si="159"/>
        <v>High</v>
      </c>
    </row>
    <row r="1230" spans="1:26" x14ac:dyDescent="0.35">
      <c r="A1230" s="8">
        <v>45134</v>
      </c>
      <c r="B1230" s="6" t="s">
        <v>20</v>
      </c>
      <c r="C1230" s="6" t="s">
        <v>27</v>
      </c>
      <c r="D1230" s="12">
        <v>10</v>
      </c>
      <c r="E1230" s="10">
        <v>322.11</v>
      </c>
      <c r="F1230" s="6" t="s">
        <v>31</v>
      </c>
      <c r="G1230" s="6" t="s">
        <v>35</v>
      </c>
      <c r="H1230" s="7">
        <v>0.15</v>
      </c>
      <c r="I1230" s="6" t="s">
        <v>40</v>
      </c>
      <c r="J1230" s="10">
        <v>2737.9349999999999</v>
      </c>
      <c r="K1230" s="6" t="s">
        <v>45</v>
      </c>
      <c r="L1230" s="6" t="s">
        <v>49</v>
      </c>
      <c r="M1230" s="12">
        <v>0</v>
      </c>
      <c r="N1230" s="9" t="s">
        <v>1276</v>
      </c>
      <c r="O1230" s="6" t="s">
        <v>2695</v>
      </c>
      <c r="P1230" s="11">
        <v>28.72</v>
      </c>
      <c r="Q1230" s="16">
        <v>45140</v>
      </c>
      <c r="R1230" s="6" t="s">
        <v>2923</v>
      </c>
      <c r="S1230" s="9">
        <f t="shared" si="152"/>
        <v>2023</v>
      </c>
      <c r="T1230" s="12">
        <f t="shared" si="153"/>
        <v>7</v>
      </c>
      <c r="U1230" s="6" t="str">
        <f t="shared" si="154"/>
        <v>Juli</v>
      </c>
      <c r="V1230" s="9" t="str">
        <f t="shared" si="155"/>
        <v>Q3</v>
      </c>
      <c r="W1230" s="10">
        <f t="shared" si="156"/>
        <v>2709.2150000000001</v>
      </c>
      <c r="X1230" s="12">
        <f t="shared" si="157"/>
        <v>6</v>
      </c>
      <c r="Y1230" s="9" t="str">
        <f t="shared" si="158"/>
        <v>Completed</v>
      </c>
      <c r="Z1230" s="6" t="str">
        <f t="shared" si="159"/>
        <v>High</v>
      </c>
    </row>
    <row r="1231" spans="1:26" x14ac:dyDescent="0.35">
      <c r="A1231" s="8">
        <v>45717</v>
      </c>
      <c r="B1231" s="6" t="s">
        <v>22</v>
      </c>
      <c r="C1231" s="6" t="s">
        <v>25</v>
      </c>
      <c r="D1231" s="12">
        <v>4</v>
      </c>
      <c r="E1231" s="10">
        <v>209.3</v>
      </c>
      <c r="F1231" s="6" t="s">
        <v>30</v>
      </c>
      <c r="G1231" s="6" t="s">
        <v>35</v>
      </c>
      <c r="H1231" s="7">
        <v>0.05</v>
      </c>
      <c r="I1231" s="6" t="s">
        <v>37</v>
      </c>
      <c r="J1231" s="10">
        <v>795.34</v>
      </c>
      <c r="K1231" s="6" t="s">
        <v>43</v>
      </c>
      <c r="L1231" s="6" t="s">
        <v>2928</v>
      </c>
      <c r="M1231" s="12">
        <v>0</v>
      </c>
      <c r="N1231" s="9" t="s">
        <v>1277</v>
      </c>
      <c r="O1231" s="6" t="s">
        <v>2696</v>
      </c>
      <c r="P1231" s="11">
        <v>6.89</v>
      </c>
      <c r="Q1231" s="16">
        <v>45722</v>
      </c>
      <c r="R1231" s="6" t="s">
        <v>2925</v>
      </c>
      <c r="S1231" s="9">
        <f t="shared" si="152"/>
        <v>2025</v>
      </c>
      <c r="T1231" s="12">
        <f t="shared" si="153"/>
        <v>3</v>
      </c>
      <c r="U1231" s="6" t="str">
        <f t="shared" si="154"/>
        <v>Maret</v>
      </c>
      <c r="V1231" s="9" t="str">
        <f t="shared" si="155"/>
        <v>Q1</v>
      </c>
      <c r="W1231" s="10">
        <f t="shared" si="156"/>
        <v>788.45</v>
      </c>
      <c r="X1231" s="12">
        <f t="shared" si="157"/>
        <v>5</v>
      </c>
      <c r="Y1231" s="9" t="str">
        <f t="shared" si="158"/>
        <v>Completed</v>
      </c>
      <c r="Z1231" s="6" t="str">
        <f t="shared" si="159"/>
        <v>Low</v>
      </c>
    </row>
    <row r="1232" spans="1:26" x14ac:dyDescent="0.35">
      <c r="A1232" s="8">
        <v>44980</v>
      </c>
      <c r="B1232" s="6" t="s">
        <v>21</v>
      </c>
      <c r="C1232" s="6" t="s">
        <v>25</v>
      </c>
      <c r="D1232" s="12">
        <v>16</v>
      </c>
      <c r="E1232" s="10">
        <v>326.16000000000003</v>
      </c>
      <c r="F1232" s="6" t="s">
        <v>32</v>
      </c>
      <c r="G1232" s="6" t="s">
        <v>34</v>
      </c>
      <c r="H1232" s="7">
        <v>0.1</v>
      </c>
      <c r="I1232" s="6" t="s">
        <v>38</v>
      </c>
      <c r="J1232" s="10">
        <v>4696.7040000000006</v>
      </c>
      <c r="K1232" s="6" t="s">
        <v>44</v>
      </c>
      <c r="L1232" s="6" t="s">
        <v>2928</v>
      </c>
      <c r="M1232" s="12">
        <v>0</v>
      </c>
      <c r="N1232" s="9" t="s">
        <v>1278</v>
      </c>
      <c r="O1232" s="6" t="s">
        <v>2697</v>
      </c>
      <c r="P1232" s="11">
        <v>44.3</v>
      </c>
      <c r="Q1232" s="16">
        <v>44982</v>
      </c>
      <c r="R1232" s="6" t="s">
        <v>2924</v>
      </c>
      <c r="S1232" s="9">
        <f t="shared" si="152"/>
        <v>2023</v>
      </c>
      <c r="T1232" s="12">
        <f t="shared" si="153"/>
        <v>2</v>
      </c>
      <c r="U1232" s="6" t="str">
        <f t="shared" si="154"/>
        <v>Februari</v>
      </c>
      <c r="V1232" s="9" t="str">
        <f t="shared" si="155"/>
        <v>Q1</v>
      </c>
      <c r="W1232" s="10">
        <f t="shared" si="156"/>
        <v>4652.4040000000005</v>
      </c>
      <c r="X1232" s="12">
        <f t="shared" si="157"/>
        <v>2</v>
      </c>
      <c r="Y1232" s="9" t="str">
        <f t="shared" si="158"/>
        <v>Completed</v>
      </c>
      <c r="Z1232" s="6" t="str">
        <f t="shared" si="159"/>
        <v>Medium</v>
      </c>
    </row>
    <row r="1233" spans="1:26" x14ac:dyDescent="0.35">
      <c r="A1233" s="8">
        <v>44937</v>
      </c>
      <c r="B1233" s="6" t="s">
        <v>18</v>
      </c>
      <c r="C1233" s="6" t="s">
        <v>27</v>
      </c>
      <c r="D1233" s="12">
        <v>13</v>
      </c>
      <c r="E1233" s="10">
        <v>515.41999999999996</v>
      </c>
      <c r="F1233" s="6" t="s">
        <v>33</v>
      </c>
      <c r="G1233" s="6" t="s">
        <v>35</v>
      </c>
      <c r="H1233" s="7">
        <v>0</v>
      </c>
      <c r="I1233" s="6" t="s">
        <v>41</v>
      </c>
      <c r="J1233" s="10">
        <v>6700.4599999999991</v>
      </c>
      <c r="K1233" s="6" t="s">
        <v>42</v>
      </c>
      <c r="L1233" s="6" t="s">
        <v>47</v>
      </c>
      <c r="M1233" s="12">
        <v>0</v>
      </c>
      <c r="N1233" s="9" t="s">
        <v>1279</v>
      </c>
      <c r="O1233" s="6" t="s">
        <v>2698</v>
      </c>
      <c r="P1233" s="11">
        <v>43.37</v>
      </c>
      <c r="Q1233" s="16">
        <v>44946</v>
      </c>
      <c r="R1233" s="6" t="s">
        <v>2921</v>
      </c>
      <c r="S1233" s="9">
        <f t="shared" si="152"/>
        <v>2023</v>
      </c>
      <c r="T1233" s="12">
        <f t="shared" si="153"/>
        <v>1</v>
      </c>
      <c r="U1233" s="6" t="str">
        <f t="shared" si="154"/>
        <v>Januari</v>
      </c>
      <c r="V1233" s="9" t="str">
        <f t="shared" si="155"/>
        <v>Q1</v>
      </c>
      <c r="W1233" s="10">
        <f t="shared" si="156"/>
        <v>6657.0899999999992</v>
      </c>
      <c r="X1233" s="12">
        <f t="shared" si="157"/>
        <v>9</v>
      </c>
      <c r="Y1233" s="9" t="str">
        <f t="shared" si="158"/>
        <v>Completed</v>
      </c>
      <c r="Z1233" s="6" t="str">
        <f t="shared" si="159"/>
        <v>No Discount</v>
      </c>
    </row>
    <row r="1234" spans="1:26" x14ac:dyDescent="0.35">
      <c r="A1234" s="8">
        <v>45398</v>
      </c>
      <c r="B1234" s="6" t="s">
        <v>22</v>
      </c>
      <c r="C1234" s="6" t="s">
        <v>28</v>
      </c>
      <c r="D1234" s="12">
        <v>7</v>
      </c>
      <c r="E1234" s="10">
        <v>129.83000000000001</v>
      </c>
      <c r="F1234" s="6" t="s">
        <v>31</v>
      </c>
      <c r="G1234" s="6" t="s">
        <v>34</v>
      </c>
      <c r="H1234" s="7">
        <v>0</v>
      </c>
      <c r="I1234" s="6" t="s">
        <v>39</v>
      </c>
      <c r="J1234" s="10">
        <v>908.81000000000006</v>
      </c>
      <c r="K1234" s="6" t="s">
        <v>43</v>
      </c>
      <c r="L1234" s="6" t="s">
        <v>49</v>
      </c>
      <c r="M1234" s="12">
        <v>0</v>
      </c>
      <c r="N1234" s="9" t="s">
        <v>1280</v>
      </c>
      <c r="O1234" s="6" t="s">
        <v>2699</v>
      </c>
      <c r="P1234" s="11">
        <v>13.12</v>
      </c>
      <c r="Q1234" s="16">
        <v>45402</v>
      </c>
      <c r="R1234" s="6" t="s">
        <v>2925</v>
      </c>
      <c r="S1234" s="9">
        <f t="shared" si="152"/>
        <v>2024</v>
      </c>
      <c r="T1234" s="12">
        <f t="shared" si="153"/>
        <v>4</v>
      </c>
      <c r="U1234" s="6" t="str">
        <f t="shared" si="154"/>
        <v>April</v>
      </c>
      <c r="V1234" s="9" t="str">
        <f t="shared" si="155"/>
        <v>Q2</v>
      </c>
      <c r="W1234" s="10">
        <f t="shared" si="156"/>
        <v>895.69</v>
      </c>
      <c r="X1234" s="12">
        <f t="shared" si="157"/>
        <v>4</v>
      </c>
      <c r="Y1234" s="9" t="str">
        <f t="shared" si="158"/>
        <v>Completed</v>
      </c>
      <c r="Z1234" s="6" t="str">
        <f t="shared" si="159"/>
        <v>No Discount</v>
      </c>
    </row>
    <row r="1235" spans="1:26" x14ac:dyDescent="0.35">
      <c r="A1235" s="8">
        <v>45360</v>
      </c>
      <c r="B1235" s="6" t="s">
        <v>21</v>
      </c>
      <c r="C1235" s="6" t="s">
        <v>27</v>
      </c>
      <c r="D1235" s="12">
        <v>17</v>
      </c>
      <c r="E1235" s="10">
        <v>376.15</v>
      </c>
      <c r="F1235" s="6" t="s">
        <v>32</v>
      </c>
      <c r="G1235" s="6" t="s">
        <v>35</v>
      </c>
      <c r="H1235" s="7">
        <v>0.05</v>
      </c>
      <c r="I1235" s="6" t="s">
        <v>40</v>
      </c>
      <c r="J1235" s="10">
        <v>6074.8224999999993</v>
      </c>
      <c r="K1235" s="6" t="s">
        <v>43</v>
      </c>
      <c r="L1235" s="6" t="s">
        <v>49</v>
      </c>
      <c r="M1235" s="12">
        <v>1</v>
      </c>
      <c r="N1235" s="9" t="s">
        <v>1281</v>
      </c>
      <c r="O1235" s="6" t="s">
        <v>2700</v>
      </c>
      <c r="P1235" s="11">
        <v>31.96</v>
      </c>
      <c r="Q1235" s="16">
        <v>45363</v>
      </c>
      <c r="R1235" s="6" t="s">
        <v>2924</v>
      </c>
      <c r="S1235" s="9">
        <f t="shared" si="152"/>
        <v>2024</v>
      </c>
      <c r="T1235" s="12">
        <f t="shared" si="153"/>
        <v>3</v>
      </c>
      <c r="U1235" s="6" t="str">
        <f t="shared" si="154"/>
        <v>Maret</v>
      </c>
      <c r="V1235" s="9" t="str">
        <f t="shared" si="155"/>
        <v>Q1</v>
      </c>
      <c r="W1235" s="10">
        <f t="shared" si="156"/>
        <v>6042.8624999999993</v>
      </c>
      <c r="X1235" s="12">
        <f t="shared" si="157"/>
        <v>3</v>
      </c>
      <c r="Y1235" s="9" t="str">
        <f t="shared" si="158"/>
        <v>Returned</v>
      </c>
      <c r="Z1235" s="6" t="str">
        <f t="shared" si="159"/>
        <v>Low</v>
      </c>
    </row>
    <row r="1236" spans="1:26" x14ac:dyDescent="0.35">
      <c r="A1236" s="8">
        <v>45572</v>
      </c>
      <c r="B1236" s="6" t="s">
        <v>19</v>
      </c>
      <c r="C1236" s="6" t="s">
        <v>26</v>
      </c>
      <c r="D1236" s="12">
        <v>8</v>
      </c>
      <c r="E1236" s="10">
        <v>385.46</v>
      </c>
      <c r="F1236" s="6" t="s">
        <v>31</v>
      </c>
      <c r="G1236" s="6" t="s">
        <v>34</v>
      </c>
      <c r="H1236" s="7">
        <v>0</v>
      </c>
      <c r="I1236" s="6" t="s">
        <v>41</v>
      </c>
      <c r="J1236" s="10">
        <v>3083.68</v>
      </c>
      <c r="K1236" s="6" t="s">
        <v>46</v>
      </c>
      <c r="L1236" s="6" t="s">
        <v>48</v>
      </c>
      <c r="M1236" s="12">
        <v>0</v>
      </c>
      <c r="N1236" s="9" t="s">
        <v>1282</v>
      </c>
      <c r="O1236" s="6" t="s">
        <v>2701</v>
      </c>
      <c r="P1236" s="11">
        <v>8.89</v>
      </c>
      <c r="Q1236" s="16">
        <v>45576</v>
      </c>
      <c r="R1236" s="6" t="s">
        <v>2922</v>
      </c>
      <c r="S1236" s="9">
        <f t="shared" si="152"/>
        <v>2024</v>
      </c>
      <c r="T1236" s="12">
        <f t="shared" si="153"/>
        <v>10</v>
      </c>
      <c r="U1236" s="6" t="str">
        <f t="shared" si="154"/>
        <v>Oktober</v>
      </c>
      <c r="V1236" s="9" t="str">
        <f t="shared" si="155"/>
        <v>Q4</v>
      </c>
      <c r="W1236" s="10">
        <f t="shared" si="156"/>
        <v>3074.79</v>
      </c>
      <c r="X1236" s="12">
        <f t="shared" si="157"/>
        <v>4</v>
      </c>
      <c r="Y1236" s="9" t="str">
        <f t="shared" si="158"/>
        <v>Completed</v>
      </c>
      <c r="Z1236" s="6" t="str">
        <f t="shared" si="159"/>
        <v>No Discount</v>
      </c>
    </row>
    <row r="1237" spans="1:26" x14ac:dyDescent="0.35">
      <c r="A1237" s="8">
        <v>45205</v>
      </c>
      <c r="B1237" s="6" t="s">
        <v>22</v>
      </c>
      <c r="C1237" s="6" t="s">
        <v>29</v>
      </c>
      <c r="D1237" s="12">
        <v>2</v>
      </c>
      <c r="E1237" s="10">
        <v>474.13</v>
      </c>
      <c r="F1237" s="6" t="s">
        <v>33</v>
      </c>
      <c r="G1237" s="6" t="s">
        <v>34</v>
      </c>
      <c r="H1237" s="7">
        <v>0</v>
      </c>
      <c r="I1237" s="6" t="s">
        <v>39</v>
      </c>
      <c r="J1237" s="10">
        <v>948.26</v>
      </c>
      <c r="K1237" s="6" t="s">
        <v>43</v>
      </c>
      <c r="L1237" s="6" t="s">
        <v>47</v>
      </c>
      <c r="M1237" s="12">
        <v>1</v>
      </c>
      <c r="N1237" s="9" t="s">
        <v>1283</v>
      </c>
      <c r="O1237" s="6" t="s">
        <v>2702</v>
      </c>
      <c r="P1237" s="11">
        <v>14.41</v>
      </c>
      <c r="Q1237" s="16">
        <v>45214</v>
      </c>
      <c r="R1237" s="6" t="s">
        <v>2925</v>
      </c>
      <c r="S1237" s="9">
        <f t="shared" si="152"/>
        <v>2023</v>
      </c>
      <c r="T1237" s="12">
        <f t="shared" si="153"/>
        <v>10</v>
      </c>
      <c r="U1237" s="6" t="str">
        <f t="shared" si="154"/>
        <v>Oktober</v>
      </c>
      <c r="V1237" s="9" t="str">
        <f t="shared" si="155"/>
        <v>Q4</v>
      </c>
      <c r="W1237" s="10">
        <f t="shared" si="156"/>
        <v>933.85</v>
      </c>
      <c r="X1237" s="12">
        <f t="shared" si="157"/>
        <v>9</v>
      </c>
      <c r="Y1237" s="9" t="str">
        <f t="shared" si="158"/>
        <v>Returned</v>
      </c>
      <c r="Z1237" s="6" t="str">
        <f t="shared" si="159"/>
        <v>No Discount</v>
      </c>
    </row>
    <row r="1238" spans="1:26" x14ac:dyDescent="0.35">
      <c r="A1238" s="8">
        <v>45024</v>
      </c>
      <c r="B1238" s="6" t="s">
        <v>22</v>
      </c>
      <c r="C1238" s="6" t="s">
        <v>27</v>
      </c>
      <c r="D1238" s="12">
        <v>15</v>
      </c>
      <c r="E1238" s="10">
        <v>506.17</v>
      </c>
      <c r="F1238" s="6" t="s">
        <v>30</v>
      </c>
      <c r="G1238" s="6" t="s">
        <v>34</v>
      </c>
      <c r="H1238" s="7">
        <v>0.05</v>
      </c>
      <c r="I1238" s="6" t="s">
        <v>37</v>
      </c>
      <c r="J1238" s="10">
        <v>7212.9224999999997</v>
      </c>
      <c r="K1238" s="6" t="s">
        <v>42</v>
      </c>
      <c r="L1238" s="6" t="s">
        <v>2928</v>
      </c>
      <c r="M1238" s="12">
        <v>0</v>
      </c>
      <c r="N1238" s="9" t="s">
        <v>1284</v>
      </c>
      <c r="O1238" s="6" t="s">
        <v>2703</v>
      </c>
      <c r="P1238" s="11">
        <v>41.73</v>
      </c>
      <c r="Q1238" s="16">
        <v>45029</v>
      </c>
      <c r="R1238" s="6" t="s">
        <v>2925</v>
      </c>
      <c r="S1238" s="9">
        <f t="shared" si="152"/>
        <v>2023</v>
      </c>
      <c r="T1238" s="12">
        <f t="shared" si="153"/>
        <v>4</v>
      </c>
      <c r="U1238" s="6" t="str">
        <f t="shared" si="154"/>
        <v>April</v>
      </c>
      <c r="V1238" s="9" t="str">
        <f t="shared" si="155"/>
        <v>Q2</v>
      </c>
      <c r="W1238" s="10">
        <f t="shared" si="156"/>
        <v>7171.1925000000001</v>
      </c>
      <c r="X1238" s="12">
        <f t="shared" si="157"/>
        <v>5</v>
      </c>
      <c r="Y1238" s="9" t="str">
        <f t="shared" si="158"/>
        <v>Completed</v>
      </c>
      <c r="Z1238" s="6" t="str">
        <f t="shared" si="159"/>
        <v>Low</v>
      </c>
    </row>
    <row r="1239" spans="1:26" x14ac:dyDescent="0.35">
      <c r="A1239" s="8">
        <v>45342</v>
      </c>
      <c r="B1239" s="6" t="s">
        <v>19</v>
      </c>
      <c r="C1239" s="6" t="s">
        <v>24</v>
      </c>
      <c r="D1239" s="12">
        <v>1</v>
      </c>
      <c r="E1239" s="10">
        <v>67.38</v>
      </c>
      <c r="F1239" s="6" t="s">
        <v>33</v>
      </c>
      <c r="G1239" s="6" t="s">
        <v>35</v>
      </c>
      <c r="H1239" s="7">
        <v>0.15</v>
      </c>
      <c r="I1239" s="6" t="s">
        <v>37</v>
      </c>
      <c r="J1239" s="10">
        <v>57.273000000000003</v>
      </c>
      <c r="K1239" s="6" t="s">
        <v>44</v>
      </c>
      <c r="L1239" s="6" t="s">
        <v>49</v>
      </c>
      <c r="M1239" s="12">
        <v>0</v>
      </c>
      <c r="N1239" s="9" t="s">
        <v>1285</v>
      </c>
      <c r="O1239" s="6" t="s">
        <v>2704</v>
      </c>
      <c r="P1239" s="11">
        <v>6.14</v>
      </c>
      <c r="Q1239" s="16">
        <v>45349</v>
      </c>
      <c r="R1239" s="6" t="s">
        <v>2922</v>
      </c>
      <c r="S1239" s="9">
        <f t="shared" si="152"/>
        <v>2024</v>
      </c>
      <c r="T1239" s="12">
        <f t="shared" si="153"/>
        <v>2</v>
      </c>
      <c r="U1239" s="6" t="str">
        <f t="shared" si="154"/>
        <v>Februari</v>
      </c>
      <c r="V1239" s="9" t="str">
        <f t="shared" si="155"/>
        <v>Q1</v>
      </c>
      <c r="W1239" s="10">
        <f t="shared" si="156"/>
        <v>51.133000000000003</v>
      </c>
      <c r="X1239" s="12">
        <f t="shared" si="157"/>
        <v>7</v>
      </c>
      <c r="Y1239" s="9" t="str">
        <f t="shared" si="158"/>
        <v>Completed</v>
      </c>
      <c r="Z1239" s="6" t="str">
        <f t="shared" si="159"/>
        <v>High</v>
      </c>
    </row>
    <row r="1240" spans="1:26" x14ac:dyDescent="0.35">
      <c r="A1240" s="8">
        <v>44956</v>
      </c>
      <c r="B1240" s="6" t="s">
        <v>22</v>
      </c>
      <c r="C1240" s="6" t="s">
        <v>26</v>
      </c>
      <c r="D1240" s="12">
        <v>15</v>
      </c>
      <c r="E1240" s="10">
        <v>274.3</v>
      </c>
      <c r="F1240" s="6" t="s">
        <v>30</v>
      </c>
      <c r="G1240" s="6" t="s">
        <v>35</v>
      </c>
      <c r="H1240" s="7">
        <v>0.15</v>
      </c>
      <c r="I1240" s="6" t="s">
        <v>38</v>
      </c>
      <c r="J1240" s="10">
        <v>3497.3249999999998</v>
      </c>
      <c r="K1240" s="6" t="s">
        <v>44</v>
      </c>
      <c r="L1240" s="6" t="s">
        <v>2928</v>
      </c>
      <c r="M1240" s="12">
        <v>0</v>
      </c>
      <c r="N1240" s="9" t="s">
        <v>1286</v>
      </c>
      <c r="O1240" s="6" t="s">
        <v>2705</v>
      </c>
      <c r="P1240" s="11">
        <v>21.56</v>
      </c>
      <c r="Q1240" s="16">
        <v>44965</v>
      </c>
      <c r="R1240" s="6" t="s">
        <v>2925</v>
      </c>
      <c r="S1240" s="9">
        <f t="shared" si="152"/>
        <v>2023</v>
      </c>
      <c r="T1240" s="12">
        <f t="shared" si="153"/>
        <v>1</v>
      </c>
      <c r="U1240" s="6" t="str">
        <f t="shared" si="154"/>
        <v>Januari</v>
      </c>
      <c r="V1240" s="9" t="str">
        <f t="shared" si="155"/>
        <v>Q1</v>
      </c>
      <c r="W1240" s="10">
        <f t="shared" si="156"/>
        <v>3475.7649999999999</v>
      </c>
      <c r="X1240" s="12">
        <f t="shared" si="157"/>
        <v>9</v>
      </c>
      <c r="Y1240" s="9" t="str">
        <f t="shared" si="158"/>
        <v>Completed</v>
      </c>
      <c r="Z1240" s="6" t="str">
        <f t="shared" si="159"/>
        <v>High</v>
      </c>
    </row>
    <row r="1241" spans="1:26" x14ac:dyDescent="0.35">
      <c r="A1241" s="8">
        <v>45058</v>
      </c>
      <c r="B1241" s="6" t="s">
        <v>19</v>
      </c>
      <c r="C1241" s="6" t="s">
        <v>27</v>
      </c>
      <c r="D1241" s="12">
        <v>2</v>
      </c>
      <c r="E1241" s="10">
        <v>334.48</v>
      </c>
      <c r="F1241" s="6" t="s">
        <v>30</v>
      </c>
      <c r="G1241" s="6" t="s">
        <v>34</v>
      </c>
      <c r="H1241" s="7">
        <v>0</v>
      </c>
      <c r="I1241" s="6" t="s">
        <v>37</v>
      </c>
      <c r="J1241" s="10">
        <v>668.96</v>
      </c>
      <c r="K1241" s="6" t="s">
        <v>45</v>
      </c>
      <c r="L1241" s="6" t="s">
        <v>2928</v>
      </c>
      <c r="M1241" s="12">
        <v>0</v>
      </c>
      <c r="N1241" s="9" t="s">
        <v>1287</v>
      </c>
      <c r="O1241" s="6" t="s">
        <v>2706</v>
      </c>
      <c r="P1241" s="11">
        <v>31.53</v>
      </c>
      <c r="Q1241" s="16">
        <v>45066</v>
      </c>
      <c r="R1241" s="6" t="s">
        <v>2922</v>
      </c>
      <c r="S1241" s="9">
        <f t="shared" si="152"/>
        <v>2023</v>
      </c>
      <c r="T1241" s="12">
        <f t="shared" si="153"/>
        <v>5</v>
      </c>
      <c r="U1241" s="6" t="str">
        <f t="shared" si="154"/>
        <v>Mei</v>
      </c>
      <c r="V1241" s="9" t="str">
        <f t="shared" si="155"/>
        <v>Q2</v>
      </c>
      <c r="W1241" s="10">
        <f t="shared" si="156"/>
        <v>637.43000000000006</v>
      </c>
      <c r="X1241" s="12">
        <f t="shared" si="157"/>
        <v>8</v>
      </c>
      <c r="Y1241" s="9" t="str">
        <f t="shared" si="158"/>
        <v>Completed</v>
      </c>
      <c r="Z1241" s="6" t="str">
        <f t="shared" si="159"/>
        <v>No Discount</v>
      </c>
    </row>
    <row r="1242" spans="1:26" x14ac:dyDescent="0.35">
      <c r="A1242" s="8">
        <v>45299</v>
      </c>
      <c r="B1242" s="6" t="s">
        <v>19</v>
      </c>
      <c r="C1242" s="6" t="s">
        <v>26</v>
      </c>
      <c r="D1242" s="12">
        <v>7</v>
      </c>
      <c r="E1242" s="10">
        <v>562.6</v>
      </c>
      <c r="F1242" s="6" t="s">
        <v>31</v>
      </c>
      <c r="G1242" s="6" t="s">
        <v>35</v>
      </c>
      <c r="H1242" s="7">
        <v>0.15</v>
      </c>
      <c r="I1242" s="6" t="s">
        <v>36</v>
      </c>
      <c r="J1242" s="10">
        <v>3347.47</v>
      </c>
      <c r="K1242" s="6" t="s">
        <v>42</v>
      </c>
      <c r="L1242" s="6" t="s">
        <v>49</v>
      </c>
      <c r="M1242" s="12">
        <v>0</v>
      </c>
      <c r="N1242" s="9" t="s">
        <v>1288</v>
      </c>
      <c r="O1242" s="6" t="s">
        <v>2707</v>
      </c>
      <c r="P1242" s="11">
        <v>19.95</v>
      </c>
      <c r="Q1242" s="16">
        <v>45303</v>
      </c>
      <c r="R1242" s="6" t="s">
        <v>2922</v>
      </c>
      <c r="S1242" s="9">
        <f t="shared" si="152"/>
        <v>2024</v>
      </c>
      <c r="T1242" s="12">
        <f t="shared" si="153"/>
        <v>1</v>
      </c>
      <c r="U1242" s="6" t="str">
        <f t="shared" si="154"/>
        <v>Januari</v>
      </c>
      <c r="V1242" s="9" t="str">
        <f t="shared" si="155"/>
        <v>Q1</v>
      </c>
      <c r="W1242" s="10">
        <f t="shared" si="156"/>
        <v>3327.52</v>
      </c>
      <c r="X1242" s="12">
        <f t="shared" si="157"/>
        <v>4</v>
      </c>
      <c r="Y1242" s="9" t="str">
        <f t="shared" si="158"/>
        <v>Completed</v>
      </c>
      <c r="Z1242" s="6" t="str">
        <f t="shared" si="159"/>
        <v>High</v>
      </c>
    </row>
    <row r="1243" spans="1:26" x14ac:dyDescent="0.35">
      <c r="A1243" s="8">
        <v>45448</v>
      </c>
      <c r="B1243" s="6" t="s">
        <v>20</v>
      </c>
      <c r="C1243" s="6" t="s">
        <v>27</v>
      </c>
      <c r="D1243" s="12">
        <v>7</v>
      </c>
      <c r="E1243" s="10">
        <v>14.34</v>
      </c>
      <c r="F1243" s="6" t="s">
        <v>33</v>
      </c>
      <c r="G1243" s="6" t="s">
        <v>35</v>
      </c>
      <c r="H1243" s="7">
        <v>0.05</v>
      </c>
      <c r="I1243" s="6" t="s">
        <v>37</v>
      </c>
      <c r="J1243" s="10">
        <v>95.36099999999999</v>
      </c>
      <c r="K1243" s="6" t="s">
        <v>45</v>
      </c>
      <c r="L1243" s="6" t="s">
        <v>49</v>
      </c>
      <c r="M1243" s="12">
        <v>0</v>
      </c>
      <c r="N1243" s="9" t="s">
        <v>1289</v>
      </c>
      <c r="O1243" s="6" t="s">
        <v>1597</v>
      </c>
      <c r="P1243" s="11">
        <v>19.45</v>
      </c>
      <c r="Q1243" s="16">
        <v>45451</v>
      </c>
      <c r="R1243" s="6" t="s">
        <v>2923</v>
      </c>
      <c r="S1243" s="9">
        <f t="shared" si="152"/>
        <v>2024</v>
      </c>
      <c r="T1243" s="12">
        <f t="shared" si="153"/>
        <v>6</v>
      </c>
      <c r="U1243" s="6" t="str">
        <f t="shared" si="154"/>
        <v>Juni</v>
      </c>
      <c r="V1243" s="9" t="str">
        <f t="shared" si="155"/>
        <v>Q2</v>
      </c>
      <c r="W1243" s="10">
        <f t="shared" si="156"/>
        <v>75.910999999999987</v>
      </c>
      <c r="X1243" s="12">
        <f t="shared" si="157"/>
        <v>3</v>
      </c>
      <c r="Y1243" s="9" t="str">
        <f t="shared" si="158"/>
        <v>Completed</v>
      </c>
      <c r="Z1243" s="6" t="str">
        <f t="shared" si="159"/>
        <v>Low</v>
      </c>
    </row>
    <row r="1244" spans="1:26" x14ac:dyDescent="0.35">
      <c r="A1244" s="8">
        <v>45798</v>
      </c>
      <c r="B1244" s="6" t="s">
        <v>18</v>
      </c>
      <c r="C1244" s="6" t="s">
        <v>24</v>
      </c>
      <c r="D1244" s="12">
        <v>11</v>
      </c>
      <c r="E1244" s="10">
        <v>34.72</v>
      </c>
      <c r="F1244" s="6" t="s">
        <v>30</v>
      </c>
      <c r="G1244" s="6" t="s">
        <v>34</v>
      </c>
      <c r="H1244" s="7">
        <v>0.1</v>
      </c>
      <c r="I1244" s="6" t="s">
        <v>40</v>
      </c>
      <c r="J1244" s="10">
        <v>343.72800000000001</v>
      </c>
      <c r="K1244" s="6" t="s">
        <v>43</v>
      </c>
      <c r="L1244" s="6" t="s">
        <v>47</v>
      </c>
      <c r="M1244" s="12">
        <v>0</v>
      </c>
      <c r="N1244" s="9" t="s">
        <v>1290</v>
      </c>
      <c r="O1244" s="6" t="s">
        <v>2708</v>
      </c>
      <c r="P1244" s="11">
        <v>9.31</v>
      </c>
      <c r="Q1244" s="16">
        <v>45800</v>
      </c>
      <c r="R1244" s="6" t="s">
        <v>2921</v>
      </c>
      <c r="S1244" s="9">
        <f t="shared" si="152"/>
        <v>2025</v>
      </c>
      <c r="T1244" s="12">
        <f t="shared" si="153"/>
        <v>5</v>
      </c>
      <c r="U1244" s="6" t="str">
        <f t="shared" si="154"/>
        <v>Mei</v>
      </c>
      <c r="V1244" s="9" t="str">
        <f t="shared" si="155"/>
        <v>Q2</v>
      </c>
      <c r="W1244" s="10">
        <f t="shared" si="156"/>
        <v>334.41800000000001</v>
      </c>
      <c r="X1244" s="12">
        <f t="shared" si="157"/>
        <v>2</v>
      </c>
      <c r="Y1244" s="9" t="str">
        <f t="shared" si="158"/>
        <v>Completed</v>
      </c>
      <c r="Z1244" s="6" t="str">
        <f t="shared" si="159"/>
        <v>Medium</v>
      </c>
    </row>
    <row r="1245" spans="1:26" x14ac:dyDescent="0.35">
      <c r="A1245" s="8">
        <v>45798</v>
      </c>
      <c r="B1245" s="6" t="s">
        <v>18</v>
      </c>
      <c r="C1245" s="6" t="s">
        <v>26</v>
      </c>
      <c r="D1245" s="12">
        <v>7</v>
      </c>
      <c r="E1245" s="10">
        <v>15.06</v>
      </c>
      <c r="F1245" s="6" t="s">
        <v>31</v>
      </c>
      <c r="G1245" s="6" t="s">
        <v>35</v>
      </c>
      <c r="H1245" s="7">
        <v>0</v>
      </c>
      <c r="I1245" s="6" t="s">
        <v>37</v>
      </c>
      <c r="J1245" s="10">
        <v>105.42</v>
      </c>
      <c r="K1245" s="6" t="s">
        <v>46</v>
      </c>
      <c r="L1245" s="6" t="s">
        <v>2928</v>
      </c>
      <c r="M1245" s="12">
        <v>1</v>
      </c>
      <c r="N1245" s="9" t="s">
        <v>1291</v>
      </c>
      <c r="O1245" s="6" t="s">
        <v>2709</v>
      </c>
      <c r="P1245" s="11">
        <v>46.57</v>
      </c>
      <c r="Q1245" s="16">
        <v>45803</v>
      </c>
      <c r="R1245" s="6" t="s">
        <v>2921</v>
      </c>
      <c r="S1245" s="9">
        <f t="shared" si="152"/>
        <v>2025</v>
      </c>
      <c r="T1245" s="12">
        <f t="shared" si="153"/>
        <v>5</v>
      </c>
      <c r="U1245" s="6" t="str">
        <f t="shared" si="154"/>
        <v>Mei</v>
      </c>
      <c r="V1245" s="9" t="str">
        <f t="shared" si="155"/>
        <v>Q2</v>
      </c>
      <c r="W1245" s="10">
        <f t="shared" si="156"/>
        <v>58.85</v>
      </c>
      <c r="X1245" s="12">
        <f t="shared" si="157"/>
        <v>5</v>
      </c>
      <c r="Y1245" s="9" t="str">
        <f t="shared" si="158"/>
        <v>Returned</v>
      </c>
      <c r="Z1245" s="6" t="str">
        <f t="shared" si="159"/>
        <v>No Discount</v>
      </c>
    </row>
    <row r="1246" spans="1:26" x14ac:dyDescent="0.35">
      <c r="A1246" s="8">
        <v>44990</v>
      </c>
      <c r="B1246" s="6" t="s">
        <v>18</v>
      </c>
      <c r="C1246" s="6" t="s">
        <v>29</v>
      </c>
      <c r="D1246" s="12">
        <v>11</v>
      </c>
      <c r="E1246" s="10">
        <v>488.17</v>
      </c>
      <c r="F1246" s="6" t="s">
        <v>30</v>
      </c>
      <c r="G1246" s="6" t="s">
        <v>34</v>
      </c>
      <c r="H1246" s="7">
        <v>0.05</v>
      </c>
      <c r="I1246" s="6" t="s">
        <v>41</v>
      </c>
      <c r="J1246" s="10">
        <v>5101.3764999999994</v>
      </c>
      <c r="K1246" s="6" t="s">
        <v>46</v>
      </c>
      <c r="L1246" s="6" t="s">
        <v>49</v>
      </c>
      <c r="M1246" s="12">
        <v>1</v>
      </c>
      <c r="N1246" s="9" t="s">
        <v>1292</v>
      </c>
      <c r="O1246" s="6" t="s">
        <v>2710</v>
      </c>
      <c r="P1246" s="11">
        <v>37.47</v>
      </c>
      <c r="Q1246" s="16">
        <v>44996</v>
      </c>
      <c r="R1246" s="6" t="s">
        <v>2921</v>
      </c>
      <c r="S1246" s="9">
        <f t="shared" si="152"/>
        <v>2023</v>
      </c>
      <c r="T1246" s="12">
        <f t="shared" si="153"/>
        <v>3</v>
      </c>
      <c r="U1246" s="6" t="str">
        <f t="shared" si="154"/>
        <v>Maret</v>
      </c>
      <c r="V1246" s="9" t="str">
        <f t="shared" si="155"/>
        <v>Q1</v>
      </c>
      <c r="W1246" s="10">
        <f t="shared" si="156"/>
        <v>5063.9064999999991</v>
      </c>
      <c r="X1246" s="12">
        <f t="shared" si="157"/>
        <v>6</v>
      </c>
      <c r="Y1246" s="9" t="str">
        <f t="shared" si="158"/>
        <v>Returned</v>
      </c>
      <c r="Z1246" s="6" t="str">
        <f t="shared" si="159"/>
        <v>Low</v>
      </c>
    </row>
    <row r="1247" spans="1:26" x14ac:dyDescent="0.35">
      <c r="A1247" s="8">
        <v>45592</v>
      </c>
      <c r="B1247" s="6" t="s">
        <v>19</v>
      </c>
      <c r="C1247" s="6" t="s">
        <v>28</v>
      </c>
      <c r="D1247" s="12">
        <v>10</v>
      </c>
      <c r="E1247" s="10">
        <v>268.39</v>
      </c>
      <c r="F1247" s="6" t="s">
        <v>30</v>
      </c>
      <c r="G1247" s="6" t="s">
        <v>35</v>
      </c>
      <c r="H1247" s="7">
        <v>0.05</v>
      </c>
      <c r="I1247" s="6" t="s">
        <v>37</v>
      </c>
      <c r="J1247" s="10">
        <v>2549.704999999999</v>
      </c>
      <c r="K1247" s="6" t="s">
        <v>44</v>
      </c>
      <c r="L1247" s="6" t="s">
        <v>48</v>
      </c>
      <c r="M1247" s="12">
        <v>0</v>
      </c>
      <c r="N1247" s="9" t="s">
        <v>1293</v>
      </c>
      <c r="O1247" s="6" t="s">
        <v>2433</v>
      </c>
      <c r="P1247" s="11">
        <v>25.86</v>
      </c>
      <c r="Q1247" s="16">
        <v>45598</v>
      </c>
      <c r="R1247" s="6" t="s">
        <v>2922</v>
      </c>
      <c r="S1247" s="9">
        <f t="shared" si="152"/>
        <v>2024</v>
      </c>
      <c r="T1247" s="12">
        <f t="shared" si="153"/>
        <v>10</v>
      </c>
      <c r="U1247" s="6" t="str">
        <f t="shared" si="154"/>
        <v>Oktober</v>
      </c>
      <c r="V1247" s="9" t="str">
        <f t="shared" si="155"/>
        <v>Q4</v>
      </c>
      <c r="W1247" s="10">
        <f t="shared" si="156"/>
        <v>2523.8449999999989</v>
      </c>
      <c r="X1247" s="12">
        <f t="shared" si="157"/>
        <v>6</v>
      </c>
      <c r="Y1247" s="9" t="str">
        <f t="shared" si="158"/>
        <v>Completed</v>
      </c>
      <c r="Z1247" s="6" t="str">
        <f t="shared" si="159"/>
        <v>Low</v>
      </c>
    </row>
    <row r="1248" spans="1:26" x14ac:dyDescent="0.35">
      <c r="A1248" s="8">
        <v>45740</v>
      </c>
      <c r="B1248" s="6" t="s">
        <v>20</v>
      </c>
      <c r="C1248" s="6" t="s">
        <v>28</v>
      </c>
      <c r="D1248" s="12">
        <v>5</v>
      </c>
      <c r="E1248" s="10">
        <v>64.180000000000007</v>
      </c>
      <c r="F1248" s="6" t="s">
        <v>32</v>
      </c>
      <c r="G1248" s="6" t="s">
        <v>35</v>
      </c>
      <c r="H1248" s="7">
        <v>0.1</v>
      </c>
      <c r="I1248" s="6" t="s">
        <v>36</v>
      </c>
      <c r="J1248" s="10">
        <v>288.81000000000012</v>
      </c>
      <c r="K1248" s="6" t="s">
        <v>43</v>
      </c>
      <c r="L1248" s="6" t="s">
        <v>48</v>
      </c>
      <c r="M1248" s="12">
        <v>0</v>
      </c>
      <c r="N1248" s="9" t="s">
        <v>1294</v>
      </c>
      <c r="O1248" s="6" t="s">
        <v>2711</v>
      </c>
      <c r="P1248" s="11">
        <v>21.17</v>
      </c>
      <c r="Q1248" s="16">
        <v>45745</v>
      </c>
      <c r="R1248" s="6" t="s">
        <v>2923</v>
      </c>
      <c r="S1248" s="9">
        <f t="shared" si="152"/>
        <v>2025</v>
      </c>
      <c r="T1248" s="12">
        <f t="shared" si="153"/>
        <v>3</v>
      </c>
      <c r="U1248" s="6" t="str">
        <f t="shared" si="154"/>
        <v>Maret</v>
      </c>
      <c r="V1248" s="9" t="str">
        <f t="shared" si="155"/>
        <v>Q1</v>
      </c>
      <c r="W1248" s="10">
        <f t="shared" si="156"/>
        <v>267.6400000000001</v>
      </c>
      <c r="X1248" s="12">
        <f t="shared" si="157"/>
        <v>5</v>
      </c>
      <c r="Y1248" s="9" t="str">
        <f t="shared" si="158"/>
        <v>Completed</v>
      </c>
      <c r="Z1248" s="6" t="str">
        <f t="shared" si="159"/>
        <v>Medium</v>
      </c>
    </row>
    <row r="1249" spans="1:26" x14ac:dyDescent="0.35">
      <c r="A1249" s="8">
        <v>45556</v>
      </c>
      <c r="B1249" s="6" t="s">
        <v>22</v>
      </c>
      <c r="C1249" s="6" t="s">
        <v>24</v>
      </c>
      <c r="D1249" s="12">
        <v>15</v>
      </c>
      <c r="E1249" s="10">
        <v>466.55</v>
      </c>
      <c r="F1249" s="6" t="s">
        <v>31</v>
      </c>
      <c r="G1249" s="6" t="s">
        <v>35</v>
      </c>
      <c r="H1249" s="7">
        <v>0.05</v>
      </c>
      <c r="I1249" s="6" t="s">
        <v>37</v>
      </c>
      <c r="J1249" s="10">
        <v>6648.3374999999996</v>
      </c>
      <c r="K1249" s="6" t="s">
        <v>46</v>
      </c>
      <c r="L1249" s="6" t="s">
        <v>48</v>
      </c>
      <c r="M1249" s="12">
        <v>1</v>
      </c>
      <c r="N1249" s="9" t="s">
        <v>1295</v>
      </c>
      <c r="O1249" s="6" t="s">
        <v>2712</v>
      </c>
      <c r="P1249" s="11">
        <v>36.68</v>
      </c>
      <c r="Q1249" s="16">
        <v>45562</v>
      </c>
      <c r="R1249" s="6" t="s">
        <v>2925</v>
      </c>
      <c r="S1249" s="9">
        <f t="shared" si="152"/>
        <v>2024</v>
      </c>
      <c r="T1249" s="12">
        <f t="shared" si="153"/>
        <v>9</v>
      </c>
      <c r="U1249" s="6" t="str">
        <f t="shared" si="154"/>
        <v>September</v>
      </c>
      <c r="V1249" s="9" t="str">
        <f t="shared" si="155"/>
        <v>Q3</v>
      </c>
      <c r="W1249" s="10">
        <f t="shared" si="156"/>
        <v>6611.6574999999993</v>
      </c>
      <c r="X1249" s="12">
        <f t="shared" si="157"/>
        <v>6</v>
      </c>
      <c r="Y1249" s="9" t="str">
        <f t="shared" si="158"/>
        <v>Returned</v>
      </c>
      <c r="Z1249" s="6" t="str">
        <f t="shared" si="159"/>
        <v>Low</v>
      </c>
    </row>
    <row r="1250" spans="1:26" x14ac:dyDescent="0.35">
      <c r="A1250" s="8">
        <v>45795</v>
      </c>
      <c r="B1250" s="6" t="s">
        <v>20</v>
      </c>
      <c r="C1250" s="6" t="s">
        <v>25</v>
      </c>
      <c r="D1250" s="12">
        <v>8</v>
      </c>
      <c r="E1250" s="10">
        <v>505.34</v>
      </c>
      <c r="F1250" s="6" t="s">
        <v>30</v>
      </c>
      <c r="G1250" s="6" t="s">
        <v>35</v>
      </c>
      <c r="H1250" s="7">
        <v>0.05</v>
      </c>
      <c r="I1250" s="6" t="s">
        <v>41</v>
      </c>
      <c r="J1250" s="10">
        <v>3840.5839999999998</v>
      </c>
      <c r="K1250" s="6" t="s">
        <v>45</v>
      </c>
      <c r="L1250" s="6" t="s">
        <v>2928</v>
      </c>
      <c r="M1250" s="12">
        <v>0</v>
      </c>
      <c r="N1250" s="9" t="s">
        <v>1296</v>
      </c>
      <c r="O1250" s="6" t="s">
        <v>2713</v>
      </c>
      <c r="P1250" s="11">
        <v>22.88</v>
      </c>
      <c r="Q1250" s="16">
        <v>45804</v>
      </c>
      <c r="R1250" s="6" t="s">
        <v>2923</v>
      </c>
      <c r="S1250" s="9">
        <f t="shared" si="152"/>
        <v>2025</v>
      </c>
      <c r="T1250" s="12">
        <f t="shared" si="153"/>
        <v>5</v>
      </c>
      <c r="U1250" s="6" t="str">
        <f t="shared" si="154"/>
        <v>Mei</v>
      </c>
      <c r="V1250" s="9" t="str">
        <f t="shared" si="155"/>
        <v>Q2</v>
      </c>
      <c r="W1250" s="10">
        <f t="shared" si="156"/>
        <v>3817.7039999999997</v>
      </c>
      <c r="X1250" s="12">
        <f t="shared" si="157"/>
        <v>9</v>
      </c>
      <c r="Y1250" s="9" t="str">
        <f t="shared" si="158"/>
        <v>Completed</v>
      </c>
      <c r="Z1250" s="6" t="str">
        <f t="shared" si="159"/>
        <v>Low</v>
      </c>
    </row>
    <row r="1251" spans="1:26" x14ac:dyDescent="0.35">
      <c r="A1251" s="8">
        <v>45484</v>
      </c>
      <c r="B1251" s="6" t="s">
        <v>18</v>
      </c>
      <c r="C1251" s="6" t="s">
        <v>27</v>
      </c>
      <c r="D1251" s="12">
        <v>6</v>
      </c>
      <c r="E1251" s="10">
        <v>100.75</v>
      </c>
      <c r="F1251" s="6" t="s">
        <v>31</v>
      </c>
      <c r="G1251" s="6" t="s">
        <v>34</v>
      </c>
      <c r="H1251" s="7">
        <v>0.1</v>
      </c>
      <c r="I1251" s="6" t="s">
        <v>38</v>
      </c>
      <c r="J1251" s="10">
        <v>544.05000000000007</v>
      </c>
      <c r="K1251" s="6" t="s">
        <v>44</v>
      </c>
      <c r="L1251" s="6" t="s">
        <v>47</v>
      </c>
      <c r="M1251" s="12">
        <v>0</v>
      </c>
      <c r="N1251" s="9" t="s">
        <v>1297</v>
      </c>
      <c r="O1251" s="6" t="s">
        <v>2714</v>
      </c>
      <c r="P1251" s="11">
        <v>12.98</v>
      </c>
      <c r="Q1251" s="16">
        <v>45487</v>
      </c>
      <c r="R1251" s="6" t="s">
        <v>2921</v>
      </c>
      <c r="S1251" s="9">
        <f t="shared" si="152"/>
        <v>2024</v>
      </c>
      <c r="T1251" s="12">
        <f t="shared" si="153"/>
        <v>7</v>
      </c>
      <c r="U1251" s="6" t="str">
        <f t="shared" si="154"/>
        <v>Juli</v>
      </c>
      <c r="V1251" s="9" t="str">
        <f t="shared" si="155"/>
        <v>Q3</v>
      </c>
      <c r="W1251" s="10">
        <f t="shared" si="156"/>
        <v>531.07000000000005</v>
      </c>
      <c r="X1251" s="12">
        <f t="shared" si="157"/>
        <v>3</v>
      </c>
      <c r="Y1251" s="9" t="str">
        <f t="shared" si="158"/>
        <v>Completed</v>
      </c>
      <c r="Z1251" s="6" t="str">
        <f t="shared" si="159"/>
        <v>Medium</v>
      </c>
    </row>
    <row r="1252" spans="1:26" x14ac:dyDescent="0.35">
      <c r="A1252" s="8">
        <v>45684</v>
      </c>
      <c r="B1252" s="6" t="s">
        <v>20</v>
      </c>
      <c r="C1252" s="6" t="s">
        <v>28</v>
      </c>
      <c r="D1252" s="12">
        <v>8</v>
      </c>
      <c r="E1252" s="10">
        <v>352.72</v>
      </c>
      <c r="F1252" s="6" t="s">
        <v>32</v>
      </c>
      <c r="G1252" s="6" t="s">
        <v>35</v>
      </c>
      <c r="H1252" s="7">
        <v>0.05</v>
      </c>
      <c r="I1252" s="6" t="s">
        <v>39</v>
      </c>
      <c r="J1252" s="10">
        <v>2680.672</v>
      </c>
      <c r="K1252" s="6" t="s">
        <v>46</v>
      </c>
      <c r="L1252" s="6" t="s">
        <v>2928</v>
      </c>
      <c r="M1252" s="12">
        <v>0</v>
      </c>
      <c r="N1252" s="9" t="s">
        <v>1298</v>
      </c>
      <c r="O1252" s="6" t="s">
        <v>2715</v>
      </c>
      <c r="P1252" s="11">
        <v>30.8</v>
      </c>
      <c r="Q1252" s="16">
        <v>45692</v>
      </c>
      <c r="R1252" s="6" t="s">
        <v>2923</v>
      </c>
      <c r="S1252" s="9">
        <f t="shared" si="152"/>
        <v>2025</v>
      </c>
      <c r="T1252" s="12">
        <f t="shared" si="153"/>
        <v>1</v>
      </c>
      <c r="U1252" s="6" t="str">
        <f t="shared" si="154"/>
        <v>Januari</v>
      </c>
      <c r="V1252" s="9" t="str">
        <f t="shared" si="155"/>
        <v>Q1</v>
      </c>
      <c r="W1252" s="10">
        <f t="shared" si="156"/>
        <v>2649.8719999999998</v>
      </c>
      <c r="X1252" s="12">
        <f t="shared" si="157"/>
        <v>8</v>
      </c>
      <c r="Y1252" s="9" t="str">
        <f t="shared" si="158"/>
        <v>Completed</v>
      </c>
      <c r="Z1252" s="6" t="str">
        <f t="shared" si="159"/>
        <v>Low</v>
      </c>
    </row>
    <row r="1253" spans="1:26" x14ac:dyDescent="0.35">
      <c r="A1253" s="8">
        <v>45256</v>
      </c>
      <c r="B1253" s="6" t="s">
        <v>18</v>
      </c>
      <c r="C1253" s="6" t="s">
        <v>23</v>
      </c>
      <c r="D1253" s="12">
        <v>9</v>
      </c>
      <c r="E1253" s="10">
        <v>526.26</v>
      </c>
      <c r="F1253" s="6" t="s">
        <v>30</v>
      </c>
      <c r="G1253" s="6" t="s">
        <v>35</v>
      </c>
      <c r="H1253" s="7">
        <v>0</v>
      </c>
      <c r="I1253" s="6" t="s">
        <v>41</v>
      </c>
      <c r="J1253" s="10">
        <v>4736.34</v>
      </c>
      <c r="K1253" s="6" t="s">
        <v>46</v>
      </c>
      <c r="L1253" s="6" t="s">
        <v>47</v>
      </c>
      <c r="M1253" s="12">
        <v>0</v>
      </c>
      <c r="N1253" s="9" t="s">
        <v>1299</v>
      </c>
      <c r="O1253" s="6" t="s">
        <v>2214</v>
      </c>
      <c r="P1253" s="11">
        <v>15.47</v>
      </c>
      <c r="Q1253" s="16">
        <v>45266</v>
      </c>
      <c r="R1253" s="6" t="s">
        <v>2921</v>
      </c>
      <c r="S1253" s="9">
        <f t="shared" si="152"/>
        <v>2023</v>
      </c>
      <c r="T1253" s="12">
        <f t="shared" si="153"/>
        <v>11</v>
      </c>
      <c r="U1253" s="6" t="str">
        <f t="shared" si="154"/>
        <v>November</v>
      </c>
      <c r="V1253" s="9" t="str">
        <f t="shared" si="155"/>
        <v>Q4</v>
      </c>
      <c r="W1253" s="10">
        <f t="shared" si="156"/>
        <v>4720.87</v>
      </c>
      <c r="X1253" s="12">
        <f t="shared" si="157"/>
        <v>10</v>
      </c>
      <c r="Y1253" s="9" t="str">
        <f t="shared" si="158"/>
        <v>Completed</v>
      </c>
      <c r="Z1253" s="6" t="str">
        <f t="shared" si="159"/>
        <v>No Discount</v>
      </c>
    </row>
    <row r="1254" spans="1:26" x14ac:dyDescent="0.35">
      <c r="A1254" s="8">
        <v>45445</v>
      </c>
      <c r="B1254" s="6" t="s">
        <v>21</v>
      </c>
      <c r="C1254" s="6" t="s">
        <v>29</v>
      </c>
      <c r="D1254" s="12">
        <v>18</v>
      </c>
      <c r="E1254" s="10">
        <v>519.41999999999996</v>
      </c>
      <c r="F1254" s="6" t="s">
        <v>32</v>
      </c>
      <c r="G1254" s="6" t="s">
        <v>35</v>
      </c>
      <c r="H1254" s="7">
        <v>0.15</v>
      </c>
      <c r="I1254" s="6" t="s">
        <v>36</v>
      </c>
      <c r="J1254" s="10">
        <v>7947.1259999999993</v>
      </c>
      <c r="K1254" s="6" t="s">
        <v>46</v>
      </c>
      <c r="L1254" s="6" t="s">
        <v>49</v>
      </c>
      <c r="M1254" s="12">
        <v>0</v>
      </c>
      <c r="N1254" s="9" t="s">
        <v>1300</v>
      </c>
      <c r="O1254" s="6" t="s">
        <v>2716</v>
      </c>
      <c r="P1254" s="11">
        <v>32.96</v>
      </c>
      <c r="Q1254" s="16">
        <v>45447</v>
      </c>
      <c r="R1254" s="6" t="s">
        <v>2924</v>
      </c>
      <c r="S1254" s="9">
        <f t="shared" si="152"/>
        <v>2024</v>
      </c>
      <c r="T1254" s="12">
        <f t="shared" si="153"/>
        <v>6</v>
      </c>
      <c r="U1254" s="6" t="str">
        <f t="shared" si="154"/>
        <v>Juni</v>
      </c>
      <c r="V1254" s="9" t="str">
        <f t="shared" si="155"/>
        <v>Q2</v>
      </c>
      <c r="W1254" s="10">
        <f t="shared" si="156"/>
        <v>7914.1659999999993</v>
      </c>
      <c r="X1254" s="12">
        <f t="shared" si="157"/>
        <v>2</v>
      </c>
      <c r="Y1254" s="9" t="str">
        <f t="shared" si="158"/>
        <v>Completed</v>
      </c>
      <c r="Z1254" s="6" t="str">
        <f t="shared" si="159"/>
        <v>High</v>
      </c>
    </row>
    <row r="1255" spans="1:26" x14ac:dyDescent="0.35">
      <c r="A1255" s="8">
        <v>44943</v>
      </c>
      <c r="B1255" s="6" t="s">
        <v>20</v>
      </c>
      <c r="C1255" s="6" t="s">
        <v>26</v>
      </c>
      <c r="D1255" s="12">
        <v>18</v>
      </c>
      <c r="E1255" s="10">
        <v>108.46</v>
      </c>
      <c r="F1255" s="6" t="s">
        <v>33</v>
      </c>
      <c r="G1255" s="6" t="s">
        <v>34</v>
      </c>
      <c r="H1255" s="7">
        <v>0.05</v>
      </c>
      <c r="I1255" s="6" t="s">
        <v>38</v>
      </c>
      <c r="J1255" s="10">
        <v>1854.6659999999999</v>
      </c>
      <c r="K1255" s="6" t="s">
        <v>42</v>
      </c>
      <c r="L1255" s="6" t="s">
        <v>48</v>
      </c>
      <c r="M1255" s="12">
        <v>0</v>
      </c>
      <c r="N1255" s="9" t="s">
        <v>1301</v>
      </c>
      <c r="O1255" s="6" t="s">
        <v>2717</v>
      </c>
      <c r="P1255" s="11">
        <v>10.72</v>
      </c>
      <c r="Q1255" s="16">
        <v>44950</v>
      </c>
      <c r="R1255" s="6" t="s">
        <v>2923</v>
      </c>
      <c r="S1255" s="9">
        <f t="shared" si="152"/>
        <v>2023</v>
      </c>
      <c r="T1255" s="12">
        <f t="shared" si="153"/>
        <v>1</v>
      </c>
      <c r="U1255" s="6" t="str">
        <f t="shared" si="154"/>
        <v>Januari</v>
      </c>
      <c r="V1255" s="9" t="str">
        <f t="shared" si="155"/>
        <v>Q1</v>
      </c>
      <c r="W1255" s="10">
        <f t="shared" si="156"/>
        <v>1843.9459999999999</v>
      </c>
      <c r="X1255" s="12">
        <f t="shared" si="157"/>
        <v>7</v>
      </c>
      <c r="Y1255" s="9" t="str">
        <f t="shared" si="158"/>
        <v>Completed</v>
      </c>
      <c r="Z1255" s="6" t="str">
        <f t="shared" si="159"/>
        <v>Low</v>
      </c>
    </row>
    <row r="1256" spans="1:26" x14ac:dyDescent="0.35">
      <c r="A1256" s="8">
        <v>45780</v>
      </c>
      <c r="B1256" s="6" t="s">
        <v>20</v>
      </c>
      <c r="C1256" s="6" t="s">
        <v>25</v>
      </c>
      <c r="D1256" s="12">
        <v>13</v>
      </c>
      <c r="E1256" s="10">
        <v>420.68</v>
      </c>
      <c r="F1256" s="6" t="s">
        <v>33</v>
      </c>
      <c r="G1256" s="6" t="s">
        <v>34</v>
      </c>
      <c r="H1256" s="7">
        <v>0.05</v>
      </c>
      <c r="I1256" s="6" t="s">
        <v>38</v>
      </c>
      <c r="J1256" s="10">
        <v>5195.3980000000001</v>
      </c>
      <c r="K1256" s="6" t="s">
        <v>42</v>
      </c>
      <c r="L1256" s="6" t="s">
        <v>2928</v>
      </c>
      <c r="M1256" s="12">
        <v>0</v>
      </c>
      <c r="N1256" s="9" t="s">
        <v>1302</v>
      </c>
      <c r="O1256" s="6" t="s">
        <v>2718</v>
      </c>
      <c r="P1256" s="11">
        <v>24.51</v>
      </c>
      <c r="Q1256" s="16">
        <v>45788</v>
      </c>
      <c r="R1256" s="6" t="s">
        <v>2923</v>
      </c>
      <c r="S1256" s="9">
        <f t="shared" si="152"/>
        <v>2025</v>
      </c>
      <c r="T1256" s="12">
        <f t="shared" si="153"/>
        <v>5</v>
      </c>
      <c r="U1256" s="6" t="str">
        <f t="shared" si="154"/>
        <v>Mei</v>
      </c>
      <c r="V1256" s="9" t="str">
        <f t="shared" si="155"/>
        <v>Q2</v>
      </c>
      <c r="W1256" s="10">
        <f t="shared" si="156"/>
        <v>5170.8879999999999</v>
      </c>
      <c r="X1256" s="12">
        <f t="shared" si="157"/>
        <v>8</v>
      </c>
      <c r="Y1256" s="9" t="str">
        <f t="shared" si="158"/>
        <v>Completed</v>
      </c>
      <c r="Z1256" s="6" t="str">
        <f t="shared" si="159"/>
        <v>Low</v>
      </c>
    </row>
    <row r="1257" spans="1:26" x14ac:dyDescent="0.35">
      <c r="A1257" s="8">
        <v>45662</v>
      </c>
      <c r="B1257" s="6" t="s">
        <v>20</v>
      </c>
      <c r="C1257" s="6" t="s">
        <v>29</v>
      </c>
      <c r="D1257" s="12">
        <v>17</v>
      </c>
      <c r="E1257" s="10">
        <v>5.91</v>
      </c>
      <c r="F1257" s="6" t="s">
        <v>31</v>
      </c>
      <c r="G1257" s="6" t="s">
        <v>34</v>
      </c>
      <c r="H1257" s="7">
        <v>0.15</v>
      </c>
      <c r="I1257" s="6" t="s">
        <v>36</v>
      </c>
      <c r="J1257" s="10">
        <v>85.399500000000003</v>
      </c>
      <c r="K1257" s="6" t="s">
        <v>42</v>
      </c>
      <c r="L1257" s="6" t="s">
        <v>48</v>
      </c>
      <c r="M1257" s="12">
        <v>0</v>
      </c>
      <c r="N1257" s="9" t="s">
        <v>1303</v>
      </c>
      <c r="O1257" s="6" t="s">
        <v>2719</v>
      </c>
      <c r="P1257" s="11">
        <v>44.85</v>
      </c>
      <c r="Q1257" s="16">
        <v>45670</v>
      </c>
      <c r="R1257" s="6" t="s">
        <v>2923</v>
      </c>
      <c r="S1257" s="9">
        <f t="shared" si="152"/>
        <v>2025</v>
      </c>
      <c r="T1257" s="12">
        <f t="shared" si="153"/>
        <v>1</v>
      </c>
      <c r="U1257" s="6" t="str">
        <f t="shared" si="154"/>
        <v>Januari</v>
      </c>
      <c r="V1257" s="9" t="str">
        <f t="shared" si="155"/>
        <v>Q1</v>
      </c>
      <c r="W1257" s="10">
        <f t="shared" si="156"/>
        <v>40.549500000000002</v>
      </c>
      <c r="X1257" s="12">
        <f t="shared" si="157"/>
        <v>8</v>
      </c>
      <c r="Y1257" s="9" t="str">
        <f t="shared" si="158"/>
        <v>Completed</v>
      </c>
      <c r="Z1257" s="6" t="str">
        <f t="shared" si="159"/>
        <v>High</v>
      </c>
    </row>
    <row r="1258" spans="1:26" x14ac:dyDescent="0.35">
      <c r="A1258" s="8">
        <v>45342</v>
      </c>
      <c r="B1258" s="6" t="s">
        <v>18</v>
      </c>
      <c r="C1258" s="6" t="s">
        <v>24</v>
      </c>
      <c r="D1258" s="12">
        <v>4</v>
      </c>
      <c r="E1258" s="10">
        <v>452.77</v>
      </c>
      <c r="F1258" s="6" t="s">
        <v>30</v>
      </c>
      <c r="G1258" s="6" t="s">
        <v>35</v>
      </c>
      <c r="H1258" s="7">
        <v>0</v>
      </c>
      <c r="I1258" s="6" t="s">
        <v>40</v>
      </c>
      <c r="J1258" s="10">
        <v>1811.08</v>
      </c>
      <c r="K1258" s="6" t="s">
        <v>45</v>
      </c>
      <c r="L1258" s="6" t="s">
        <v>48</v>
      </c>
      <c r="M1258" s="12">
        <v>0</v>
      </c>
      <c r="N1258" s="9" t="s">
        <v>1304</v>
      </c>
      <c r="O1258" s="6" t="s">
        <v>2720</v>
      </c>
      <c r="P1258" s="11">
        <v>32.01</v>
      </c>
      <c r="Q1258" s="16">
        <v>45352</v>
      </c>
      <c r="R1258" s="6" t="s">
        <v>2921</v>
      </c>
      <c r="S1258" s="9">
        <f t="shared" si="152"/>
        <v>2024</v>
      </c>
      <c r="T1258" s="12">
        <f t="shared" si="153"/>
        <v>2</v>
      </c>
      <c r="U1258" s="6" t="str">
        <f t="shared" si="154"/>
        <v>Februari</v>
      </c>
      <c r="V1258" s="9" t="str">
        <f t="shared" si="155"/>
        <v>Q1</v>
      </c>
      <c r="W1258" s="10">
        <f t="shared" si="156"/>
        <v>1779.07</v>
      </c>
      <c r="X1258" s="12">
        <f t="shared" si="157"/>
        <v>10</v>
      </c>
      <c r="Y1258" s="9" t="str">
        <f t="shared" si="158"/>
        <v>Completed</v>
      </c>
      <c r="Z1258" s="6" t="str">
        <f t="shared" si="159"/>
        <v>No Discount</v>
      </c>
    </row>
    <row r="1259" spans="1:26" x14ac:dyDescent="0.35">
      <c r="A1259" s="8">
        <v>45286</v>
      </c>
      <c r="B1259" s="6" t="s">
        <v>20</v>
      </c>
      <c r="C1259" s="6" t="s">
        <v>27</v>
      </c>
      <c r="D1259" s="12">
        <v>7</v>
      </c>
      <c r="E1259" s="10">
        <v>157</v>
      </c>
      <c r="F1259" s="6" t="s">
        <v>31</v>
      </c>
      <c r="G1259" s="6" t="s">
        <v>34</v>
      </c>
      <c r="H1259" s="7">
        <v>0.15</v>
      </c>
      <c r="I1259" s="6" t="s">
        <v>37</v>
      </c>
      <c r="J1259" s="10">
        <v>934.15</v>
      </c>
      <c r="K1259" s="6" t="s">
        <v>42</v>
      </c>
      <c r="L1259" s="6" t="s">
        <v>48</v>
      </c>
      <c r="M1259" s="12">
        <v>1</v>
      </c>
      <c r="N1259" s="9" t="s">
        <v>1305</v>
      </c>
      <c r="O1259" s="6" t="s">
        <v>1951</v>
      </c>
      <c r="P1259" s="11">
        <v>39.72</v>
      </c>
      <c r="Q1259" s="16">
        <v>45295</v>
      </c>
      <c r="R1259" s="6" t="s">
        <v>2923</v>
      </c>
      <c r="S1259" s="9">
        <f t="shared" si="152"/>
        <v>2023</v>
      </c>
      <c r="T1259" s="12">
        <f t="shared" si="153"/>
        <v>12</v>
      </c>
      <c r="U1259" s="6" t="str">
        <f t="shared" si="154"/>
        <v>Desember</v>
      </c>
      <c r="V1259" s="9" t="str">
        <f t="shared" si="155"/>
        <v>Q4</v>
      </c>
      <c r="W1259" s="10">
        <f t="shared" si="156"/>
        <v>894.43</v>
      </c>
      <c r="X1259" s="12">
        <f t="shared" si="157"/>
        <v>9</v>
      </c>
      <c r="Y1259" s="9" t="str">
        <f t="shared" si="158"/>
        <v>Returned</v>
      </c>
      <c r="Z1259" s="6" t="str">
        <f t="shared" si="159"/>
        <v>High</v>
      </c>
    </row>
    <row r="1260" spans="1:26" x14ac:dyDescent="0.35">
      <c r="A1260" s="8">
        <v>44992</v>
      </c>
      <c r="B1260" s="6" t="s">
        <v>20</v>
      </c>
      <c r="C1260" s="6" t="s">
        <v>29</v>
      </c>
      <c r="D1260" s="12">
        <v>11</v>
      </c>
      <c r="E1260" s="10">
        <v>550.86</v>
      </c>
      <c r="F1260" s="6" t="s">
        <v>32</v>
      </c>
      <c r="G1260" s="6" t="s">
        <v>35</v>
      </c>
      <c r="H1260" s="7">
        <v>0.1</v>
      </c>
      <c r="I1260" s="6" t="s">
        <v>41</v>
      </c>
      <c r="J1260" s="10">
        <v>5453.5140000000001</v>
      </c>
      <c r="K1260" s="6" t="s">
        <v>42</v>
      </c>
      <c r="L1260" s="6" t="s">
        <v>47</v>
      </c>
      <c r="M1260" s="12">
        <v>0</v>
      </c>
      <c r="N1260" s="9" t="s">
        <v>1306</v>
      </c>
      <c r="O1260" s="6" t="s">
        <v>2721</v>
      </c>
      <c r="P1260" s="11">
        <v>21.82</v>
      </c>
      <c r="Q1260" s="16">
        <v>44997</v>
      </c>
      <c r="R1260" s="6" t="s">
        <v>2923</v>
      </c>
      <c r="S1260" s="9">
        <f t="shared" si="152"/>
        <v>2023</v>
      </c>
      <c r="T1260" s="12">
        <f t="shared" si="153"/>
        <v>3</v>
      </c>
      <c r="U1260" s="6" t="str">
        <f t="shared" si="154"/>
        <v>Maret</v>
      </c>
      <c r="V1260" s="9" t="str">
        <f t="shared" si="155"/>
        <v>Q1</v>
      </c>
      <c r="W1260" s="10">
        <f t="shared" si="156"/>
        <v>5431.6940000000004</v>
      </c>
      <c r="X1260" s="12">
        <f t="shared" si="157"/>
        <v>5</v>
      </c>
      <c r="Y1260" s="9" t="str">
        <f t="shared" si="158"/>
        <v>Completed</v>
      </c>
      <c r="Z1260" s="6" t="str">
        <f t="shared" si="159"/>
        <v>Medium</v>
      </c>
    </row>
    <row r="1261" spans="1:26" x14ac:dyDescent="0.35">
      <c r="A1261" s="8">
        <v>45548</v>
      </c>
      <c r="B1261" s="6" t="s">
        <v>20</v>
      </c>
      <c r="C1261" s="6" t="s">
        <v>26</v>
      </c>
      <c r="D1261" s="12">
        <v>5</v>
      </c>
      <c r="E1261" s="10">
        <v>172.65</v>
      </c>
      <c r="F1261" s="6" t="s">
        <v>32</v>
      </c>
      <c r="G1261" s="6" t="s">
        <v>34</v>
      </c>
      <c r="H1261" s="7">
        <v>0.15</v>
      </c>
      <c r="I1261" s="6" t="s">
        <v>37</v>
      </c>
      <c r="J1261" s="10">
        <v>733.76249999999993</v>
      </c>
      <c r="K1261" s="6" t="s">
        <v>46</v>
      </c>
      <c r="L1261" s="6" t="s">
        <v>48</v>
      </c>
      <c r="M1261" s="12">
        <v>0</v>
      </c>
      <c r="N1261" s="9" t="s">
        <v>1307</v>
      </c>
      <c r="O1261" s="6" t="s">
        <v>2722</v>
      </c>
      <c r="P1261" s="11">
        <v>28.3</v>
      </c>
      <c r="Q1261" s="16">
        <v>45557</v>
      </c>
      <c r="R1261" s="6" t="s">
        <v>2923</v>
      </c>
      <c r="S1261" s="9">
        <f t="shared" si="152"/>
        <v>2024</v>
      </c>
      <c r="T1261" s="12">
        <f t="shared" si="153"/>
        <v>9</v>
      </c>
      <c r="U1261" s="6" t="str">
        <f t="shared" si="154"/>
        <v>September</v>
      </c>
      <c r="V1261" s="9" t="str">
        <f t="shared" si="155"/>
        <v>Q3</v>
      </c>
      <c r="W1261" s="10">
        <f t="shared" si="156"/>
        <v>705.46249999999998</v>
      </c>
      <c r="X1261" s="12">
        <f t="shared" si="157"/>
        <v>9</v>
      </c>
      <c r="Y1261" s="9" t="str">
        <f t="shared" si="158"/>
        <v>Completed</v>
      </c>
      <c r="Z1261" s="6" t="str">
        <f t="shared" si="159"/>
        <v>High</v>
      </c>
    </row>
    <row r="1262" spans="1:26" x14ac:dyDescent="0.35">
      <c r="A1262" s="8">
        <v>45293</v>
      </c>
      <c r="B1262" s="6" t="s">
        <v>18</v>
      </c>
      <c r="C1262" s="6" t="s">
        <v>28</v>
      </c>
      <c r="D1262" s="12">
        <v>16</v>
      </c>
      <c r="E1262" s="10">
        <v>145.30000000000001</v>
      </c>
      <c r="F1262" s="6" t="s">
        <v>30</v>
      </c>
      <c r="G1262" s="6" t="s">
        <v>34</v>
      </c>
      <c r="H1262" s="7">
        <v>0</v>
      </c>
      <c r="I1262" s="6" t="s">
        <v>36</v>
      </c>
      <c r="J1262" s="10">
        <v>2324.8000000000002</v>
      </c>
      <c r="K1262" s="6" t="s">
        <v>44</v>
      </c>
      <c r="L1262" s="6" t="s">
        <v>47</v>
      </c>
      <c r="M1262" s="12">
        <v>1</v>
      </c>
      <c r="N1262" s="9" t="s">
        <v>1308</v>
      </c>
      <c r="O1262" s="6" t="s">
        <v>2723</v>
      </c>
      <c r="P1262" s="11">
        <v>29.64</v>
      </c>
      <c r="Q1262" s="16">
        <v>45303</v>
      </c>
      <c r="R1262" s="6" t="s">
        <v>2921</v>
      </c>
      <c r="S1262" s="9">
        <f t="shared" si="152"/>
        <v>2024</v>
      </c>
      <c r="T1262" s="12">
        <f t="shared" si="153"/>
        <v>1</v>
      </c>
      <c r="U1262" s="6" t="str">
        <f t="shared" si="154"/>
        <v>Januari</v>
      </c>
      <c r="V1262" s="9" t="str">
        <f t="shared" si="155"/>
        <v>Q1</v>
      </c>
      <c r="W1262" s="10">
        <f t="shared" si="156"/>
        <v>2295.1600000000003</v>
      </c>
      <c r="X1262" s="12">
        <f t="shared" si="157"/>
        <v>10</v>
      </c>
      <c r="Y1262" s="9" t="str">
        <f t="shared" si="158"/>
        <v>Returned</v>
      </c>
      <c r="Z1262" s="6" t="str">
        <f t="shared" si="159"/>
        <v>No Discount</v>
      </c>
    </row>
    <row r="1263" spans="1:26" x14ac:dyDescent="0.35">
      <c r="A1263" s="8">
        <v>45696</v>
      </c>
      <c r="B1263" s="6" t="s">
        <v>19</v>
      </c>
      <c r="C1263" s="6" t="s">
        <v>29</v>
      </c>
      <c r="D1263" s="12">
        <v>10</v>
      </c>
      <c r="E1263" s="10">
        <v>67.38</v>
      </c>
      <c r="F1263" s="6" t="s">
        <v>32</v>
      </c>
      <c r="G1263" s="6" t="s">
        <v>35</v>
      </c>
      <c r="H1263" s="7">
        <v>0.1</v>
      </c>
      <c r="I1263" s="6" t="s">
        <v>40</v>
      </c>
      <c r="J1263" s="10">
        <v>606.41999999999996</v>
      </c>
      <c r="K1263" s="6" t="s">
        <v>43</v>
      </c>
      <c r="L1263" s="6" t="s">
        <v>47</v>
      </c>
      <c r="M1263" s="12">
        <v>1</v>
      </c>
      <c r="N1263" s="9" t="s">
        <v>1309</v>
      </c>
      <c r="O1263" s="6" t="s">
        <v>1590</v>
      </c>
      <c r="P1263" s="11">
        <v>20.58</v>
      </c>
      <c r="Q1263" s="16">
        <v>45706</v>
      </c>
      <c r="R1263" s="6" t="s">
        <v>2922</v>
      </c>
      <c r="S1263" s="9">
        <f t="shared" si="152"/>
        <v>2025</v>
      </c>
      <c r="T1263" s="12">
        <f t="shared" si="153"/>
        <v>2</v>
      </c>
      <c r="U1263" s="6" t="str">
        <f t="shared" si="154"/>
        <v>Februari</v>
      </c>
      <c r="V1263" s="9" t="str">
        <f t="shared" si="155"/>
        <v>Q1</v>
      </c>
      <c r="W1263" s="10">
        <f t="shared" si="156"/>
        <v>585.83999999999992</v>
      </c>
      <c r="X1263" s="12">
        <f t="shared" si="157"/>
        <v>10</v>
      </c>
      <c r="Y1263" s="9" t="str">
        <f t="shared" si="158"/>
        <v>Returned</v>
      </c>
      <c r="Z1263" s="6" t="str">
        <f t="shared" si="159"/>
        <v>Medium</v>
      </c>
    </row>
    <row r="1264" spans="1:26" x14ac:dyDescent="0.35">
      <c r="A1264" s="8">
        <v>45720</v>
      </c>
      <c r="B1264" s="6" t="s">
        <v>19</v>
      </c>
      <c r="C1264" s="6" t="s">
        <v>29</v>
      </c>
      <c r="D1264" s="12">
        <v>15</v>
      </c>
      <c r="E1264" s="10">
        <v>141.13</v>
      </c>
      <c r="F1264" s="6" t="s">
        <v>33</v>
      </c>
      <c r="G1264" s="6" t="s">
        <v>34</v>
      </c>
      <c r="H1264" s="7">
        <v>0</v>
      </c>
      <c r="I1264" s="6" t="s">
        <v>39</v>
      </c>
      <c r="J1264" s="10">
        <v>2116.9499999999998</v>
      </c>
      <c r="K1264" s="6" t="s">
        <v>46</v>
      </c>
      <c r="L1264" s="6" t="s">
        <v>48</v>
      </c>
      <c r="M1264" s="12">
        <v>0</v>
      </c>
      <c r="N1264" s="9" t="s">
        <v>1310</v>
      </c>
      <c r="O1264" s="6" t="s">
        <v>2724</v>
      </c>
      <c r="P1264" s="11">
        <v>19.63</v>
      </c>
      <c r="Q1264" s="16">
        <v>45728</v>
      </c>
      <c r="R1264" s="6" t="s">
        <v>2922</v>
      </c>
      <c r="S1264" s="9">
        <f t="shared" si="152"/>
        <v>2025</v>
      </c>
      <c r="T1264" s="12">
        <f t="shared" si="153"/>
        <v>3</v>
      </c>
      <c r="U1264" s="6" t="str">
        <f t="shared" si="154"/>
        <v>Maret</v>
      </c>
      <c r="V1264" s="9" t="str">
        <f t="shared" si="155"/>
        <v>Q1</v>
      </c>
      <c r="W1264" s="10">
        <f t="shared" si="156"/>
        <v>2097.3199999999997</v>
      </c>
      <c r="X1264" s="12">
        <f t="shared" si="157"/>
        <v>8</v>
      </c>
      <c r="Y1264" s="9" t="str">
        <f t="shared" si="158"/>
        <v>Completed</v>
      </c>
      <c r="Z1264" s="6" t="str">
        <f t="shared" si="159"/>
        <v>No Discount</v>
      </c>
    </row>
    <row r="1265" spans="1:26" x14ac:dyDescent="0.35">
      <c r="A1265" s="8">
        <v>45363</v>
      </c>
      <c r="B1265" s="6" t="s">
        <v>21</v>
      </c>
      <c r="C1265" s="6" t="s">
        <v>28</v>
      </c>
      <c r="D1265" s="12">
        <v>1</v>
      </c>
      <c r="E1265" s="10">
        <v>534.61</v>
      </c>
      <c r="F1265" s="6" t="s">
        <v>33</v>
      </c>
      <c r="G1265" s="6" t="s">
        <v>35</v>
      </c>
      <c r="H1265" s="7">
        <v>0.05</v>
      </c>
      <c r="I1265" s="6" t="s">
        <v>38</v>
      </c>
      <c r="J1265" s="10">
        <v>507.87950000000001</v>
      </c>
      <c r="K1265" s="6" t="s">
        <v>42</v>
      </c>
      <c r="L1265" s="6" t="s">
        <v>48</v>
      </c>
      <c r="M1265" s="12">
        <v>0</v>
      </c>
      <c r="N1265" s="9" t="s">
        <v>1311</v>
      </c>
      <c r="O1265" s="6" t="s">
        <v>2725</v>
      </c>
      <c r="P1265" s="11">
        <v>22.68</v>
      </c>
      <c r="Q1265" s="16">
        <v>45372</v>
      </c>
      <c r="R1265" s="6" t="s">
        <v>2924</v>
      </c>
      <c r="S1265" s="9">
        <f t="shared" si="152"/>
        <v>2024</v>
      </c>
      <c r="T1265" s="12">
        <f t="shared" si="153"/>
        <v>3</v>
      </c>
      <c r="U1265" s="6" t="str">
        <f t="shared" si="154"/>
        <v>Maret</v>
      </c>
      <c r="V1265" s="9" t="str">
        <f t="shared" si="155"/>
        <v>Q1</v>
      </c>
      <c r="W1265" s="10">
        <f t="shared" si="156"/>
        <v>485.1995</v>
      </c>
      <c r="X1265" s="12">
        <f t="shared" si="157"/>
        <v>9</v>
      </c>
      <c r="Y1265" s="9" t="str">
        <f t="shared" si="158"/>
        <v>Completed</v>
      </c>
      <c r="Z1265" s="6" t="str">
        <f t="shared" si="159"/>
        <v>Low</v>
      </c>
    </row>
    <row r="1266" spans="1:26" x14ac:dyDescent="0.35">
      <c r="A1266" s="8">
        <v>45476</v>
      </c>
      <c r="B1266" s="6" t="s">
        <v>18</v>
      </c>
      <c r="C1266" s="6" t="s">
        <v>24</v>
      </c>
      <c r="D1266" s="12">
        <v>9</v>
      </c>
      <c r="E1266" s="10">
        <v>560.04</v>
      </c>
      <c r="F1266" s="6" t="s">
        <v>33</v>
      </c>
      <c r="G1266" s="6" t="s">
        <v>35</v>
      </c>
      <c r="H1266" s="7">
        <v>0.05</v>
      </c>
      <c r="I1266" s="6" t="s">
        <v>39</v>
      </c>
      <c r="J1266" s="10">
        <v>4788.3419999999996</v>
      </c>
      <c r="K1266" s="6" t="s">
        <v>43</v>
      </c>
      <c r="L1266" s="6" t="s">
        <v>49</v>
      </c>
      <c r="M1266" s="12">
        <v>0</v>
      </c>
      <c r="N1266" s="9" t="s">
        <v>1312</v>
      </c>
      <c r="O1266" s="6" t="s">
        <v>2726</v>
      </c>
      <c r="P1266" s="11">
        <v>22.81</v>
      </c>
      <c r="Q1266" s="16">
        <v>45480</v>
      </c>
      <c r="R1266" s="6" t="s">
        <v>2921</v>
      </c>
      <c r="S1266" s="9">
        <f t="shared" si="152"/>
        <v>2024</v>
      </c>
      <c r="T1266" s="12">
        <f t="shared" si="153"/>
        <v>7</v>
      </c>
      <c r="U1266" s="6" t="str">
        <f t="shared" si="154"/>
        <v>Juli</v>
      </c>
      <c r="V1266" s="9" t="str">
        <f t="shared" si="155"/>
        <v>Q3</v>
      </c>
      <c r="W1266" s="10">
        <f t="shared" si="156"/>
        <v>4765.5319999999992</v>
      </c>
      <c r="X1266" s="12">
        <f t="shared" si="157"/>
        <v>4</v>
      </c>
      <c r="Y1266" s="9" t="str">
        <f t="shared" si="158"/>
        <v>Completed</v>
      </c>
      <c r="Z1266" s="6" t="str">
        <f t="shared" si="159"/>
        <v>Low</v>
      </c>
    </row>
    <row r="1267" spans="1:26" x14ac:dyDescent="0.35">
      <c r="A1267" s="8">
        <v>45662</v>
      </c>
      <c r="B1267" s="6" t="s">
        <v>20</v>
      </c>
      <c r="C1267" s="6" t="s">
        <v>23</v>
      </c>
      <c r="D1267" s="12">
        <v>8</v>
      </c>
      <c r="E1267" s="10">
        <v>275.32</v>
      </c>
      <c r="F1267" s="6" t="s">
        <v>33</v>
      </c>
      <c r="G1267" s="6" t="s">
        <v>35</v>
      </c>
      <c r="H1267" s="7">
        <v>0.1</v>
      </c>
      <c r="I1267" s="6" t="s">
        <v>40</v>
      </c>
      <c r="J1267" s="10">
        <v>1982.3040000000001</v>
      </c>
      <c r="K1267" s="6" t="s">
        <v>46</v>
      </c>
      <c r="L1267" s="6" t="s">
        <v>48</v>
      </c>
      <c r="M1267" s="12">
        <v>0</v>
      </c>
      <c r="N1267" s="9" t="s">
        <v>1313</v>
      </c>
      <c r="O1267" s="6" t="s">
        <v>2727</v>
      </c>
      <c r="P1267" s="11">
        <v>18.260000000000002</v>
      </c>
      <c r="Q1267" s="16">
        <v>45670</v>
      </c>
      <c r="R1267" s="6" t="s">
        <v>2923</v>
      </c>
      <c r="S1267" s="9">
        <f t="shared" si="152"/>
        <v>2025</v>
      </c>
      <c r="T1267" s="12">
        <f t="shared" si="153"/>
        <v>1</v>
      </c>
      <c r="U1267" s="6" t="str">
        <f t="shared" si="154"/>
        <v>Januari</v>
      </c>
      <c r="V1267" s="9" t="str">
        <f t="shared" si="155"/>
        <v>Q1</v>
      </c>
      <c r="W1267" s="10">
        <f t="shared" si="156"/>
        <v>1964.0440000000001</v>
      </c>
      <c r="X1267" s="12">
        <f t="shared" si="157"/>
        <v>8</v>
      </c>
      <c r="Y1267" s="9" t="str">
        <f t="shared" si="158"/>
        <v>Completed</v>
      </c>
      <c r="Z1267" s="6" t="str">
        <f t="shared" si="159"/>
        <v>Medium</v>
      </c>
    </row>
    <row r="1268" spans="1:26" x14ac:dyDescent="0.35">
      <c r="A1268" s="8">
        <v>45372</v>
      </c>
      <c r="B1268" s="6" t="s">
        <v>18</v>
      </c>
      <c r="C1268" s="6" t="s">
        <v>24</v>
      </c>
      <c r="D1268" s="12">
        <v>3</v>
      </c>
      <c r="E1268" s="10">
        <v>105.73</v>
      </c>
      <c r="F1268" s="6" t="s">
        <v>33</v>
      </c>
      <c r="G1268" s="6" t="s">
        <v>35</v>
      </c>
      <c r="H1268" s="7">
        <v>0.05</v>
      </c>
      <c r="I1268" s="6" t="s">
        <v>41</v>
      </c>
      <c r="J1268" s="10">
        <v>301.33049999999997</v>
      </c>
      <c r="K1268" s="6" t="s">
        <v>45</v>
      </c>
      <c r="L1268" s="6" t="s">
        <v>47</v>
      </c>
      <c r="M1268" s="12">
        <v>1</v>
      </c>
      <c r="N1268" s="9" t="s">
        <v>1314</v>
      </c>
      <c r="O1268" s="6" t="s">
        <v>2728</v>
      </c>
      <c r="P1268" s="11">
        <v>12.12</v>
      </c>
      <c r="Q1268" s="16">
        <v>45379</v>
      </c>
      <c r="R1268" s="6" t="s">
        <v>2921</v>
      </c>
      <c r="S1268" s="9">
        <f t="shared" si="152"/>
        <v>2024</v>
      </c>
      <c r="T1268" s="12">
        <f t="shared" si="153"/>
        <v>3</v>
      </c>
      <c r="U1268" s="6" t="str">
        <f t="shared" si="154"/>
        <v>Maret</v>
      </c>
      <c r="V1268" s="9" t="str">
        <f t="shared" si="155"/>
        <v>Q1</v>
      </c>
      <c r="W1268" s="10">
        <f t="shared" si="156"/>
        <v>289.21049999999997</v>
      </c>
      <c r="X1268" s="12">
        <f t="shared" si="157"/>
        <v>7</v>
      </c>
      <c r="Y1268" s="9" t="str">
        <f t="shared" si="158"/>
        <v>Returned</v>
      </c>
      <c r="Z1268" s="6" t="str">
        <f t="shared" si="159"/>
        <v>Low</v>
      </c>
    </row>
    <row r="1269" spans="1:26" x14ac:dyDescent="0.35">
      <c r="A1269" s="8">
        <v>45744</v>
      </c>
      <c r="B1269" s="6" t="s">
        <v>21</v>
      </c>
      <c r="C1269" s="6" t="s">
        <v>27</v>
      </c>
      <c r="D1269" s="12">
        <v>15</v>
      </c>
      <c r="E1269" s="10">
        <v>568.80999999999995</v>
      </c>
      <c r="F1269" s="6" t="s">
        <v>33</v>
      </c>
      <c r="G1269" s="6" t="s">
        <v>35</v>
      </c>
      <c r="H1269" s="7">
        <v>0.1</v>
      </c>
      <c r="I1269" s="6" t="s">
        <v>38</v>
      </c>
      <c r="J1269" s="10">
        <v>7678.9349999999986</v>
      </c>
      <c r="K1269" s="6" t="s">
        <v>43</v>
      </c>
      <c r="L1269" s="6" t="s">
        <v>2928</v>
      </c>
      <c r="M1269" s="12">
        <v>0</v>
      </c>
      <c r="N1269" s="9" t="s">
        <v>1315</v>
      </c>
      <c r="O1269" s="6" t="s">
        <v>2729</v>
      </c>
      <c r="P1269" s="11">
        <v>8.5399999999999991</v>
      </c>
      <c r="Q1269" s="16">
        <v>45750</v>
      </c>
      <c r="R1269" s="6" t="s">
        <v>2924</v>
      </c>
      <c r="S1269" s="9">
        <f t="shared" si="152"/>
        <v>2025</v>
      </c>
      <c r="T1269" s="12">
        <f t="shared" si="153"/>
        <v>3</v>
      </c>
      <c r="U1269" s="6" t="str">
        <f t="shared" si="154"/>
        <v>Maret</v>
      </c>
      <c r="V1269" s="9" t="str">
        <f t="shared" si="155"/>
        <v>Q1</v>
      </c>
      <c r="W1269" s="10">
        <f t="shared" si="156"/>
        <v>7670.3949999999986</v>
      </c>
      <c r="X1269" s="12">
        <f t="shared" si="157"/>
        <v>6</v>
      </c>
      <c r="Y1269" s="9" t="str">
        <f t="shared" si="158"/>
        <v>Completed</v>
      </c>
      <c r="Z1269" s="6" t="str">
        <f t="shared" si="159"/>
        <v>Medium</v>
      </c>
    </row>
    <row r="1270" spans="1:26" x14ac:dyDescent="0.35">
      <c r="A1270" s="8">
        <v>45760</v>
      </c>
      <c r="B1270" s="6" t="s">
        <v>21</v>
      </c>
      <c r="C1270" s="6" t="s">
        <v>23</v>
      </c>
      <c r="D1270" s="12">
        <v>20</v>
      </c>
      <c r="E1270" s="10">
        <v>190.39</v>
      </c>
      <c r="F1270" s="6" t="s">
        <v>30</v>
      </c>
      <c r="G1270" s="6" t="s">
        <v>35</v>
      </c>
      <c r="H1270" s="7">
        <v>0.1</v>
      </c>
      <c r="I1270" s="6" t="s">
        <v>41</v>
      </c>
      <c r="J1270" s="10">
        <v>3427.02</v>
      </c>
      <c r="K1270" s="6" t="s">
        <v>43</v>
      </c>
      <c r="L1270" s="6" t="s">
        <v>48</v>
      </c>
      <c r="M1270" s="12">
        <v>0</v>
      </c>
      <c r="N1270" s="9" t="s">
        <v>1316</v>
      </c>
      <c r="O1270" s="6" t="s">
        <v>2730</v>
      </c>
      <c r="P1270" s="11">
        <v>49.93</v>
      </c>
      <c r="Q1270" s="16">
        <v>45765</v>
      </c>
      <c r="R1270" s="6" t="s">
        <v>2924</v>
      </c>
      <c r="S1270" s="9">
        <f t="shared" si="152"/>
        <v>2025</v>
      </c>
      <c r="T1270" s="12">
        <f t="shared" si="153"/>
        <v>4</v>
      </c>
      <c r="U1270" s="6" t="str">
        <f t="shared" si="154"/>
        <v>April</v>
      </c>
      <c r="V1270" s="9" t="str">
        <f t="shared" si="155"/>
        <v>Q2</v>
      </c>
      <c r="W1270" s="10">
        <f t="shared" si="156"/>
        <v>3377.09</v>
      </c>
      <c r="X1270" s="12">
        <f t="shared" si="157"/>
        <v>5</v>
      </c>
      <c r="Y1270" s="9" t="str">
        <f t="shared" si="158"/>
        <v>Completed</v>
      </c>
      <c r="Z1270" s="6" t="str">
        <f t="shared" si="159"/>
        <v>Medium</v>
      </c>
    </row>
    <row r="1271" spans="1:26" x14ac:dyDescent="0.35">
      <c r="A1271" s="8">
        <v>45412</v>
      </c>
      <c r="B1271" s="6" t="s">
        <v>22</v>
      </c>
      <c r="C1271" s="6" t="s">
        <v>26</v>
      </c>
      <c r="D1271" s="12">
        <v>19</v>
      </c>
      <c r="E1271" s="10">
        <v>433.39</v>
      </c>
      <c r="F1271" s="6" t="s">
        <v>32</v>
      </c>
      <c r="G1271" s="6" t="s">
        <v>35</v>
      </c>
      <c r="H1271" s="7">
        <v>0.05</v>
      </c>
      <c r="I1271" s="6" t="s">
        <v>41</v>
      </c>
      <c r="J1271" s="10">
        <v>7822.6894999999986</v>
      </c>
      <c r="K1271" s="6" t="s">
        <v>42</v>
      </c>
      <c r="L1271" s="6" t="s">
        <v>49</v>
      </c>
      <c r="M1271" s="12">
        <v>0</v>
      </c>
      <c r="N1271" s="9" t="s">
        <v>1317</v>
      </c>
      <c r="O1271" s="6" t="s">
        <v>2731</v>
      </c>
      <c r="P1271" s="11">
        <v>7.59</v>
      </c>
      <c r="Q1271" s="16">
        <v>45421</v>
      </c>
      <c r="R1271" s="6" t="s">
        <v>2925</v>
      </c>
      <c r="S1271" s="9">
        <f t="shared" si="152"/>
        <v>2024</v>
      </c>
      <c r="T1271" s="12">
        <f t="shared" si="153"/>
        <v>4</v>
      </c>
      <c r="U1271" s="6" t="str">
        <f t="shared" si="154"/>
        <v>April</v>
      </c>
      <c r="V1271" s="9" t="str">
        <f t="shared" si="155"/>
        <v>Q2</v>
      </c>
      <c r="W1271" s="10">
        <f t="shared" si="156"/>
        <v>7815.0994999999984</v>
      </c>
      <c r="X1271" s="12">
        <f t="shared" si="157"/>
        <v>9</v>
      </c>
      <c r="Y1271" s="9" t="str">
        <f t="shared" si="158"/>
        <v>Completed</v>
      </c>
      <c r="Z1271" s="6" t="str">
        <f t="shared" si="159"/>
        <v>Low</v>
      </c>
    </row>
    <row r="1272" spans="1:26" x14ac:dyDescent="0.35">
      <c r="A1272" s="8">
        <v>45703</v>
      </c>
      <c r="B1272" s="6" t="s">
        <v>19</v>
      </c>
      <c r="C1272" s="6" t="s">
        <v>24</v>
      </c>
      <c r="D1272" s="12">
        <v>1</v>
      </c>
      <c r="E1272" s="10">
        <v>92.72</v>
      </c>
      <c r="F1272" s="6" t="s">
        <v>32</v>
      </c>
      <c r="G1272" s="6" t="s">
        <v>34</v>
      </c>
      <c r="H1272" s="7">
        <v>0.15</v>
      </c>
      <c r="I1272" s="6" t="s">
        <v>36</v>
      </c>
      <c r="J1272" s="10">
        <v>78.811999999999998</v>
      </c>
      <c r="K1272" s="6" t="s">
        <v>45</v>
      </c>
      <c r="L1272" s="6" t="s">
        <v>49</v>
      </c>
      <c r="M1272" s="12">
        <v>0</v>
      </c>
      <c r="N1272" s="9" t="s">
        <v>1318</v>
      </c>
      <c r="O1272" s="6" t="s">
        <v>2732</v>
      </c>
      <c r="P1272" s="11">
        <v>48.46</v>
      </c>
      <c r="Q1272" s="16">
        <v>45707</v>
      </c>
      <c r="R1272" s="6" t="s">
        <v>2922</v>
      </c>
      <c r="S1272" s="9">
        <f t="shared" si="152"/>
        <v>2025</v>
      </c>
      <c r="T1272" s="12">
        <f t="shared" si="153"/>
        <v>2</v>
      </c>
      <c r="U1272" s="6" t="str">
        <f t="shared" si="154"/>
        <v>Februari</v>
      </c>
      <c r="V1272" s="9" t="str">
        <f t="shared" si="155"/>
        <v>Q1</v>
      </c>
      <c r="W1272" s="10">
        <f t="shared" si="156"/>
        <v>30.351999999999997</v>
      </c>
      <c r="X1272" s="12">
        <f t="shared" si="157"/>
        <v>4</v>
      </c>
      <c r="Y1272" s="9" t="str">
        <f t="shared" si="158"/>
        <v>Completed</v>
      </c>
      <c r="Z1272" s="6" t="str">
        <f t="shared" si="159"/>
        <v>High</v>
      </c>
    </row>
    <row r="1273" spans="1:26" x14ac:dyDescent="0.35">
      <c r="A1273" s="8">
        <v>45706</v>
      </c>
      <c r="B1273" s="6" t="s">
        <v>22</v>
      </c>
      <c r="C1273" s="6" t="s">
        <v>23</v>
      </c>
      <c r="D1273" s="12">
        <v>1</v>
      </c>
      <c r="E1273" s="10">
        <v>263.27999999999997</v>
      </c>
      <c r="F1273" s="6" t="s">
        <v>33</v>
      </c>
      <c r="G1273" s="6" t="s">
        <v>34</v>
      </c>
      <c r="H1273" s="7">
        <v>0.1</v>
      </c>
      <c r="I1273" s="6" t="s">
        <v>36</v>
      </c>
      <c r="J1273" s="10">
        <v>236.952</v>
      </c>
      <c r="K1273" s="6" t="s">
        <v>44</v>
      </c>
      <c r="L1273" s="6" t="s">
        <v>48</v>
      </c>
      <c r="M1273" s="12">
        <v>0</v>
      </c>
      <c r="N1273" s="9" t="s">
        <v>1319</v>
      </c>
      <c r="O1273" s="6" t="s">
        <v>2733</v>
      </c>
      <c r="P1273" s="11">
        <v>36.28</v>
      </c>
      <c r="Q1273" s="16">
        <v>45711</v>
      </c>
      <c r="R1273" s="6" t="s">
        <v>2925</v>
      </c>
      <c r="S1273" s="9">
        <f t="shared" si="152"/>
        <v>2025</v>
      </c>
      <c r="T1273" s="12">
        <f t="shared" si="153"/>
        <v>2</v>
      </c>
      <c r="U1273" s="6" t="str">
        <f t="shared" si="154"/>
        <v>Februari</v>
      </c>
      <c r="V1273" s="9" t="str">
        <f t="shared" si="155"/>
        <v>Q1</v>
      </c>
      <c r="W1273" s="10">
        <f t="shared" si="156"/>
        <v>200.672</v>
      </c>
      <c r="X1273" s="12">
        <f t="shared" si="157"/>
        <v>5</v>
      </c>
      <c r="Y1273" s="9" t="str">
        <f t="shared" si="158"/>
        <v>Completed</v>
      </c>
      <c r="Z1273" s="6" t="str">
        <f t="shared" si="159"/>
        <v>Medium</v>
      </c>
    </row>
    <row r="1274" spans="1:26" x14ac:dyDescent="0.35">
      <c r="A1274" s="8">
        <v>45177</v>
      </c>
      <c r="B1274" s="6" t="s">
        <v>22</v>
      </c>
      <c r="C1274" s="6" t="s">
        <v>24</v>
      </c>
      <c r="D1274" s="12">
        <v>11</v>
      </c>
      <c r="E1274" s="10">
        <v>358.59</v>
      </c>
      <c r="F1274" s="6" t="s">
        <v>30</v>
      </c>
      <c r="G1274" s="6" t="s">
        <v>34</v>
      </c>
      <c r="H1274" s="7">
        <v>0</v>
      </c>
      <c r="I1274" s="6" t="s">
        <v>38</v>
      </c>
      <c r="J1274" s="10">
        <v>3944.49</v>
      </c>
      <c r="K1274" s="6" t="s">
        <v>44</v>
      </c>
      <c r="L1274" s="6" t="s">
        <v>2928</v>
      </c>
      <c r="M1274" s="12">
        <v>0</v>
      </c>
      <c r="N1274" s="9" t="s">
        <v>1320</v>
      </c>
      <c r="O1274" s="6" t="s">
        <v>2734</v>
      </c>
      <c r="P1274" s="11">
        <v>29.19</v>
      </c>
      <c r="Q1274" s="16">
        <v>45179</v>
      </c>
      <c r="R1274" s="6" t="s">
        <v>2925</v>
      </c>
      <c r="S1274" s="9">
        <f t="shared" si="152"/>
        <v>2023</v>
      </c>
      <c r="T1274" s="12">
        <f t="shared" si="153"/>
        <v>9</v>
      </c>
      <c r="U1274" s="6" t="str">
        <f t="shared" si="154"/>
        <v>September</v>
      </c>
      <c r="V1274" s="9" t="str">
        <f t="shared" si="155"/>
        <v>Q3</v>
      </c>
      <c r="W1274" s="10">
        <f t="shared" si="156"/>
        <v>3915.2999999999997</v>
      </c>
      <c r="X1274" s="12">
        <f t="shared" si="157"/>
        <v>2</v>
      </c>
      <c r="Y1274" s="9" t="str">
        <f t="shared" si="158"/>
        <v>Completed</v>
      </c>
      <c r="Z1274" s="6" t="str">
        <f t="shared" si="159"/>
        <v>No Discount</v>
      </c>
    </row>
    <row r="1275" spans="1:26" x14ac:dyDescent="0.35">
      <c r="A1275" s="8">
        <v>45326</v>
      </c>
      <c r="B1275" s="6" t="s">
        <v>21</v>
      </c>
      <c r="C1275" s="6" t="s">
        <v>28</v>
      </c>
      <c r="D1275" s="12">
        <v>18</v>
      </c>
      <c r="E1275" s="10">
        <v>595.53</v>
      </c>
      <c r="F1275" s="6" t="s">
        <v>30</v>
      </c>
      <c r="G1275" s="6" t="s">
        <v>35</v>
      </c>
      <c r="H1275" s="7">
        <v>0</v>
      </c>
      <c r="I1275" s="6" t="s">
        <v>38</v>
      </c>
      <c r="J1275" s="10">
        <v>10719.54</v>
      </c>
      <c r="K1275" s="6" t="s">
        <v>46</v>
      </c>
      <c r="L1275" s="6" t="s">
        <v>49</v>
      </c>
      <c r="M1275" s="12">
        <v>0</v>
      </c>
      <c r="N1275" s="9" t="s">
        <v>1321</v>
      </c>
      <c r="O1275" s="6" t="s">
        <v>2735</v>
      </c>
      <c r="P1275" s="11">
        <v>42.91</v>
      </c>
      <c r="Q1275" s="16">
        <v>45328</v>
      </c>
      <c r="R1275" s="6" t="s">
        <v>2924</v>
      </c>
      <c r="S1275" s="9">
        <f t="shared" si="152"/>
        <v>2024</v>
      </c>
      <c r="T1275" s="12">
        <f t="shared" si="153"/>
        <v>2</v>
      </c>
      <c r="U1275" s="6" t="str">
        <f t="shared" si="154"/>
        <v>Februari</v>
      </c>
      <c r="V1275" s="9" t="str">
        <f t="shared" si="155"/>
        <v>Q1</v>
      </c>
      <c r="W1275" s="10">
        <f t="shared" si="156"/>
        <v>10676.630000000001</v>
      </c>
      <c r="X1275" s="12">
        <f t="shared" si="157"/>
        <v>2</v>
      </c>
      <c r="Y1275" s="9" t="str">
        <f t="shared" si="158"/>
        <v>Completed</v>
      </c>
      <c r="Z1275" s="6" t="str">
        <f t="shared" si="159"/>
        <v>No Discount</v>
      </c>
    </row>
    <row r="1276" spans="1:26" x14ac:dyDescent="0.35">
      <c r="A1276" s="8">
        <v>45621</v>
      </c>
      <c r="B1276" s="6" t="s">
        <v>20</v>
      </c>
      <c r="C1276" s="6" t="s">
        <v>27</v>
      </c>
      <c r="D1276" s="12">
        <v>14</v>
      </c>
      <c r="E1276" s="10">
        <v>574.32000000000005</v>
      </c>
      <c r="F1276" s="6" t="s">
        <v>33</v>
      </c>
      <c r="G1276" s="6" t="s">
        <v>34</v>
      </c>
      <c r="H1276" s="7">
        <v>0.15</v>
      </c>
      <c r="I1276" s="6" t="s">
        <v>40</v>
      </c>
      <c r="J1276" s="10">
        <v>6834.4080000000004</v>
      </c>
      <c r="K1276" s="6" t="s">
        <v>44</v>
      </c>
      <c r="L1276" s="6" t="s">
        <v>48</v>
      </c>
      <c r="M1276" s="12">
        <v>0</v>
      </c>
      <c r="N1276" s="9" t="s">
        <v>1322</v>
      </c>
      <c r="O1276" s="6" t="s">
        <v>2736</v>
      </c>
      <c r="P1276" s="11">
        <v>12.07</v>
      </c>
      <c r="Q1276" s="16">
        <v>45631</v>
      </c>
      <c r="R1276" s="6" t="s">
        <v>2923</v>
      </c>
      <c r="S1276" s="9">
        <f t="shared" si="152"/>
        <v>2024</v>
      </c>
      <c r="T1276" s="12">
        <f t="shared" si="153"/>
        <v>11</v>
      </c>
      <c r="U1276" s="6" t="str">
        <f t="shared" si="154"/>
        <v>November</v>
      </c>
      <c r="V1276" s="9" t="str">
        <f t="shared" si="155"/>
        <v>Q4</v>
      </c>
      <c r="W1276" s="10">
        <f t="shared" si="156"/>
        <v>6822.3380000000006</v>
      </c>
      <c r="X1276" s="12">
        <f t="shared" si="157"/>
        <v>10</v>
      </c>
      <c r="Y1276" s="9" t="str">
        <f t="shared" si="158"/>
        <v>Completed</v>
      </c>
      <c r="Z1276" s="6" t="str">
        <f t="shared" si="159"/>
        <v>High</v>
      </c>
    </row>
    <row r="1277" spans="1:26" x14ac:dyDescent="0.35">
      <c r="A1277" s="8">
        <v>45656</v>
      </c>
      <c r="B1277" s="6" t="s">
        <v>20</v>
      </c>
      <c r="C1277" s="6" t="s">
        <v>23</v>
      </c>
      <c r="D1277" s="12">
        <v>18</v>
      </c>
      <c r="E1277" s="10">
        <v>444.13</v>
      </c>
      <c r="F1277" s="6" t="s">
        <v>33</v>
      </c>
      <c r="G1277" s="6" t="s">
        <v>35</v>
      </c>
      <c r="H1277" s="7">
        <v>0</v>
      </c>
      <c r="I1277" s="6" t="s">
        <v>38</v>
      </c>
      <c r="J1277" s="10">
        <v>7994.34</v>
      </c>
      <c r="K1277" s="6" t="s">
        <v>46</v>
      </c>
      <c r="L1277" s="6" t="s">
        <v>48</v>
      </c>
      <c r="M1277" s="12">
        <v>0</v>
      </c>
      <c r="N1277" s="9" t="s">
        <v>1323</v>
      </c>
      <c r="O1277" s="6" t="s">
        <v>2737</v>
      </c>
      <c r="P1277" s="11">
        <v>5.41</v>
      </c>
      <c r="Q1277" s="16">
        <v>45659</v>
      </c>
      <c r="R1277" s="6" t="s">
        <v>2923</v>
      </c>
      <c r="S1277" s="9">
        <f t="shared" si="152"/>
        <v>2024</v>
      </c>
      <c r="T1277" s="12">
        <f t="shared" si="153"/>
        <v>12</v>
      </c>
      <c r="U1277" s="6" t="str">
        <f t="shared" si="154"/>
        <v>Desember</v>
      </c>
      <c r="V1277" s="9" t="str">
        <f t="shared" si="155"/>
        <v>Q4</v>
      </c>
      <c r="W1277" s="10">
        <f t="shared" si="156"/>
        <v>7988.93</v>
      </c>
      <c r="X1277" s="12">
        <f t="shared" si="157"/>
        <v>3</v>
      </c>
      <c r="Y1277" s="9" t="str">
        <f t="shared" si="158"/>
        <v>Completed</v>
      </c>
      <c r="Z1277" s="6" t="str">
        <f t="shared" si="159"/>
        <v>No Discount</v>
      </c>
    </row>
    <row r="1278" spans="1:26" x14ac:dyDescent="0.35">
      <c r="A1278" s="8">
        <v>45174</v>
      </c>
      <c r="B1278" s="6" t="s">
        <v>22</v>
      </c>
      <c r="C1278" s="6" t="s">
        <v>28</v>
      </c>
      <c r="D1278" s="12">
        <v>19</v>
      </c>
      <c r="E1278" s="10">
        <v>431.47</v>
      </c>
      <c r="F1278" s="6" t="s">
        <v>31</v>
      </c>
      <c r="G1278" s="6" t="s">
        <v>35</v>
      </c>
      <c r="H1278" s="7">
        <v>0.1</v>
      </c>
      <c r="I1278" s="6" t="s">
        <v>36</v>
      </c>
      <c r="J1278" s="10">
        <v>7378.1370000000006</v>
      </c>
      <c r="K1278" s="6" t="s">
        <v>43</v>
      </c>
      <c r="L1278" s="6" t="s">
        <v>49</v>
      </c>
      <c r="M1278" s="12">
        <v>0</v>
      </c>
      <c r="N1278" s="9" t="s">
        <v>1324</v>
      </c>
      <c r="O1278" s="6" t="s">
        <v>2738</v>
      </c>
      <c r="P1278" s="11">
        <v>49.23</v>
      </c>
      <c r="Q1278" s="16">
        <v>45179</v>
      </c>
      <c r="R1278" s="6" t="s">
        <v>2925</v>
      </c>
      <c r="S1278" s="9">
        <f t="shared" si="152"/>
        <v>2023</v>
      </c>
      <c r="T1278" s="12">
        <f t="shared" si="153"/>
        <v>9</v>
      </c>
      <c r="U1278" s="6" t="str">
        <f t="shared" si="154"/>
        <v>September</v>
      </c>
      <c r="V1278" s="9" t="str">
        <f t="shared" si="155"/>
        <v>Q3</v>
      </c>
      <c r="W1278" s="10">
        <f t="shared" si="156"/>
        <v>7328.9070000000011</v>
      </c>
      <c r="X1278" s="12">
        <f t="shared" si="157"/>
        <v>5</v>
      </c>
      <c r="Y1278" s="9" t="str">
        <f t="shared" si="158"/>
        <v>Completed</v>
      </c>
      <c r="Z1278" s="6" t="str">
        <f t="shared" si="159"/>
        <v>Medium</v>
      </c>
    </row>
    <row r="1279" spans="1:26" x14ac:dyDescent="0.35">
      <c r="A1279" s="8">
        <v>45139</v>
      </c>
      <c r="B1279" s="6" t="s">
        <v>22</v>
      </c>
      <c r="C1279" s="6" t="s">
        <v>29</v>
      </c>
      <c r="D1279" s="12">
        <v>19</v>
      </c>
      <c r="E1279" s="10">
        <v>67.489999999999995</v>
      </c>
      <c r="F1279" s="6" t="s">
        <v>32</v>
      </c>
      <c r="G1279" s="6" t="s">
        <v>35</v>
      </c>
      <c r="H1279" s="7">
        <v>0</v>
      </c>
      <c r="I1279" s="6" t="s">
        <v>38</v>
      </c>
      <c r="J1279" s="10">
        <v>1282.31</v>
      </c>
      <c r="K1279" s="6" t="s">
        <v>45</v>
      </c>
      <c r="L1279" s="6" t="s">
        <v>48</v>
      </c>
      <c r="M1279" s="12">
        <v>0</v>
      </c>
      <c r="N1279" s="9" t="s">
        <v>1325</v>
      </c>
      <c r="O1279" s="6" t="s">
        <v>2739</v>
      </c>
      <c r="P1279" s="11">
        <v>32.04</v>
      </c>
      <c r="Q1279" s="16">
        <v>45149</v>
      </c>
      <c r="R1279" s="6" t="s">
        <v>2925</v>
      </c>
      <c r="S1279" s="9">
        <f t="shared" si="152"/>
        <v>2023</v>
      </c>
      <c r="T1279" s="12">
        <f t="shared" si="153"/>
        <v>8</v>
      </c>
      <c r="U1279" s="6" t="str">
        <f t="shared" si="154"/>
        <v>Agustus</v>
      </c>
      <c r="V1279" s="9" t="str">
        <f t="shared" si="155"/>
        <v>Q3</v>
      </c>
      <c r="W1279" s="10">
        <f t="shared" si="156"/>
        <v>1250.27</v>
      </c>
      <c r="X1279" s="12">
        <f t="shared" si="157"/>
        <v>10</v>
      </c>
      <c r="Y1279" s="9" t="str">
        <f t="shared" si="158"/>
        <v>Completed</v>
      </c>
      <c r="Z1279" s="6" t="str">
        <f t="shared" si="159"/>
        <v>No Discount</v>
      </c>
    </row>
    <row r="1280" spans="1:26" x14ac:dyDescent="0.35">
      <c r="A1280" s="8">
        <v>44932</v>
      </c>
      <c r="B1280" s="6" t="s">
        <v>21</v>
      </c>
      <c r="C1280" s="6" t="s">
        <v>28</v>
      </c>
      <c r="D1280" s="12">
        <v>11</v>
      </c>
      <c r="E1280" s="10">
        <v>25.67</v>
      </c>
      <c r="F1280" s="6" t="s">
        <v>32</v>
      </c>
      <c r="G1280" s="6" t="s">
        <v>35</v>
      </c>
      <c r="H1280" s="7">
        <v>0.15</v>
      </c>
      <c r="I1280" s="6" t="s">
        <v>39</v>
      </c>
      <c r="J1280" s="10">
        <v>240.0145</v>
      </c>
      <c r="K1280" s="6" t="s">
        <v>44</v>
      </c>
      <c r="L1280" s="6" t="s">
        <v>48</v>
      </c>
      <c r="M1280" s="12">
        <v>0</v>
      </c>
      <c r="N1280" s="9" t="s">
        <v>1326</v>
      </c>
      <c r="O1280" s="6" t="s">
        <v>2740</v>
      </c>
      <c r="P1280" s="11">
        <v>30.12</v>
      </c>
      <c r="Q1280" s="16">
        <v>44934</v>
      </c>
      <c r="R1280" s="6" t="s">
        <v>2924</v>
      </c>
      <c r="S1280" s="9">
        <f t="shared" si="152"/>
        <v>2023</v>
      </c>
      <c r="T1280" s="12">
        <f t="shared" si="153"/>
        <v>1</v>
      </c>
      <c r="U1280" s="6" t="str">
        <f t="shared" si="154"/>
        <v>Januari</v>
      </c>
      <c r="V1280" s="9" t="str">
        <f t="shared" si="155"/>
        <v>Q1</v>
      </c>
      <c r="W1280" s="10">
        <f t="shared" si="156"/>
        <v>209.89449999999999</v>
      </c>
      <c r="X1280" s="12">
        <f t="shared" si="157"/>
        <v>2</v>
      </c>
      <c r="Y1280" s="9" t="str">
        <f t="shared" si="158"/>
        <v>Completed</v>
      </c>
      <c r="Z1280" s="6" t="str">
        <f t="shared" si="159"/>
        <v>High</v>
      </c>
    </row>
    <row r="1281" spans="1:26" x14ac:dyDescent="0.35">
      <c r="A1281" s="8">
        <v>45779</v>
      </c>
      <c r="B1281" s="6" t="s">
        <v>21</v>
      </c>
      <c r="C1281" s="6" t="s">
        <v>24</v>
      </c>
      <c r="D1281" s="12">
        <v>4</v>
      </c>
      <c r="E1281" s="10">
        <v>368.69</v>
      </c>
      <c r="F1281" s="6" t="s">
        <v>33</v>
      </c>
      <c r="G1281" s="6" t="s">
        <v>34</v>
      </c>
      <c r="H1281" s="7">
        <v>0</v>
      </c>
      <c r="I1281" s="6" t="s">
        <v>40</v>
      </c>
      <c r="J1281" s="10">
        <v>1474.76</v>
      </c>
      <c r="K1281" s="6" t="s">
        <v>43</v>
      </c>
      <c r="L1281" s="6" t="s">
        <v>49</v>
      </c>
      <c r="M1281" s="12">
        <v>0</v>
      </c>
      <c r="N1281" s="9" t="s">
        <v>1327</v>
      </c>
      <c r="O1281" s="6" t="s">
        <v>2741</v>
      </c>
      <c r="P1281" s="11">
        <v>48.57</v>
      </c>
      <c r="Q1281" s="16">
        <v>45783</v>
      </c>
      <c r="R1281" s="6" t="s">
        <v>2924</v>
      </c>
      <c r="S1281" s="9">
        <f t="shared" si="152"/>
        <v>2025</v>
      </c>
      <c r="T1281" s="12">
        <f t="shared" si="153"/>
        <v>5</v>
      </c>
      <c r="U1281" s="6" t="str">
        <f t="shared" si="154"/>
        <v>Mei</v>
      </c>
      <c r="V1281" s="9" t="str">
        <f t="shared" si="155"/>
        <v>Q2</v>
      </c>
      <c r="W1281" s="10">
        <f t="shared" si="156"/>
        <v>1426.19</v>
      </c>
      <c r="X1281" s="12">
        <f t="shared" si="157"/>
        <v>4</v>
      </c>
      <c r="Y1281" s="9" t="str">
        <f t="shared" si="158"/>
        <v>Completed</v>
      </c>
      <c r="Z1281" s="6" t="str">
        <f t="shared" si="159"/>
        <v>No Discount</v>
      </c>
    </row>
    <row r="1282" spans="1:26" x14ac:dyDescent="0.35">
      <c r="A1282" s="8">
        <v>45281</v>
      </c>
      <c r="B1282" s="6" t="s">
        <v>22</v>
      </c>
      <c r="C1282" s="6" t="s">
        <v>27</v>
      </c>
      <c r="D1282" s="12">
        <v>7</v>
      </c>
      <c r="E1282" s="10">
        <v>257.01</v>
      </c>
      <c r="F1282" s="6" t="s">
        <v>33</v>
      </c>
      <c r="G1282" s="6" t="s">
        <v>35</v>
      </c>
      <c r="H1282" s="7">
        <v>0.05</v>
      </c>
      <c r="I1282" s="6" t="s">
        <v>36</v>
      </c>
      <c r="J1282" s="10">
        <v>1709.1165000000001</v>
      </c>
      <c r="K1282" s="6" t="s">
        <v>44</v>
      </c>
      <c r="L1282" s="6" t="s">
        <v>2928</v>
      </c>
      <c r="M1282" s="12">
        <v>0</v>
      </c>
      <c r="N1282" s="9" t="s">
        <v>1328</v>
      </c>
      <c r="O1282" s="6" t="s">
        <v>2742</v>
      </c>
      <c r="P1282" s="11">
        <v>35.520000000000003</v>
      </c>
      <c r="Q1282" s="16">
        <v>45288</v>
      </c>
      <c r="R1282" s="6" t="s">
        <v>2925</v>
      </c>
      <c r="S1282" s="9">
        <f t="shared" si="152"/>
        <v>2023</v>
      </c>
      <c r="T1282" s="12">
        <f t="shared" si="153"/>
        <v>12</v>
      </c>
      <c r="U1282" s="6" t="str">
        <f t="shared" si="154"/>
        <v>Desember</v>
      </c>
      <c r="V1282" s="9" t="str">
        <f t="shared" si="155"/>
        <v>Q4</v>
      </c>
      <c r="W1282" s="10">
        <f t="shared" si="156"/>
        <v>1673.5965000000001</v>
      </c>
      <c r="X1282" s="12">
        <f t="shared" si="157"/>
        <v>7</v>
      </c>
      <c r="Y1282" s="9" t="str">
        <f t="shared" si="158"/>
        <v>Completed</v>
      </c>
      <c r="Z1282" s="6" t="str">
        <f t="shared" si="159"/>
        <v>Low</v>
      </c>
    </row>
    <row r="1283" spans="1:26" x14ac:dyDescent="0.35">
      <c r="A1283" s="8">
        <v>45545</v>
      </c>
      <c r="B1283" s="6" t="s">
        <v>18</v>
      </c>
      <c r="C1283" s="6" t="s">
        <v>23</v>
      </c>
      <c r="D1283" s="12">
        <v>14</v>
      </c>
      <c r="E1283" s="10">
        <v>85.54</v>
      </c>
      <c r="F1283" s="6" t="s">
        <v>30</v>
      </c>
      <c r="G1283" s="6" t="s">
        <v>34</v>
      </c>
      <c r="H1283" s="7">
        <v>0</v>
      </c>
      <c r="I1283" s="6" t="s">
        <v>38</v>
      </c>
      <c r="J1283" s="10">
        <v>1197.56</v>
      </c>
      <c r="K1283" s="6" t="s">
        <v>43</v>
      </c>
      <c r="L1283" s="6" t="s">
        <v>47</v>
      </c>
      <c r="M1283" s="12">
        <v>0</v>
      </c>
      <c r="N1283" s="9" t="s">
        <v>1329</v>
      </c>
      <c r="O1283" s="6" t="s">
        <v>2743</v>
      </c>
      <c r="P1283" s="11">
        <v>16.079999999999998</v>
      </c>
      <c r="Q1283" s="16">
        <v>45549</v>
      </c>
      <c r="R1283" s="6" t="s">
        <v>2921</v>
      </c>
      <c r="S1283" s="9">
        <f t="shared" si="152"/>
        <v>2024</v>
      </c>
      <c r="T1283" s="12">
        <f t="shared" si="153"/>
        <v>9</v>
      </c>
      <c r="U1283" s="6" t="str">
        <f t="shared" si="154"/>
        <v>September</v>
      </c>
      <c r="V1283" s="9" t="str">
        <f t="shared" si="155"/>
        <v>Q3</v>
      </c>
      <c r="W1283" s="10">
        <f t="shared" si="156"/>
        <v>1181.48</v>
      </c>
      <c r="X1283" s="12">
        <f t="shared" si="157"/>
        <v>4</v>
      </c>
      <c r="Y1283" s="9" t="str">
        <f t="shared" si="158"/>
        <v>Completed</v>
      </c>
      <c r="Z1283" s="6" t="str">
        <f t="shared" si="159"/>
        <v>No Discount</v>
      </c>
    </row>
    <row r="1284" spans="1:26" x14ac:dyDescent="0.35">
      <c r="A1284" s="8">
        <v>45387</v>
      </c>
      <c r="B1284" s="6" t="s">
        <v>21</v>
      </c>
      <c r="C1284" s="6" t="s">
        <v>26</v>
      </c>
      <c r="D1284" s="12">
        <v>9</v>
      </c>
      <c r="E1284" s="10">
        <v>267.60000000000002</v>
      </c>
      <c r="F1284" s="6" t="s">
        <v>33</v>
      </c>
      <c r="G1284" s="6" t="s">
        <v>35</v>
      </c>
      <c r="H1284" s="7">
        <v>0.15</v>
      </c>
      <c r="I1284" s="6" t="s">
        <v>36</v>
      </c>
      <c r="J1284" s="10">
        <v>2047.14</v>
      </c>
      <c r="K1284" s="6" t="s">
        <v>44</v>
      </c>
      <c r="L1284" s="6" t="s">
        <v>47</v>
      </c>
      <c r="M1284" s="12">
        <v>0</v>
      </c>
      <c r="N1284" s="9" t="s">
        <v>1330</v>
      </c>
      <c r="O1284" s="6" t="s">
        <v>2744</v>
      </c>
      <c r="P1284" s="11">
        <v>8.48</v>
      </c>
      <c r="Q1284" s="16">
        <v>45392</v>
      </c>
      <c r="R1284" s="6" t="s">
        <v>2924</v>
      </c>
      <c r="S1284" s="9">
        <f t="shared" ref="S1284:S1347" si="160">YEAR(A1284)</f>
        <v>2024</v>
      </c>
      <c r="T1284" s="12">
        <f t="shared" ref="T1284:T1347" si="161">MONTH(A1284)</f>
        <v>4</v>
      </c>
      <c r="U1284" s="6" t="str">
        <f t="shared" ref="U1284:U1347" si="162">TEXT(A1284,"MMMM")</f>
        <v>April</v>
      </c>
      <c r="V1284" s="9" t="str">
        <f t="shared" ref="V1284:V1347" si="163">CHOOSE(ROUNDUP(MONTH(A1284)/3,0),"Q1","Q2","Q3","Q4")</f>
        <v>Q2</v>
      </c>
      <c r="W1284" s="10">
        <f t="shared" ref="W1284:W1347" si="164">J1284-P1284</f>
        <v>2038.66</v>
      </c>
      <c r="X1284" s="12">
        <f t="shared" ref="X1284:X1347" si="165">Q1284-A1284</f>
        <v>5</v>
      </c>
      <c r="Y1284" s="9" t="str">
        <f t="shared" ref="Y1284:Y1347" si="166">IF(M1284=1,"Returned","Completed")</f>
        <v>Completed</v>
      </c>
      <c r="Z1284" s="6" t="str">
        <f t="shared" ref="Z1284:Z1347" si="167">_xlfn.IFS(H1284=0,"No Discount",H1284=0.05,"Low",H1284=0.1,"Medium",H1284=0.15,"High")</f>
        <v>High</v>
      </c>
    </row>
    <row r="1285" spans="1:26" x14ac:dyDescent="0.35">
      <c r="A1285" s="8">
        <v>45133</v>
      </c>
      <c r="B1285" s="6" t="s">
        <v>18</v>
      </c>
      <c r="C1285" s="6" t="s">
        <v>25</v>
      </c>
      <c r="D1285" s="12">
        <v>15</v>
      </c>
      <c r="E1285" s="10">
        <v>261.85000000000002</v>
      </c>
      <c r="F1285" s="6" t="s">
        <v>33</v>
      </c>
      <c r="G1285" s="6" t="s">
        <v>34</v>
      </c>
      <c r="H1285" s="7">
        <v>0.15</v>
      </c>
      <c r="I1285" s="6" t="s">
        <v>40</v>
      </c>
      <c r="J1285" s="10">
        <v>3338.5875000000001</v>
      </c>
      <c r="K1285" s="6" t="s">
        <v>42</v>
      </c>
      <c r="L1285" s="6" t="s">
        <v>48</v>
      </c>
      <c r="M1285" s="12">
        <v>0</v>
      </c>
      <c r="N1285" s="9" t="s">
        <v>1331</v>
      </c>
      <c r="O1285" s="6" t="s">
        <v>2745</v>
      </c>
      <c r="P1285" s="11">
        <v>40.68</v>
      </c>
      <c r="Q1285" s="16">
        <v>45138</v>
      </c>
      <c r="R1285" s="6" t="s">
        <v>2921</v>
      </c>
      <c r="S1285" s="9">
        <f t="shared" si="160"/>
        <v>2023</v>
      </c>
      <c r="T1285" s="12">
        <f t="shared" si="161"/>
        <v>7</v>
      </c>
      <c r="U1285" s="6" t="str">
        <f t="shared" si="162"/>
        <v>Juli</v>
      </c>
      <c r="V1285" s="9" t="str">
        <f t="shared" si="163"/>
        <v>Q3</v>
      </c>
      <c r="W1285" s="10">
        <f t="shared" si="164"/>
        <v>3297.9075000000003</v>
      </c>
      <c r="X1285" s="12">
        <f t="shared" si="165"/>
        <v>5</v>
      </c>
      <c r="Y1285" s="9" t="str">
        <f t="shared" si="166"/>
        <v>Completed</v>
      </c>
      <c r="Z1285" s="6" t="str">
        <f t="shared" si="167"/>
        <v>High</v>
      </c>
    </row>
    <row r="1286" spans="1:26" x14ac:dyDescent="0.35">
      <c r="A1286" s="8">
        <v>45242</v>
      </c>
      <c r="B1286" s="6" t="s">
        <v>18</v>
      </c>
      <c r="C1286" s="6" t="s">
        <v>29</v>
      </c>
      <c r="D1286" s="12">
        <v>11</v>
      </c>
      <c r="E1286" s="10">
        <v>199.57</v>
      </c>
      <c r="F1286" s="6" t="s">
        <v>31</v>
      </c>
      <c r="G1286" s="6" t="s">
        <v>35</v>
      </c>
      <c r="H1286" s="7">
        <v>0.05</v>
      </c>
      <c r="I1286" s="6" t="s">
        <v>41</v>
      </c>
      <c r="J1286" s="10">
        <v>2085.5065</v>
      </c>
      <c r="K1286" s="6" t="s">
        <v>45</v>
      </c>
      <c r="L1286" s="6" t="s">
        <v>48</v>
      </c>
      <c r="M1286" s="12">
        <v>0</v>
      </c>
      <c r="N1286" s="9" t="s">
        <v>1332</v>
      </c>
      <c r="O1286" s="6" t="s">
        <v>2724</v>
      </c>
      <c r="P1286" s="11">
        <v>48.94</v>
      </c>
      <c r="Q1286" s="16">
        <v>45244</v>
      </c>
      <c r="R1286" s="6" t="s">
        <v>2921</v>
      </c>
      <c r="S1286" s="9">
        <f t="shared" si="160"/>
        <v>2023</v>
      </c>
      <c r="T1286" s="12">
        <f t="shared" si="161"/>
        <v>11</v>
      </c>
      <c r="U1286" s="6" t="str">
        <f t="shared" si="162"/>
        <v>November</v>
      </c>
      <c r="V1286" s="9" t="str">
        <f t="shared" si="163"/>
        <v>Q4</v>
      </c>
      <c r="W1286" s="10">
        <f t="shared" si="164"/>
        <v>2036.5664999999999</v>
      </c>
      <c r="X1286" s="12">
        <f t="shared" si="165"/>
        <v>2</v>
      </c>
      <c r="Y1286" s="9" t="str">
        <f t="shared" si="166"/>
        <v>Completed</v>
      </c>
      <c r="Z1286" s="6" t="str">
        <f t="shared" si="167"/>
        <v>Low</v>
      </c>
    </row>
    <row r="1287" spans="1:26" x14ac:dyDescent="0.35">
      <c r="A1287" s="8">
        <v>45765</v>
      </c>
      <c r="B1287" s="6" t="s">
        <v>21</v>
      </c>
      <c r="C1287" s="6" t="s">
        <v>24</v>
      </c>
      <c r="D1287" s="12">
        <v>5</v>
      </c>
      <c r="E1287" s="10">
        <v>504.96</v>
      </c>
      <c r="F1287" s="6" t="s">
        <v>32</v>
      </c>
      <c r="G1287" s="6" t="s">
        <v>35</v>
      </c>
      <c r="H1287" s="7">
        <v>0.05</v>
      </c>
      <c r="I1287" s="6" t="s">
        <v>40</v>
      </c>
      <c r="J1287" s="10">
        <v>2398.559999999999</v>
      </c>
      <c r="K1287" s="6" t="s">
        <v>43</v>
      </c>
      <c r="L1287" s="6" t="s">
        <v>47</v>
      </c>
      <c r="M1287" s="12">
        <v>0</v>
      </c>
      <c r="N1287" s="9" t="s">
        <v>1333</v>
      </c>
      <c r="O1287" s="6" t="s">
        <v>2746</v>
      </c>
      <c r="P1287" s="11">
        <v>22.12</v>
      </c>
      <c r="Q1287" s="16">
        <v>45767</v>
      </c>
      <c r="R1287" s="6" t="s">
        <v>2924</v>
      </c>
      <c r="S1287" s="9">
        <f t="shared" si="160"/>
        <v>2025</v>
      </c>
      <c r="T1287" s="12">
        <f t="shared" si="161"/>
        <v>4</v>
      </c>
      <c r="U1287" s="6" t="str">
        <f t="shared" si="162"/>
        <v>April</v>
      </c>
      <c r="V1287" s="9" t="str">
        <f t="shared" si="163"/>
        <v>Q2</v>
      </c>
      <c r="W1287" s="10">
        <f t="shared" si="164"/>
        <v>2376.4399999999991</v>
      </c>
      <c r="X1287" s="12">
        <f t="shared" si="165"/>
        <v>2</v>
      </c>
      <c r="Y1287" s="9" t="str">
        <f t="shared" si="166"/>
        <v>Completed</v>
      </c>
      <c r="Z1287" s="6" t="str">
        <f t="shared" si="167"/>
        <v>Low</v>
      </c>
    </row>
    <row r="1288" spans="1:26" x14ac:dyDescent="0.35">
      <c r="A1288" s="8">
        <v>45150</v>
      </c>
      <c r="B1288" s="6" t="s">
        <v>19</v>
      </c>
      <c r="C1288" s="6" t="s">
        <v>26</v>
      </c>
      <c r="D1288" s="12">
        <v>8</v>
      </c>
      <c r="E1288" s="10">
        <v>28.34</v>
      </c>
      <c r="F1288" s="6" t="s">
        <v>32</v>
      </c>
      <c r="G1288" s="6" t="s">
        <v>34</v>
      </c>
      <c r="H1288" s="7">
        <v>0.05</v>
      </c>
      <c r="I1288" s="6" t="s">
        <v>37</v>
      </c>
      <c r="J1288" s="10">
        <v>215.38399999999999</v>
      </c>
      <c r="K1288" s="6" t="s">
        <v>46</v>
      </c>
      <c r="L1288" s="6" t="s">
        <v>2928</v>
      </c>
      <c r="M1288" s="12">
        <v>1</v>
      </c>
      <c r="N1288" s="9" t="s">
        <v>1334</v>
      </c>
      <c r="O1288" s="6" t="s">
        <v>2747</v>
      </c>
      <c r="P1288" s="11">
        <v>23.19</v>
      </c>
      <c r="Q1288" s="16">
        <v>45157</v>
      </c>
      <c r="R1288" s="6" t="s">
        <v>2922</v>
      </c>
      <c r="S1288" s="9">
        <f t="shared" si="160"/>
        <v>2023</v>
      </c>
      <c r="T1288" s="12">
        <f t="shared" si="161"/>
        <v>8</v>
      </c>
      <c r="U1288" s="6" t="str">
        <f t="shared" si="162"/>
        <v>Agustus</v>
      </c>
      <c r="V1288" s="9" t="str">
        <f t="shared" si="163"/>
        <v>Q3</v>
      </c>
      <c r="W1288" s="10">
        <f t="shared" si="164"/>
        <v>192.19399999999999</v>
      </c>
      <c r="X1288" s="12">
        <f t="shared" si="165"/>
        <v>7</v>
      </c>
      <c r="Y1288" s="9" t="str">
        <f t="shared" si="166"/>
        <v>Returned</v>
      </c>
      <c r="Z1288" s="6" t="str">
        <f t="shared" si="167"/>
        <v>Low</v>
      </c>
    </row>
    <row r="1289" spans="1:26" x14ac:dyDescent="0.35">
      <c r="A1289" s="8">
        <v>45638</v>
      </c>
      <c r="B1289" s="6" t="s">
        <v>22</v>
      </c>
      <c r="C1289" s="6" t="s">
        <v>29</v>
      </c>
      <c r="D1289" s="12">
        <v>17</v>
      </c>
      <c r="E1289" s="10">
        <v>495.13</v>
      </c>
      <c r="F1289" s="6" t="s">
        <v>33</v>
      </c>
      <c r="G1289" s="6" t="s">
        <v>34</v>
      </c>
      <c r="H1289" s="7">
        <v>0.1</v>
      </c>
      <c r="I1289" s="6" t="s">
        <v>37</v>
      </c>
      <c r="J1289" s="10">
        <v>7575.4889999999996</v>
      </c>
      <c r="K1289" s="6" t="s">
        <v>42</v>
      </c>
      <c r="L1289" s="6" t="s">
        <v>47</v>
      </c>
      <c r="M1289" s="12">
        <v>1</v>
      </c>
      <c r="N1289" s="9" t="s">
        <v>1335</v>
      </c>
      <c r="O1289" s="6" t="s">
        <v>2748</v>
      </c>
      <c r="P1289" s="11">
        <v>26.37</v>
      </c>
      <c r="Q1289" s="16">
        <v>45647</v>
      </c>
      <c r="R1289" s="6" t="s">
        <v>2925</v>
      </c>
      <c r="S1289" s="9">
        <f t="shared" si="160"/>
        <v>2024</v>
      </c>
      <c r="T1289" s="12">
        <f t="shared" si="161"/>
        <v>12</v>
      </c>
      <c r="U1289" s="6" t="str">
        <f t="shared" si="162"/>
        <v>Desember</v>
      </c>
      <c r="V1289" s="9" t="str">
        <f t="shared" si="163"/>
        <v>Q4</v>
      </c>
      <c r="W1289" s="10">
        <f t="shared" si="164"/>
        <v>7549.1189999999997</v>
      </c>
      <c r="X1289" s="12">
        <f t="shared" si="165"/>
        <v>9</v>
      </c>
      <c r="Y1289" s="9" t="str">
        <f t="shared" si="166"/>
        <v>Returned</v>
      </c>
      <c r="Z1289" s="6" t="str">
        <f t="shared" si="167"/>
        <v>Medium</v>
      </c>
    </row>
    <row r="1290" spans="1:26" x14ac:dyDescent="0.35">
      <c r="A1290" s="8">
        <v>45784</v>
      </c>
      <c r="B1290" s="6" t="s">
        <v>22</v>
      </c>
      <c r="C1290" s="6" t="s">
        <v>24</v>
      </c>
      <c r="D1290" s="12">
        <v>14</v>
      </c>
      <c r="E1290" s="10">
        <v>142.05000000000001</v>
      </c>
      <c r="F1290" s="6" t="s">
        <v>33</v>
      </c>
      <c r="G1290" s="6" t="s">
        <v>35</v>
      </c>
      <c r="H1290" s="7">
        <v>0.05</v>
      </c>
      <c r="I1290" s="6" t="s">
        <v>38</v>
      </c>
      <c r="J1290" s="10">
        <v>1889.2650000000001</v>
      </c>
      <c r="K1290" s="6" t="s">
        <v>43</v>
      </c>
      <c r="L1290" s="6" t="s">
        <v>48</v>
      </c>
      <c r="M1290" s="12">
        <v>0</v>
      </c>
      <c r="N1290" s="9" t="s">
        <v>1336</v>
      </c>
      <c r="O1290" s="6" t="s">
        <v>2749</v>
      </c>
      <c r="P1290" s="11">
        <v>33.65</v>
      </c>
      <c r="Q1290" s="16">
        <v>45790</v>
      </c>
      <c r="R1290" s="6" t="s">
        <v>2925</v>
      </c>
      <c r="S1290" s="9">
        <f t="shared" si="160"/>
        <v>2025</v>
      </c>
      <c r="T1290" s="12">
        <f t="shared" si="161"/>
        <v>5</v>
      </c>
      <c r="U1290" s="6" t="str">
        <f t="shared" si="162"/>
        <v>Mei</v>
      </c>
      <c r="V1290" s="9" t="str">
        <f t="shared" si="163"/>
        <v>Q2</v>
      </c>
      <c r="W1290" s="10">
        <f t="shared" si="164"/>
        <v>1855.615</v>
      </c>
      <c r="X1290" s="12">
        <f t="shared" si="165"/>
        <v>6</v>
      </c>
      <c r="Y1290" s="9" t="str">
        <f t="shared" si="166"/>
        <v>Completed</v>
      </c>
      <c r="Z1290" s="6" t="str">
        <f t="shared" si="167"/>
        <v>Low</v>
      </c>
    </row>
    <row r="1291" spans="1:26" x14ac:dyDescent="0.35">
      <c r="A1291" s="8">
        <v>45726</v>
      </c>
      <c r="B1291" s="6" t="s">
        <v>18</v>
      </c>
      <c r="C1291" s="6" t="s">
        <v>26</v>
      </c>
      <c r="D1291" s="12">
        <v>16</v>
      </c>
      <c r="E1291" s="10">
        <v>504.36</v>
      </c>
      <c r="F1291" s="6" t="s">
        <v>33</v>
      </c>
      <c r="G1291" s="6" t="s">
        <v>34</v>
      </c>
      <c r="H1291" s="7">
        <v>0</v>
      </c>
      <c r="I1291" s="6" t="s">
        <v>41</v>
      </c>
      <c r="J1291" s="10">
        <v>8069.76</v>
      </c>
      <c r="K1291" s="6" t="s">
        <v>45</v>
      </c>
      <c r="L1291" s="6" t="s">
        <v>2928</v>
      </c>
      <c r="M1291" s="12">
        <v>1</v>
      </c>
      <c r="N1291" s="9" t="s">
        <v>1337</v>
      </c>
      <c r="O1291" s="6" t="s">
        <v>1800</v>
      </c>
      <c r="P1291" s="11">
        <v>11.67</v>
      </c>
      <c r="Q1291" s="16">
        <v>45729</v>
      </c>
      <c r="R1291" s="6" t="s">
        <v>2921</v>
      </c>
      <c r="S1291" s="9">
        <f t="shared" si="160"/>
        <v>2025</v>
      </c>
      <c r="T1291" s="12">
        <f t="shared" si="161"/>
        <v>3</v>
      </c>
      <c r="U1291" s="6" t="str">
        <f t="shared" si="162"/>
        <v>Maret</v>
      </c>
      <c r="V1291" s="9" t="str">
        <f t="shared" si="163"/>
        <v>Q1</v>
      </c>
      <c r="W1291" s="10">
        <f t="shared" si="164"/>
        <v>8058.09</v>
      </c>
      <c r="X1291" s="12">
        <f t="shared" si="165"/>
        <v>3</v>
      </c>
      <c r="Y1291" s="9" t="str">
        <f t="shared" si="166"/>
        <v>Returned</v>
      </c>
      <c r="Z1291" s="6" t="str">
        <f t="shared" si="167"/>
        <v>No Discount</v>
      </c>
    </row>
    <row r="1292" spans="1:26" x14ac:dyDescent="0.35">
      <c r="A1292" s="8">
        <v>45809</v>
      </c>
      <c r="B1292" s="6" t="s">
        <v>18</v>
      </c>
      <c r="C1292" s="6" t="s">
        <v>25</v>
      </c>
      <c r="D1292" s="12">
        <v>7</v>
      </c>
      <c r="E1292" s="10">
        <v>122.2</v>
      </c>
      <c r="F1292" s="6" t="s">
        <v>30</v>
      </c>
      <c r="G1292" s="6" t="s">
        <v>35</v>
      </c>
      <c r="H1292" s="7">
        <v>0</v>
      </c>
      <c r="I1292" s="6" t="s">
        <v>39</v>
      </c>
      <c r="J1292" s="10">
        <v>855.4</v>
      </c>
      <c r="K1292" s="6" t="s">
        <v>44</v>
      </c>
      <c r="L1292" s="6" t="s">
        <v>2928</v>
      </c>
      <c r="M1292" s="12">
        <v>0</v>
      </c>
      <c r="N1292" s="9" t="s">
        <v>1338</v>
      </c>
      <c r="O1292" s="6" t="s">
        <v>2750</v>
      </c>
      <c r="P1292" s="11">
        <v>30.21</v>
      </c>
      <c r="Q1292" s="16">
        <v>45818</v>
      </c>
      <c r="R1292" s="6" t="s">
        <v>2921</v>
      </c>
      <c r="S1292" s="9">
        <f t="shared" si="160"/>
        <v>2025</v>
      </c>
      <c r="T1292" s="12">
        <f t="shared" si="161"/>
        <v>6</v>
      </c>
      <c r="U1292" s="6" t="str">
        <f t="shared" si="162"/>
        <v>Juni</v>
      </c>
      <c r="V1292" s="9" t="str">
        <f t="shared" si="163"/>
        <v>Q2</v>
      </c>
      <c r="W1292" s="10">
        <f t="shared" si="164"/>
        <v>825.18999999999994</v>
      </c>
      <c r="X1292" s="12">
        <f t="shared" si="165"/>
        <v>9</v>
      </c>
      <c r="Y1292" s="9" t="str">
        <f t="shared" si="166"/>
        <v>Completed</v>
      </c>
      <c r="Z1292" s="6" t="str">
        <f t="shared" si="167"/>
        <v>No Discount</v>
      </c>
    </row>
    <row r="1293" spans="1:26" x14ac:dyDescent="0.35">
      <c r="A1293" s="8">
        <v>45796</v>
      </c>
      <c r="B1293" s="6" t="s">
        <v>22</v>
      </c>
      <c r="C1293" s="6" t="s">
        <v>26</v>
      </c>
      <c r="D1293" s="12">
        <v>7</v>
      </c>
      <c r="E1293" s="10">
        <v>338.42</v>
      </c>
      <c r="F1293" s="6" t="s">
        <v>30</v>
      </c>
      <c r="G1293" s="6" t="s">
        <v>35</v>
      </c>
      <c r="H1293" s="7">
        <v>0.15</v>
      </c>
      <c r="I1293" s="6" t="s">
        <v>37</v>
      </c>
      <c r="J1293" s="10">
        <v>2013.5989999999999</v>
      </c>
      <c r="K1293" s="6" t="s">
        <v>42</v>
      </c>
      <c r="L1293" s="6" t="s">
        <v>47</v>
      </c>
      <c r="M1293" s="12">
        <v>0</v>
      </c>
      <c r="N1293" s="9" t="s">
        <v>1339</v>
      </c>
      <c r="O1293" s="6" t="s">
        <v>2751</v>
      </c>
      <c r="P1293" s="11">
        <v>5.82</v>
      </c>
      <c r="Q1293" s="16">
        <v>45798</v>
      </c>
      <c r="R1293" s="6" t="s">
        <v>2925</v>
      </c>
      <c r="S1293" s="9">
        <f t="shared" si="160"/>
        <v>2025</v>
      </c>
      <c r="T1293" s="12">
        <f t="shared" si="161"/>
        <v>5</v>
      </c>
      <c r="U1293" s="6" t="str">
        <f t="shared" si="162"/>
        <v>Mei</v>
      </c>
      <c r="V1293" s="9" t="str">
        <f t="shared" si="163"/>
        <v>Q2</v>
      </c>
      <c r="W1293" s="10">
        <f t="shared" si="164"/>
        <v>2007.779</v>
      </c>
      <c r="X1293" s="12">
        <f t="shared" si="165"/>
        <v>2</v>
      </c>
      <c r="Y1293" s="9" t="str">
        <f t="shared" si="166"/>
        <v>Completed</v>
      </c>
      <c r="Z1293" s="6" t="str">
        <f t="shared" si="167"/>
        <v>High</v>
      </c>
    </row>
    <row r="1294" spans="1:26" x14ac:dyDescent="0.35">
      <c r="A1294" s="8">
        <v>44965</v>
      </c>
      <c r="B1294" s="6" t="s">
        <v>18</v>
      </c>
      <c r="C1294" s="6" t="s">
        <v>28</v>
      </c>
      <c r="D1294" s="12">
        <v>4</v>
      </c>
      <c r="E1294" s="10">
        <v>224.75</v>
      </c>
      <c r="F1294" s="6" t="s">
        <v>33</v>
      </c>
      <c r="G1294" s="6" t="s">
        <v>34</v>
      </c>
      <c r="H1294" s="7">
        <v>0</v>
      </c>
      <c r="I1294" s="6" t="s">
        <v>38</v>
      </c>
      <c r="J1294" s="10">
        <v>899</v>
      </c>
      <c r="K1294" s="6" t="s">
        <v>45</v>
      </c>
      <c r="L1294" s="6" t="s">
        <v>2928</v>
      </c>
      <c r="M1294" s="12">
        <v>0</v>
      </c>
      <c r="N1294" s="9" t="s">
        <v>1340</v>
      </c>
      <c r="O1294" s="6" t="s">
        <v>2752</v>
      </c>
      <c r="P1294" s="11">
        <v>43.86</v>
      </c>
      <c r="Q1294" s="16">
        <v>44973</v>
      </c>
      <c r="R1294" s="6" t="s">
        <v>2921</v>
      </c>
      <c r="S1294" s="9">
        <f t="shared" si="160"/>
        <v>2023</v>
      </c>
      <c r="T1294" s="12">
        <f t="shared" si="161"/>
        <v>2</v>
      </c>
      <c r="U1294" s="6" t="str">
        <f t="shared" si="162"/>
        <v>Februari</v>
      </c>
      <c r="V1294" s="9" t="str">
        <f t="shared" si="163"/>
        <v>Q1</v>
      </c>
      <c r="W1294" s="10">
        <f t="shared" si="164"/>
        <v>855.14</v>
      </c>
      <c r="X1294" s="12">
        <f t="shared" si="165"/>
        <v>8</v>
      </c>
      <c r="Y1294" s="9" t="str">
        <f t="shared" si="166"/>
        <v>Completed</v>
      </c>
      <c r="Z1294" s="6" t="str">
        <f t="shared" si="167"/>
        <v>No Discount</v>
      </c>
    </row>
    <row r="1295" spans="1:26" x14ac:dyDescent="0.35">
      <c r="A1295" s="8">
        <v>45771</v>
      </c>
      <c r="B1295" s="6" t="s">
        <v>21</v>
      </c>
      <c r="C1295" s="6" t="s">
        <v>25</v>
      </c>
      <c r="D1295" s="12">
        <v>16</v>
      </c>
      <c r="E1295" s="10">
        <v>509.71</v>
      </c>
      <c r="F1295" s="6" t="s">
        <v>32</v>
      </c>
      <c r="G1295" s="6" t="s">
        <v>34</v>
      </c>
      <c r="H1295" s="7">
        <v>0.1</v>
      </c>
      <c r="I1295" s="6" t="s">
        <v>39</v>
      </c>
      <c r="J1295" s="10">
        <v>7339.8239999999996</v>
      </c>
      <c r="K1295" s="6" t="s">
        <v>46</v>
      </c>
      <c r="L1295" s="6" t="s">
        <v>2928</v>
      </c>
      <c r="M1295" s="12">
        <v>0</v>
      </c>
      <c r="N1295" s="9" t="s">
        <v>1341</v>
      </c>
      <c r="O1295" s="6" t="s">
        <v>2753</v>
      </c>
      <c r="P1295" s="11">
        <v>41.78</v>
      </c>
      <c r="Q1295" s="16">
        <v>45780</v>
      </c>
      <c r="R1295" s="6" t="s">
        <v>2924</v>
      </c>
      <c r="S1295" s="9">
        <f t="shared" si="160"/>
        <v>2025</v>
      </c>
      <c r="T1295" s="12">
        <f t="shared" si="161"/>
        <v>4</v>
      </c>
      <c r="U1295" s="6" t="str">
        <f t="shared" si="162"/>
        <v>April</v>
      </c>
      <c r="V1295" s="9" t="str">
        <f t="shared" si="163"/>
        <v>Q2</v>
      </c>
      <c r="W1295" s="10">
        <f t="shared" si="164"/>
        <v>7298.0439999999999</v>
      </c>
      <c r="X1295" s="12">
        <f t="shared" si="165"/>
        <v>9</v>
      </c>
      <c r="Y1295" s="9" t="str">
        <f t="shared" si="166"/>
        <v>Completed</v>
      </c>
      <c r="Z1295" s="6" t="str">
        <f t="shared" si="167"/>
        <v>Medium</v>
      </c>
    </row>
    <row r="1296" spans="1:26" x14ac:dyDescent="0.35">
      <c r="A1296" s="8">
        <v>45536</v>
      </c>
      <c r="B1296" s="6" t="s">
        <v>20</v>
      </c>
      <c r="C1296" s="6" t="s">
        <v>28</v>
      </c>
      <c r="D1296" s="12">
        <v>14</v>
      </c>
      <c r="E1296" s="10">
        <v>297.56</v>
      </c>
      <c r="F1296" s="6" t="s">
        <v>30</v>
      </c>
      <c r="G1296" s="6" t="s">
        <v>34</v>
      </c>
      <c r="H1296" s="7">
        <v>0.1</v>
      </c>
      <c r="I1296" s="6" t="s">
        <v>40</v>
      </c>
      <c r="J1296" s="10">
        <v>3749.2559999999999</v>
      </c>
      <c r="K1296" s="6" t="s">
        <v>45</v>
      </c>
      <c r="L1296" s="6" t="s">
        <v>47</v>
      </c>
      <c r="M1296" s="12">
        <v>0</v>
      </c>
      <c r="N1296" s="9" t="s">
        <v>1342</v>
      </c>
      <c r="O1296" s="6" t="s">
        <v>2754</v>
      </c>
      <c r="P1296" s="11">
        <v>31.44</v>
      </c>
      <c r="Q1296" s="16">
        <v>45543</v>
      </c>
      <c r="R1296" s="6" t="s">
        <v>2923</v>
      </c>
      <c r="S1296" s="9">
        <f t="shared" si="160"/>
        <v>2024</v>
      </c>
      <c r="T1296" s="12">
        <f t="shared" si="161"/>
        <v>9</v>
      </c>
      <c r="U1296" s="6" t="str">
        <f t="shared" si="162"/>
        <v>September</v>
      </c>
      <c r="V1296" s="9" t="str">
        <f t="shared" si="163"/>
        <v>Q3</v>
      </c>
      <c r="W1296" s="10">
        <f t="shared" si="164"/>
        <v>3717.8159999999998</v>
      </c>
      <c r="X1296" s="12">
        <f t="shared" si="165"/>
        <v>7</v>
      </c>
      <c r="Y1296" s="9" t="str">
        <f t="shared" si="166"/>
        <v>Completed</v>
      </c>
      <c r="Z1296" s="6" t="str">
        <f t="shared" si="167"/>
        <v>Medium</v>
      </c>
    </row>
    <row r="1297" spans="1:26" x14ac:dyDescent="0.35">
      <c r="A1297" s="8">
        <v>45603</v>
      </c>
      <c r="B1297" s="6" t="s">
        <v>21</v>
      </c>
      <c r="C1297" s="6" t="s">
        <v>29</v>
      </c>
      <c r="D1297" s="12">
        <v>13</v>
      </c>
      <c r="E1297" s="10">
        <v>365.11</v>
      </c>
      <c r="F1297" s="6" t="s">
        <v>32</v>
      </c>
      <c r="G1297" s="6" t="s">
        <v>35</v>
      </c>
      <c r="H1297" s="7">
        <v>0.05</v>
      </c>
      <c r="I1297" s="6" t="s">
        <v>40</v>
      </c>
      <c r="J1297" s="10">
        <v>4509.1085000000003</v>
      </c>
      <c r="K1297" s="6" t="s">
        <v>42</v>
      </c>
      <c r="L1297" s="6" t="s">
        <v>2928</v>
      </c>
      <c r="M1297" s="12">
        <v>0</v>
      </c>
      <c r="N1297" s="9" t="s">
        <v>1343</v>
      </c>
      <c r="O1297" s="6" t="s">
        <v>2755</v>
      </c>
      <c r="P1297" s="11">
        <v>13.97</v>
      </c>
      <c r="Q1297" s="16">
        <v>45609</v>
      </c>
      <c r="R1297" s="6" t="s">
        <v>2924</v>
      </c>
      <c r="S1297" s="9">
        <f t="shared" si="160"/>
        <v>2024</v>
      </c>
      <c r="T1297" s="12">
        <f t="shared" si="161"/>
        <v>11</v>
      </c>
      <c r="U1297" s="6" t="str">
        <f t="shared" si="162"/>
        <v>November</v>
      </c>
      <c r="V1297" s="9" t="str">
        <f t="shared" si="163"/>
        <v>Q4</v>
      </c>
      <c r="W1297" s="10">
        <f t="shared" si="164"/>
        <v>4495.1385</v>
      </c>
      <c r="X1297" s="12">
        <f t="shared" si="165"/>
        <v>6</v>
      </c>
      <c r="Y1297" s="9" t="str">
        <f t="shared" si="166"/>
        <v>Completed</v>
      </c>
      <c r="Z1297" s="6" t="str">
        <f t="shared" si="167"/>
        <v>Low</v>
      </c>
    </row>
    <row r="1298" spans="1:26" x14ac:dyDescent="0.35">
      <c r="A1298" s="8">
        <v>45625</v>
      </c>
      <c r="B1298" s="6" t="s">
        <v>18</v>
      </c>
      <c r="C1298" s="6" t="s">
        <v>26</v>
      </c>
      <c r="D1298" s="12">
        <v>1</v>
      </c>
      <c r="E1298" s="10">
        <v>139.13</v>
      </c>
      <c r="F1298" s="6" t="s">
        <v>32</v>
      </c>
      <c r="G1298" s="6" t="s">
        <v>34</v>
      </c>
      <c r="H1298" s="7">
        <v>0</v>
      </c>
      <c r="I1298" s="6" t="s">
        <v>39</v>
      </c>
      <c r="J1298" s="10">
        <v>139.13</v>
      </c>
      <c r="K1298" s="6" t="s">
        <v>46</v>
      </c>
      <c r="L1298" s="6" t="s">
        <v>2928</v>
      </c>
      <c r="M1298" s="12">
        <v>1</v>
      </c>
      <c r="N1298" s="9" t="s">
        <v>1344</v>
      </c>
      <c r="O1298" s="6" t="s">
        <v>2756</v>
      </c>
      <c r="P1298" s="11">
        <v>35.92</v>
      </c>
      <c r="Q1298" s="16">
        <v>45628</v>
      </c>
      <c r="R1298" s="6" t="s">
        <v>2921</v>
      </c>
      <c r="S1298" s="9">
        <f t="shared" si="160"/>
        <v>2024</v>
      </c>
      <c r="T1298" s="12">
        <f t="shared" si="161"/>
        <v>11</v>
      </c>
      <c r="U1298" s="6" t="str">
        <f t="shared" si="162"/>
        <v>November</v>
      </c>
      <c r="V1298" s="9" t="str">
        <f t="shared" si="163"/>
        <v>Q4</v>
      </c>
      <c r="W1298" s="10">
        <f t="shared" si="164"/>
        <v>103.21</v>
      </c>
      <c r="X1298" s="12">
        <f t="shared" si="165"/>
        <v>3</v>
      </c>
      <c r="Y1298" s="9" t="str">
        <f t="shared" si="166"/>
        <v>Returned</v>
      </c>
      <c r="Z1298" s="6" t="str">
        <f t="shared" si="167"/>
        <v>No Discount</v>
      </c>
    </row>
    <row r="1299" spans="1:26" x14ac:dyDescent="0.35">
      <c r="A1299" s="8">
        <v>45026</v>
      </c>
      <c r="B1299" s="6" t="s">
        <v>22</v>
      </c>
      <c r="C1299" s="6" t="s">
        <v>26</v>
      </c>
      <c r="D1299" s="12">
        <v>6</v>
      </c>
      <c r="E1299" s="10">
        <v>543.89</v>
      </c>
      <c r="F1299" s="6" t="s">
        <v>32</v>
      </c>
      <c r="G1299" s="6" t="s">
        <v>35</v>
      </c>
      <c r="H1299" s="7">
        <v>0</v>
      </c>
      <c r="I1299" s="6" t="s">
        <v>41</v>
      </c>
      <c r="J1299" s="10">
        <v>3263.34</v>
      </c>
      <c r="K1299" s="6" t="s">
        <v>46</v>
      </c>
      <c r="L1299" s="6" t="s">
        <v>2928</v>
      </c>
      <c r="M1299" s="12">
        <v>1</v>
      </c>
      <c r="N1299" s="9" t="s">
        <v>1345</v>
      </c>
      <c r="O1299" s="6" t="s">
        <v>2757</v>
      </c>
      <c r="P1299" s="11">
        <v>13.19</v>
      </c>
      <c r="Q1299" s="16">
        <v>45036</v>
      </c>
      <c r="R1299" s="6" t="s">
        <v>2925</v>
      </c>
      <c r="S1299" s="9">
        <f t="shared" si="160"/>
        <v>2023</v>
      </c>
      <c r="T1299" s="12">
        <f t="shared" si="161"/>
        <v>4</v>
      </c>
      <c r="U1299" s="6" t="str">
        <f t="shared" si="162"/>
        <v>April</v>
      </c>
      <c r="V1299" s="9" t="str">
        <f t="shared" si="163"/>
        <v>Q2</v>
      </c>
      <c r="W1299" s="10">
        <f t="shared" si="164"/>
        <v>3250.15</v>
      </c>
      <c r="X1299" s="12">
        <f t="shared" si="165"/>
        <v>10</v>
      </c>
      <c r="Y1299" s="9" t="str">
        <f t="shared" si="166"/>
        <v>Returned</v>
      </c>
      <c r="Z1299" s="6" t="str">
        <f t="shared" si="167"/>
        <v>No Discount</v>
      </c>
    </row>
    <row r="1300" spans="1:26" x14ac:dyDescent="0.35">
      <c r="A1300" s="8">
        <v>45301</v>
      </c>
      <c r="B1300" s="6" t="s">
        <v>20</v>
      </c>
      <c r="C1300" s="6" t="s">
        <v>29</v>
      </c>
      <c r="D1300" s="12">
        <v>19</v>
      </c>
      <c r="E1300" s="10">
        <v>219.7</v>
      </c>
      <c r="F1300" s="6" t="s">
        <v>31</v>
      </c>
      <c r="G1300" s="6" t="s">
        <v>35</v>
      </c>
      <c r="H1300" s="7">
        <v>0</v>
      </c>
      <c r="I1300" s="6" t="s">
        <v>37</v>
      </c>
      <c r="J1300" s="10">
        <v>4174.3</v>
      </c>
      <c r="K1300" s="6" t="s">
        <v>46</v>
      </c>
      <c r="L1300" s="6" t="s">
        <v>47</v>
      </c>
      <c r="M1300" s="12">
        <v>0</v>
      </c>
      <c r="N1300" s="9" t="s">
        <v>1346</v>
      </c>
      <c r="O1300" s="6" t="s">
        <v>2758</v>
      </c>
      <c r="P1300" s="11">
        <v>15.38</v>
      </c>
      <c r="Q1300" s="16">
        <v>45307</v>
      </c>
      <c r="R1300" s="6" t="s">
        <v>2923</v>
      </c>
      <c r="S1300" s="9">
        <f t="shared" si="160"/>
        <v>2024</v>
      </c>
      <c r="T1300" s="12">
        <f t="shared" si="161"/>
        <v>1</v>
      </c>
      <c r="U1300" s="6" t="str">
        <f t="shared" si="162"/>
        <v>Januari</v>
      </c>
      <c r="V1300" s="9" t="str">
        <f t="shared" si="163"/>
        <v>Q1</v>
      </c>
      <c r="W1300" s="10">
        <f t="shared" si="164"/>
        <v>4158.92</v>
      </c>
      <c r="X1300" s="12">
        <f t="shared" si="165"/>
        <v>6</v>
      </c>
      <c r="Y1300" s="9" t="str">
        <f t="shared" si="166"/>
        <v>Completed</v>
      </c>
      <c r="Z1300" s="6" t="str">
        <f t="shared" si="167"/>
        <v>No Discount</v>
      </c>
    </row>
    <row r="1301" spans="1:26" x14ac:dyDescent="0.35">
      <c r="A1301" s="8">
        <v>45794</v>
      </c>
      <c r="B1301" s="6" t="s">
        <v>19</v>
      </c>
      <c r="C1301" s="6" t="s">
        <v>24</v>
      </c>
      <c r="D1301" s="12">
        <v>6</v>
      </c>
      <c r="E1301" s="10">
        <v>94.34</v>
      </c>
      <c r="F1301" s="6" t="s">
        <v>32</v>
      </c>
      <c r="G1301" s="6" t="s">
        <v>35</v>
      </c>
      <c r="H1301" s="7">
        <v>0.05</v>
      </c>
      <c r="I1301" s="6" t="s">
        <v>37</v>
      </c>
      <c r="J1301" s="10">
        <v>537.73799999999994</v>
      </c>
      <c r="K1301" s="6" t="s">
        <v>46</v>
      </c>
      <c r="L1301" s="6" t="s">
        <v>49</v>
      </c>
      <c r="M1301" s="12">
        <v>1</v>
      </c>
      <c r="N1301" s="9" t="s">
        <v>1347</v>
      </c>
      <c r="O1301" s="6" t="s">
        <v>2759</v>
      </c>
      <c r="P1301" s="11">
        <v>49.26</v>
      </c>
      <c r="Q1301" s="16">
        <v>45800</v>
      </c>
      <c r="R1301" s="6" t="s">
        <v>2922</v>
      </c>
      <c r="S1301" s="9">
        <f t="shared" si="160"/>
        <v>2025</v>
      </c>
      <c r="T1301" s="12">
        <f t="shared" si="161"/>
        <v>5</v>
      </c>
      <c r="U1301" s="6" t="str">
        <f t="shared" si="162"/>
        <v>Mei</v>
      </c>
      <c r="V1301" s="9" t="str">
        <f t="shared" si="163"/>
        <v>Q2</v>
      </c>
      <c r="W1301" s="10">
        <f t="shared" si="164"/>
        <v>488.47799999999995</v>
      </c>
      <c r="X1301" s="12">
        <f t="shared" si="165"/>
        <v>6</v>
      </c>
      <c r="Y1301" s="9" t="str">
        <f t="shared" si="166"/>
        <v>Returned</v>
      </c>
      <c r="Z1301" s="6" t="str">
        <f t="shared" si="167"/>
        <v>Low</v>
      </c>
    </row>
    <row r="1302" spans="1:26" x14ac:dyDescent="0.35">
      <c r="A1302" s="8">
        <v>45499</v>
      </c>
      <c r="B1302" s="6" t="s">
        <v>21</v>
      </c>
      <c r="C1302" s="6" t="s">
        <v>23</v>
      </c>
      <c r="D1302" s="12">
        <v>9</v>
      </c>
      <c r="E1302" s="10">
        <v>486.58</v>
      </c>
      <c r="F1302" s="6" t="s">
        <v>31</v>
      </c>
      <c r="G1302" s="6" t="s">
        <v>35</v>
      </c>
      <c r="H1302" s="7">
        <v>0.15</v>
      </c>
      <c r="I1302" s="6" t="s">
        <v>37</v>
      </c>
      <c r="J1302" s="10">
        <v>3722.337</v>
      </c>
      <c r="K1302" s="6" t="s">
        <v>42</v>
      </c>
      <c r="L1302" s="6" t="s">
        <v>47</v>
      </c>
      <c r="M1302" s="12">
        <v>0</v>
      </c>
      <c r="N1302" s="9" t="s">
        <v>1348</v>
      </c>
      <c r="O1302" s="6" t="s">
        <v>2760</v>
      </c>
      <c r="P1302" s="11">
        <v>38.72</v>
      </c>
      <c r="Q1302" s="16">
        <v>45503</v>
      </c>
      <c r="R1302" s="6" t="s">
        <v>2924</v>
      </c>
      <c r="S1302" s="9">
        <f t="shared" si="160"/>
        <v>2024</v>
      </c>
      <c r="T1302" s="12">
        <f t="shared" si="161"/>
        <v>7</v>
      </c>
      <c r="U1302" s="6" t="str">
        <f t="shared" si="162"/>
        <v>Juli</v>
      </c>
      <c r="V1302" s="9" t="str">
        <f t="shared" si="163"/>
        <v>Q3</v>
      </c>
      <c r="W1302" s="10">
        <f t="shared" si="164"/>
        <v>3683.6170000000002</v>
      </c>
      <c r="X1302" s="12">
        <f t="shared" si="165"/>
        <v>4</v>
      </c>
      <c r="Y1302" s="9" t="str">
        <f t="shared" si="166"/>
        <v>Completed</v>
      </c>
      <c r="Z1302" s="6" t="str">
        <f t="shared" si="167"/>
        <v>High</v>
      </c>
    </row>
    <row r="1303" spans="1:26" x14ac:dyDescent="0.35">
      <c r="A1303" s="8">
        <v>45652</v>
      </c>
      <c r="B1303" s="6" t="s">
        <v>19</v>
      </c>
      <c r="C1303" s="6" t="s">
        <v>25</v>
      </c>
      <c r="D1303" s="12">
        <v>12</v>
      </c>
      <c r="E1303" s="10">
        <v>578.86</v>
      </c>
      <c r="F1303" s="6" t="s">
        <v>33</v>
      </c>
      <c r="G1303" s="6" t="s">
        <v>35</v>
      </c>
      <c r="H1303" s="7">
        <v>0.15</v>
      </c>
      <c r="I1303" s="6" t="s">
        <v>38</v>
      </c>
      <c r="J1303" s="10">
        <v>5904.3719999999994</v>
      </c>
      <c r="K1303" s="6" t="s">
        <v>46</v>
      </c>
      <c r="L1303" s="6" t="s">
        <v>47</v>
      </c>
      <c r="M1303" s="12">
        <v>0</v>
      </c>
      <c r="N1303" s="9" t="s">
        <v>1349</v>
      </c>
      <c r="O1303" s="6" t="s">
        <v>2761</v>
      </c>
      <c r="P1303" s="11">
        <v>25.84</v>
      </c>
      <c r="Q1303" s="16">
        <v>45660</v>
      </c>
      <c r="R1303" s="6" t="s">
        <v>2922</v>
      </c>
      <c r="S1303" s="9">
        <f t="shared" si="160"/>
        <v>2024</v>
      </c>
      <c r="T1303" s="12">
        <f t="shared" si="161"/>
        <v>12</v>
      </c>
      <c r="U1303" s="6" t="str">
        <f t="shared" si="162"/>
        <v>Desember</v>
      </c>
      <c r="V1303" s="9" t="str">
        <f t="shared" si="163"/>
        <v>Q4</v>
      </c>
      <c r="W1303" s="10">
        <f t="shared" si="164"/>
        <v>5878.5319999999992</v>
      </c>
      <c r="X1303" s="12">
        <f t="shared" si="165"/>
        <v>8</v>
      </c>
      <c r="Y1303" s="9" t="str">
        <f t="shared" si="166"/>
        <v>Completed</v>
      </c>
      <c r="Z1303" s="6" t="str">
        <f t="shared" si="167"/>
        <v>High</v>
      </c>
    </row>
    <row r="1304" spans="1:26" x14ac:dyDescent="0.35">
      <c r="A1304" s="8">
        <v>45680</v>
      </c>
      <c r="B1304" s="6" t="s">
        <v>18</v>
      </c>
      <c r="C1304" s="6" t="s">
        <v>28</v>
      </c>
      <c r="D1304" s="12">
        <v>7</v>
      </c>
      <c r="E1304" s="10">
        <v>196.88</v>
      </c>
      <c r="F1304" s="6" t="s">
        <v>32</v>
      </c>
      <c r="G1304" s="6" t="s">
        <v>35</v>
      </c>
      <c r="H1304" s="7">
        <v>0</v>
      </c>
      <c r="I1304" s="6" t="s">
        <v>40</v>
      </c>
      <c r="J1304" s="10">
        <v>1378.16</v>
      </c>
      <c r="K1304" s="6" t="s">
        <v>45</v>
      </c>
      <c r="L1304" s="6" t="s">
        <v>48</v>
      </c>
      <c r="M1304" s="12">
        <v>0</v>
      </c>
      <c r="N1304" s="9" t="s">
        <v>1350</v>
      </c>
      <c r="O1304" s="6" t="s">
        <v>2069</v>
      </c>
      <c r="P1304" s="11">
        <v>44.92</v>
      </c>
      <c r="Q1304" s="16">
        <v>45688</v>
      </c>
      <c r="R1304" s="6" t="s">
        <v>2921</v>
      </c>
      <c r="S1304" s="9">
        <f t="shared" si="160"/>
        <v>2025</v>
      </c>
      <c r="T1304" s="12">
        <f t="shared" si="161"/>
        <v>1</v>
      </c>
      <c r="U1304" s="6" t="str">
        <f t="shared" si="162"/>
        <v>Januari</v>
      </c>
      <c r="V1304" s="9" t="str">
        <f t="shared" si="163"/>
        <v>Q1</v>
      </c>
      <c r="W1304" s="10">
        <f t="shared" si="164"/>
        <v>1333.24</v>
      </c>
      <c r="X1304" s="12">
        <f t="shared" si="165"/>
        <v>8</v>
      </c>
      <c r="Y1304" s="9" t="str">
        <f t="shared" si="166"/>
        <v>Completed</v>
      </c>
      <c r="Z1304" s="6" t="str">
        <f t="shared" si="167"/>
        <v>No Discount</v>
      </c>
    </row>
    <row r="1305" spans="1:26" x14ac:dyDescent="0.35">
      <c r="A1305" s="8">
        <v>45376</v>
      </c>
      <c r="B1305" s="6" t="s">
        <v>19</v>
      </c>
      <c r="C1305" s="6" t="s">
        <v>24</v>
      </c>
      <c r="D1305" s="12">
        <v>7</v>
      </c>
      <c r="E1305" s="10">
        <v>446.32</v>
      </c>
      <c r="F1305" s="6" t="s">
        <v>30</v>
      </c>
      <c r="G1305" s="6" t="s">
        <v>34</v>
      </c>
      <c r="H1305" s="7">
        <v>0.1</v>
      </c>
      <c r="I1305" s="6" t="s">
        <v>37</v>
      </c>
      <c r="J1305" s="10">
        <v>2811.8159999999998</v>
      </c>
      <c r="K1305" s="6" t="s">
        <v>45</v>
      </c>
      <c r="L1305" s="6" t="s">
        <v>2928</v>
      </c>
      <c r="M1305" s="12">
        <v>0</v>
      </c>
      <c r="N1305" s="9" t="s">
        <v>1351</v>
      </c>
      <c r="O1305" s="6" t="s">
        <v>2762</v>
      </c>
      <c r="P1305" s="11">
        <v>47.23</v>
      </c>
      <c r="Q1305" s="16">
        <v>45383</v>
      </c>
      <c r="R1305" s="6" t="s">
        <v>2922</v>
      </c>
      <c r="S1305" s="9">
        <f t="shared" si="160"/>
        <v>2024</v>
      </c>
      <c r="T1305" s="12">
        <f t="shared" si="161"/>
        <v>3</v>
      </c>
      <c r="U1305" s="6" t="str">
        <f t="shared" si="162"/>
        <v>Maret</v>
      </c>
      <c r="V1305" s="9" t="str">
        <f t="shared" si="163"/>
        <v>Q1</v>
      </c>
      <c r="W1305" s="10">
        <f t="shared" si="164"/>
        <v>2764.5859999999998</v>
      </c>
      <c r="X1305" s="12">
        <f t="shared" si="165"/>
        <v>7</v>
      </c>
      <c r="Y1305" s="9" t="str">
        <f t="shared" si="166"/>
        <v>Completed</v>
      </c>
      <c r="Z1305" s="6" t="str">
        <f t="shared" si="167"/>
        <v>Medium</v>
      </c>
    </row>
    <row r="1306" spans="1:26" x14ac:dyDescent="0.35">
      <c r="A1306" s="8">
        <v>45720</v>
      </c>
      <c r="B1306" s="6" t="s">
        <v>21</v>
      </c>
      <c r="C1306" s="6" t="s">
        <v>28</v>
      </c>
      <c r="D1306" s="12">
        <v>11</v>
      </c>
      <c r="E1306" s="10">
        <v>447.38</v>
      </c>
      <c r="F1306" s="6" t="s">
        <v>33</v>
      </c>
      <c r="G1306" s="6" t="s">
        <v>34</v>
      </c>
      <c r="H1306" s="7">
        <v>0</v>
      </c>
      <c r="I1306" s="6" t="s">
        <v>37</v>
      </c>
      <c r="J1306" s="10">
        <v>4921.18</v>
      </c>
      <c r="K1306" s="6" t="s">
        <v>43</v>
      </c>
      <c r="L1306" s="6" t="s">
        <v>48</v>
      </c>
      <c r="M1306" s="12">
        <v>0</v>
      </c>
      <c r="N1306" s="9" t="s">
        <v>1352</v>
      </c>
      <c r="O1306" s="6" t="s">
        <v>2101</v>
      </c>
      <c r="P1306" s="11">
        <v>36.72</v>
      </c>
      <c r="Q1306" s="16">
        <v>45727</v>
      </c>
      <c r="R1306" s="6" t="s">
        <v>2924</v>
      </c>
      <c r="S1306" s="9">
        <f t="shared" si="160"/>
        <v>2025</v>
      </c>
      <c r="T1306" s="12">
        <f t="shared" si="161"/>
        <v>3</v>
      </c>
      <c r="U1306" s="6" t="str">
        <f t="shared" si="162"/>
        <v>Maret</v>
      </c>
      <c r="V1306" s="9" t="str">
        <f t="shared" si="163"/>
        <v>Q1</v>
      </c>
      <c r="W1306" s="10">
        <f t="shared" si="164"/>
        <v>4884.46</v>
      </c>
      <c r="X1306" s="12">
        <f t="shared" si="165"/>
        <v>7</v>
      </c>
      <c r="Y1306" s="9" t="str">
        <f t="shared" si="166"/>
        <v>Completed</v>
      </c>
      <c r="Z1306" s="6" t="str">
        <f t="shared" si="167"/>
        <v>No Discount</v>
      </c>
    </row>
    <row r="1307" spans="1:26" x14ac:dyDescent="0.35">
      <c r="A1307" s="8">
        <v>45219</v>
      </c>
      <c r="B1307" s="6" t="s">
        <v>19</v>
      </c>
      <c r="C1307" s="6" t="s">
        <v>25</v>
      </c>
      <c r="D1307" s="12">
        <v>14</v>
      </c>
      <c r="E1307" s="10">
        <v>275.33999999999997</v>
      </c>
      <c r="F1307" s="6" t="s">
        <v>30</v>
      </c>
      <c r="G1307" s="6" t="s">
        <v>35</v>
      </c>
      <c r="H1307" s="7">
        <v>0.1</v>
      </c>
      <c r="I1307" s="6" t="s">
        <v>39</v>
      </c>
      <c r="J1307" s="10">
        <v>3469.2840000000001</v>
      </c>
      <c r="K1307" s="6" t="s">
        <v>42</v>
      </c>
      <c r="L1307" s="6" t="s">
        <v>2928</v>
      </c>
      <c r="M1307" s="12">
        <v>1</v>
      </c>
      <c r="N1307" s="9" t="s">
        <v>1353</v>
      </c>
      <c r="O1307" s="6" t="s">
        <v>2763</v>
      </c>
      <c r="P1307" s="11">
        <v>32.799999999999997</v>
      </c>
      <c r="Q1307" s="16">
        <v>45223</v>
      </c>
      <c r="R1307" s="6" t="s">
        <v>2922</v>
      </c>
      <c r="S1307" s="9">
        <f t="shared" si="160"/>
        <v>2023</v>
      </c>
      <c r="T1307" s="12">
        <f t="shared" si="161"/>
        <v>10</v>
      </c>
      <c r="U1307" s="6" t="str">
        <f t="shared" si="162"/>
        <v>Oktober</v>
      </c>
      <c r="V1307" s="9" t="str">
        <f t="shared" si="163"/>
        <v>Q4</v>
      </c>
      <c r="W1307" s="10">
        <f t="shared" si="164"/>
        <v>3436.4839999999999</v>
      </c>
      <c r="X1307" s="12">
        <f t="shared" si="165"/>
        <v>4</v>
      </c>
      <c r="Y1307" s="9" t="str">
        <f t="shared" si="166"/>
        <v>Returned</v>
      </c>
      <c r="Z1307" s="6" t="str">
        <f t="shared" si="167"/>
        <v>Medium</v>
      </c>
    </row>
    <row r="1308" spans="1:26" x14ac:dyDescent="0.35">
      <c r="A1308" s="8">
        <v>45554</v>
      </c>
      <c r="B1308" s="6" t="s">
        <v>21</v>
      </c>
      <c r="C1308" s="6" t="s">
        <v>25</v>
      </c>
      <c r="D1308" s="12">
        <v>2</v>
      </c>
      <c r="E1308" s="10">
        <v>27.64</v>
      </c>
      <c r="F1308" s="6" t="s">
        <v>30</v>
      </c>
      <c r="G1308" s="6" t="s">
        <v>35</v>
      </c>
      <c r="H1308" s="7">
        <v>0.15</v>
      </c>
      <c r="I1308" s="6" t="s">
        <v>38</v>
      </c>
      <c r="J1308" s="10">
        <v>46.988</v>
      </c>
      <c r="K1308" s="6" t="s">
        <v>44</v>
      </c>
      <c r="L1308" s="6" t="s">
        <v>47</v>
      </c>
      <c r="M1308" s="12">
        <v>0</v>
      </c>
      <c r="N1308" s="9" t="s">
        <v>1354</v>
      </c>
      <c r="O1308" s="6" t="s">
        <v>2764</v>
      </c>
      <c r="P1308" s="11">
        <v>21.73</v>
      </c>
      <c r="Q1308" s="16">
        <v>45563</v>
      </c>
      <c r="R1308" s="6" t="s">
        <v>2924</v>
      </c>
      <c r="S1308" s="9">
        <f t="shared" si="160"/>
        <v>2024</v>
      </c>
      <c r="T1308" s="12">
        <f t="shared" si="161"/>
        <v>9</v>
      </c>
      <c r="U1308" s="6" t="str">
        <f t="shared" si="162"/>
        <v>September</v>
      </c>
      <c r="V1308" s="9" t="str">
        <f t="shared" si="163"/>
        <v>Q3</v>
      </c>
      <c r="W1308" s="10">
        <f t="shared" si="164"/>
        <v>25.257999999999999</v>
      </c>
      <c r="X1308" s="12">
        <f t="shared" si="165"/>
        <v>9</v>
      </c>
      <c r="Y1308" s="9" t="str">
        <f t="shared" si="166"/>
        <v>Completed</v>
      </c>
      <c r="Z1308" s="6" t="str">
        <f t="shared" si="167"/>
        <v>High</v>
      </c>
    </row>
    <row r="1309" spans="1:26" x14ac:dyDescent="0.35">
      <c r="A1309" s="8">
        <v>45192</v>
      </c>
      <c r="B1309" s="6" t="s">
        <v>20</v>
      </c>
      <c r="C1309" s="6" t="s">
        <v>27</v>
      </c>
      <c r="D1309" s="12">
        <v>17</v>
      </c>
      <c r="E1309" s="10">
        <v>439.3</v>
      </c>
      <c r="F1309" s="6" t="s">
        <v>30</v>
      </c>
      <c r="G1309" s="6" t="s">
        <v>35</v>
      </c>
      <c r="H1309" s="7">
        <v>0</v>
      </c>
      <c r="I1309" s="6" t="s">
        <v>38</v>
      </c>
      <c r="J1309" s="10">
        <v>7468.1</v>
      </c>
      <c r="K1309" s="6" t="s">
        <v>42</v>
      </c>
      <c r="L1309" s="6" t="s">
        <v>47</v>
      </c>
      <c r="M1309" s="12">
        <v>0</v>
      </c>
      <c r="N1309" s="9" t="s">
        <v>1355</v>
      </c>
      <c r="O1309" s="6" t="s">
        <v>2765</v>
      </c>
      <c r="P1309" s="11">
        <v>12.87</v>
      </c>
      <c r="Q1309" s="16">
        <v>45195</v>
      </c>
      <c r="R1309" s="6" t="s">
        <v>2923</v>
      </c>
      <c r="S1309" s="9">
        <f t="shared" si="160"/>
        <v>2023</v>
      </c>
      <c r="T1309" s="12">
        <f t="shared" si="161"/>
        <v>9</v>
      </c>
      <c r="U1309" s="6" t="str">
        <f t="shared" si="162"/>
        <v>September</v>
      </c>
      <c r="V1309" s="9" t="str">
        <f t="shared" si="163"/>
        <v>Q3</v>
      </c>
      <c r="W1309" s="10">
        <f t="shared" si="164"/>
        <v>7455.2300000000005</v>
      </c>
      <c r="X1309" s="12">
        <f t="shared" si="165"/>
        <v>3</v>
      </c>
      <c r="Y1309" s="9" t="str">
        <f t="shared" si="166"/>
        <v>Completed</v>
      </c>
      <c r="Z1309" s="6" t="str">
        <f t="shared" si="167"/>
        <v>No Discount</v>
      </c>
    </row>
    <row r="1310" spans="1:26" x14ac:dyDescent="0.35">
      <c r="A1310" s="8">
        <v>45657</v>
      </c>
      <c r="B1310" s="6" t="s">
        <v>18</v>
      </c>
      <c r="C1310" s="6" t="s">
        <v>29</v>
      </c>
      <c r="D1310" s="12">
        <v>15</v>
      </c>
      <c r="E1310" s="10">
        <v>573.80999999999995</v>
      </c>
      <c r="F1310" s="6" t="s">
        <v>32</v>
      </c>
      <c r="G1310" s="6" t="s">
        <v>35</v>
      </c>
      <c r="H1310" s="7">
        <v>0</v>
      </c>
      <c r="I1310" s="6" t="s">
        <v>37</v>
      </c>
      <c r="J1310" s="10">
        <v>8607.15</v>
      </c>
      <c r="K1310" s="6" t="s">
        <v>43</v>
      </c>
      <c r="L1310" s="6" t="s">
        <v>48</v>
      </c>
      <c r="M1310" s="12">
        <v>0</v>
      </c>
      <c r="N1310" s="9" t="s">
        <v>1356</v>
      </c>
      <c r="O1310" s="6" t="s">
        <v>2168</v>
      </c>
      <c r="P1310" s="11">
        <v>35.869999999999997</v>
      </c>
      <c r="Q1310" s="16">
        <v>45659</v>
      </c>
      <c r="R1310" s="6" t="s">
        <v>2921</v>
      </c>
      <c r="S1310" s="9">
        <f t="shared" si="160"/>
        <v>2024</v>
      </c>
      <c r="T1310" s="12">
        <f t="shared" si="161"/>
        <v>12</v>
      </c>
      <c r="U1310" s="6" t="str">
        <f t="shared" si="162"/>
        <v>Desember</v>
      </c>
      <c r="V1310" s="9" t="str">
        <f t="shared" si="163"/>
        <v>Q4</v>
      </c>
      <c r="W1310" s="10">
        <f t="shared" si="164"/>
        <v>8571.2799999999988</v>
      </c>
      <c r="X1310" s="12">
        <f t="shared" si="165"/>
        <v>2</v>
      </c>
      <c r="Y1310" s="9" t="str">
        <f t="shared" si="166"/>
        <v>Completed</v>
      </c>
      <c r="Z1310" s="6" t="str">
        <f t="shared" si="167"/>
        <v>No Discount</v>
      </c>
    </row>
    <row r="1311" spans="1:26" x14ac:dyDescent="0.35">
      <c r="A1311" s="8">
        <v>45314</v>
      </c>
      <c r="B1311" s="6" t="s">
        <v>20</v>
      </c>
      <c r="C1311" s="6" t="s">
        <v>25</v>
      </c>
      <c r="D1311" s="12">
        <v>19</v>
      </c>
      <c r="E1311" s="10">
        <v>360.06</v>
      </c>
      <c r="F1311" s="6" t="s">
        <v>32</v>
      </c>
      <c r="G1311" s="6" t="s">
        <v>34</v>
      </c>
      <c r="H1311" s="7">
        <v>0.05</v>
      </c>
      <c r="I1311" s="6" t="s">
        <v>36</v>
      </c>
      <c r="J1311" s="10">
        <v>6499.0829999999996</v>
      </c>
      <c r="K1311" s="6" t="s">
        <v>45</v>
      </c>
      <c r="L1311" s="6" t="s">
        <v>47</v>
      </c>
      <c r="M1311" s="12">
        <v>0</v>
      </c>
      <c r="N1311" s="9" t="s">
        <v>1357</v>
      </c>
      <c r="O1311" s="6" t="s">
        <v>2430</v>
      </c>
      <c r="P1311" s="11">
        <v>33.19</v>
      </c>
      <c r="Q1311" s="16">
        <v>45322</v>
      </c>
      <c r="R1311" s="6" t="s">
        <v>2923</v>
      </c>
      <c r="S1311" s="9">
        <f t="shared" si="160"/>
        <v>2024</v>
      </c>
      <c r="T1311" s="12">
        <f t="shared" si="161"/>
        <v>1</v>
      </c>
      <c r="U1311" s="6" t="str">
        <f t="shared" si="162"/>
        <v>Januari</v>
      </c>
      <c r="V1311" s="9" t="str">
        <f t="shared" si="163"/>
        <v>Q1</v>
      </c>
      <c r="W1311" s="10">
        <f t="shared" si="164"/>
        <v>6465.893</v>
      </c>
      <c r="X1311" s="12">
        <f t="shared" si="165"/>
        <v>8</v>
      </c>
      <c r="Y1311" s="9" t="str">
        <f t="shared" si="166"/>
        <v>Completed</v>
      </c>
      <c r="Z1311" s="6" t="str">
        <f t="shared" si="167"/>
        <v>Low</v>
      </c>
    </row>
    <row r="1312" spans="1:26" x14ac:dyDescent="0.35">
      <c r="A1312" s="8">
        <v>45090</v>
      </c>
      <c r="B1312" s="6" t="s">
        <v>18</v>
      </c>
      <c r="C1312" s="6" t="s">
        <v>23</v>
      </c>
      <c r="D1312" s="12">
        <v>7</v>
      </c>
      <c r="E1312" s="10">
        <v>535.20000000000005</v>
      </c>
      <c r="F1312" s="6" t="s">
        <v>32</v>
      </c>
      <c r="G1312" s="6" t="s">
        <v>35</v>
      </c>
      <c r="H1312" s="7">
        <v>0.1</v>
      </c>
      <c r="I1312" s="6" t="s">
        <v>38</v>
      </c>
      <c r="J1312" s="10">
        <v>3371.7600000000011</v>
      </c>
      <c r="K1312" s="6" t="s">
        <v>45</v>
      </c>
      <c r="L1312" s="6" t="s">
        <v>2928</v>
      </c>
      <c r="M1312" s="12">
        <v>0</v>
      </c>
      <c r="N1312" s="9" t="s">
        <v>1358</v>
      </c>
      <c r="O1312" s="6" t="s">
        <v>2766</v>
      </c>
      <c r="P1312" s="11">
        <v>10.44</v>
      </c>
      <c r="Q1312" s="16">
        <v>45100</v>
      </c>
      <c r="R1312" s="6" t="s">
        <v>2921</v>
      </c>
      <c r="S1312" s="9">
        <f t="shared" si="160"/>
        <v>2023</v>
      </c>
      <c r="T1312" s="12">
        <f t="shared" si="161"/>
        <v>6</v>
      </c>
      <c r="U1312" s="6" t="str">
        <f t="shared" si="162"/>
        <v>Juni</v>
      </c>
      <c r="V1312" s="9" t="str">
        <f t="shared" si="163"/>
        <v>Q2</v>
      </c>
      <c r="W1312" s="10">
        <f t="shared" si="164"/>
        <v>3361.3200000000011</v>
      </c>
      <c r="X1312" s="12">
        <f t="shared" si="165"/>
        <v>10</v>
      </c>
      <c r="Y1312" s="9" t="str">
        <f t="shared" si="166"/>
        <v>Completed</v>
      </c>
      <c r="Z1312" s="6" t="str">
        <f t="shared" si="167"/>
        <v>Medium</v>
      </c>
    </row>
    <row r="1313" spans="1:26" x14ac:dyDescent="0.35">
      <c r="A1313" s="8">
        <v>45108</v>
      </c>
      <c r="B1313" s="6" t="s">
        <v>18</v>
      </c>
      <c r="C1313" s="6" t="s">
        <v>26</v>
      </c>
      <c r="D1313" s="12">
        <v>19</v>
      </c>
      <c r="E1313" s="10">
        <v>161.13</v>
      </c>
      <c r="F1313" s="6" t="s">
        <v>31</v>
      </c>
      <c r="G1313" s="6" t="s">
        <v>34</v>
      </c>
      <c r="H1313" s="7">
        <v>0</v>
      </c>
      <c r="I1313" s="6" t="s">
        <v>40</v>
      </c>
      <c r="J1313" s="10">
        <v>3061.47</v>
      </c>
      <c r="K1313" s="6" t="s">
        <v>44</v>
      </c>
      <c r="L1313" s="6" t="s">
        <v>47</v>
      </c>
      <c r="M1313" s="12">
        <v>0</v>
      </c>
      <c r="N1313" s="9" t="s">
        <v>1359</v>
      </c>
      <c r="O1313" s="6" t="s">
        <v>2767</v>
      </c>
      <c r="P1313" s="11">
        <v>5.46</v>
      </c>
      <c r="Q1313" s="16">
        <v>45113</v>
      </c>
      <c r="R1313" s="6" t="s">
        <v>2921</v>
      </c>
      <c r="S1313" s="9">
        <f t="shared" si="160"/>
        <v>2023</v>
      </c>
      <c r="T1313" s="12">
        <f t="shared" si="161"/>
        <v>7</v>
      </c>
      <c r="U1313" s="6" t="str">
        <f t="shared" si="162"/>
        <v>Juli</v>
      </c>
      <c r="V1313" s="9" t="str">
        <f t="shared" si="163"/>
        <v>Q3</v>
      </c>
      <c r="W1313" s="10">
        <f t="shared" si="164"/>
        <v>3056.0099999999998</v>
      </c>
      <c r="X1313" s="12">
        <f t="shared" si="165"/>
        <v>5</v>
      </c>
      <c r="Y1313" s="9" t="str">
        <f t="shared" si="166"/>
        <v>Completed</v>
      </c>
      <c r="Z1313" s="6" t="str">
        <f t="shared" si="167"/>
        <v>No Discount</v>
      </c>
    </row>
    <row r="1314" spans="1:26" x14ac:dyDescent="0.35">
      <c r="A1314" s="8">
        <v>45738</v>
      </c>
      <c r="B1314" s="6" t="s">
        <v>19</v>
      </c>
      <c r="C1314" s="6" t="s">
        <v>23</v>
      </c>
      <c r="D1314" s="12">
        <v>11</v>
      </c>
      <c r="E1314" s="10">
        <v>29.6</v>
      </c>
      <c r="F1314" s="6" t="s">
        <v>33</v>
      </c>
      <c r="G1314" s="6" t="s">
        <v>35</v>
      </c>
      <c r="H1314" s="7">
        <v>0.15</v>
      </c>
      <c r="I1314" s="6" t="s">
        <v>39</v>
      </c>
      <c r="J1314" s="10">
        <v>276.76</v>
      </c>
      <c r="K1314" s="6" t="s">
        <v>46</v>
      </c>
      <c r="L1314" s="6" t="s">
        <v>47</v>
      </c>
      <c r="M1314" s="12">
        <v>1</v>
      </c>
      <c r="N1314" s="9" t="s">
        <v>1360</v>
      </c>
      <c r="O1314" s="6" t="s">
        <v>2768</v>
      </c>
      <c r="P1314" s="11">
        <v>34.96</v>
      </c>
      <c r="Q1314" s="16">
        <v>45741</v>
      </c>
      <c r="R1314" s="6" t="s">
        <v>2922</v>
      </c>
      <c r="S1314" s="9">
        <f t="shared" si="160"/>
        <v>2025</v>
      </c>
      <c r="T1314" s="12">
        <f t="shared" si="161"/>
        <v>3</v>
      </c>
      <c r="U1314" s="6" t="str">
        <f t="shared" si="162"/>
        <v>Maret</v>
      </c>
      <c r="V1314" s="9" t="str">
        <f t="shared" si="163"/>
        <v>Q1</v>
      </c>
      <c r="W1314" s="10">
        <f t="shared" si="164"/>
        <v>241.79999999999998</v>
      </c>
      <c r="X1314" s="12">
        <f t="shared" si="165"/>
        <v>3</v>
      </c>
      <c r="Y1314" s="9" t="str">
        <f t="shared" si="166"/>
        <v>Returned</v>
      </c>
      <c r="Z1314" s="6" t="str">
        <f t="shared" si="167"/>
        <v>High</v>
      </c>
    </row>
    <row r="1315" spans="1:26" x14ac:dyDescent="0.35">
      <c r="A1315" s="8">
        <v>45695</v>
      </c>
      <c r="B1315" s="6" t="s">
        <v>19</v>
      </c>
      <c r="C1315" s="6" t="s">
        <v>23</v>
      </c>
      <c r="D1315" s="12">
        <v>16</v>
      </c>
      <c r="E1315" s="10">
        <v>172.89</v>
      </c>
      <c r="F1315" s="6" t="s">
        <v>30</v>
      </c>
      <c r="G1315" s="6" t="s">
        <v>34</v>
      </c>
      <c r="H1315" s="7">
        <v>0.15</v>
      </c>
      <c r="I1315" s="6" t="s">
        <v>40</v>
      </c>
      <c r="J1315" s="10">
        <v>2351.3040000000001</v>
      </c>
      <c r="K1315" s="6" t="s">
        <v>44</v>
      </c>
      <c r="L1315" s="6" t="s">
        <v>47</v>
      </c>
      <c r="M1315" s="12">
        <v>1</v>
      </c>
      <c r="N1315" s="9" t="s">
        <v>1361</v>
      </c>
      <c r="O1315" s="6" t="s">
        <v>2769</v>
      </c>
      <c r="P1315" s="11">
        <v>41.87</v>
      </c>
      <c r="Q1315" s="16">
        <v>45703</v>
      </c>
      <c r="R1315" s="6" t="s">
        <v>2922</v>
      </c>
      <c r="S1315" s="9">
        <f t="shared" si="160"/>
        <v>2025</v>
      </c>
      <c r="T1315" s="12">
        <f t="shared" si="161"/>
        <v>2</v>
      </c>
      <c r="U1315" s="6" t="str">
        <f t="shared" si="162"/>
        <v>Februari</v>
      </c>
      <c r="V1315" s="9" t="str">
        <f t="shared" si="163"/>
        <v>Q1</v>
      </c>
      <c r="W1315" s="10">
        <f t="shared" si="164"/>
        <v>2309.4340000000002</v>
      </c>
      <c r="X1315" s="12">
        <f t="shared" si="165"/>
        <v>8</v>
      </c>
      <c r="Y1315" s="9" t="str">
        <f t="shared" si="166"/>
        <v>Returned</v>
      </c>
      <c r="Z1315" s="6" t="str">
        <f t="shared" si="167"/>
        <v>High</v>
      </c>
    </row>
    <row r="1316" spans="1:26" x14ac:dyDescent="0.35">
      <c r="A1316" s="8">
        <v>45217</v>
      </c>
      <c r="B1316" s="6" t="s">
        <v>20</v>
      </c>
      <c r="C1316" s="6" t="s">
        <v>24</v>
      </c>
      <c r="D1316" s="12">
        <v>5</v>
      </c>
      <c r="E1316" s="10">
        <v>48.06</v>
      </c>
      <c r="F1316" s="6" t="s">
        <v>31</v>
      </c>
      <c r="G1316" s="6" t="s">
        <v>34</v>
      </c>
      <c r="H1316" s="7">
        <v>0</v>
      </c>
      <c r="I1316" s="6" t="s">
        <v>37</v>
      </c>
      <c r="J1316" s="10">
        <v>240.3</v>
      </c>
      <c r="K1316" s="6" t="s">
        <v>43</v>
      </c>
      <c r="L1316" s="6" t="s">
        <v>47</v>
      </c>
      <c r="M1316" s="12">
        <v>0</v>
      </c>
      <c r="N1316" s="9" t="s">
        <v>1362</v>
      </c>
      <c r="O1316" s="6" t="s">
        <v>2770</v>
      </c>
      <c r="P1316" s="11">
        <v>19.170000000000002</v>
      </c>
      <c r="Q1316" s="16">
        <v>45225</v>
      </c>
      <c r="R1316" s="6" t="s">
        <v>2923</v>
      </c>
      <c r="S1316" s="9">
        <f t="shared" si="160"/>
        <v>2023</v>
      </c>
      <c r="T1316" s="12">
        <f t="shared" si="161"/>
        <v>10</v>
      </c>
      <c r="U1316" s="6" t="str">
        <f t="shared" si="162"/>
        <v>Oktober</v>
      </c>
      <c r="V1316" s="9" t="str">
        <f t="shared" si="163"/>
        <v>Q4</v>
      </c>
      <c r="W1316" s="10">
        <f t="shared" si="164"/>
        <v>221.13</v>
      </c>
      <c r="X1316" s="12">
        <f t="shared" si="165"/>
        <v>8</v>
      </c>
      <c r="Y1316" s="9" t="str">
        <f t="shared" si="166"/>
        <v>Completed</v>
      </c>
      <c r="Z1316" s="6" t="str">
        <f t="shared" si="167"/>
        <v>No Discount</v>
      </c>
    </row>
    <row r="1317" spans="1:26" x14ac:dyDescent="0.35">
      <c r="A1317" s="8">
        <v>45293</v>
      </c>
      <c r="B1317" s="6" t="s">
        <v>21</v>
      </c>
      <c r="C1317" s="6" t="s">
        <v>25</v>
      </c>
      <c r="D1317" s="12">
        <v>7</v>
      </c>
      <c r="E1317" s="10">
        <v>55.76</v>
      </c>
      <c r="F1317" s="6" t="s">
        <v>32</v>
      </c>
      <c r="G1317" s="6" t="s">
        <v>34</v>
      </c>
      <c r="H1317" s="7">
        <v>0.1</v>
      </c>
      <c r="I1317" s="6" t="s">
        <v>37</v>
      </c>
      <c r="J1317" s="10">
        <v>351.28800000000001</v>
      </c>
      <c r="K1317" s="6" t="s">
        <v>42</v>
      </c>
      <c r="L1317" s="6" t="s">
        <v>2928</v>
      </c>
      <c r="M1317" s="12">
        <v>0</v>
      </c>
      <c r="N1317" s="9" t="s">
        <v>1363</v>
      </c>
      <c r="O1317" s="6" t="s">
        <v>2771</v>
      </c>
      <c r="P1317" s="11">
        <v>38.979999999999997</v>
      </c>
      <c r="Q1317" s="16">
        <v>45302</v>
      </c>
      <c r="R1317" s="6" t="s">
        <v>2924</v>
      </c>
      <c r="S1317" s="9">
        <f t="shared" si="160"/>
        <v>2024</v>
      </c>
      <c r="T1317" s="12">
        <f t="shared" si="161"/>
        <v>1</v>
      </c>
      <c r="U1317" s="6" t="str">
        <f t="shared" si="162"/>
        <v>Januari</v>
      </c>
      <c r="V1317" s="9" t="str">
        <f t="shared" si="163"/>
        <v>Q1</v>
      </c>
      <c r="W1317" s="10">
        <f t="shared" si="164"/>
        <v>312.30799999999999</v>
      </c>
      <c r="X1317" s="12">
        <f t="shared" si="165"/>
        <v>9</v>
      </c>
      <c r="Y1317" s="9" t="str">
        <f t="shared" si="166"/>
        <v>Completed</v>
      </c>
      <c r="Z1317" s="6" t="str">
        <f t="shared" si="167"/>
        <v>Medium</v>
      </c>
    </row>
    <row r="1318" spans="1:26" x14ac:dyDescent="0.35">
      <c r="A1318" s="8">
        <v>45724</v>
      </c>
      <c r="B1318" s="6" t="s">
        <v>19</v>
      </c>
      <c r="C1318" s="6" t="s">
        <v>23</v>
      </c>
      <c r="D1318" s="12">
        <v>4</v>
      </c>
      <c r="E1318" s="10">
        <v>24.58</v>
      </c>
      <c r="F1318" s="6" t="s">
        <v>30</v>
      </c>
      <c r="G1318" s="6" t="s">
        <v>34</v>
      </c>
      <c r="H1318" s="7">
        <v>0.15</v>
      </c>
      <c r="I1318" s="6" t="s">
        <v>39</v>
      </c>
      <c r="J1318" s="10">
        <v>83.571999999999989</v>
      </c>
      <c r="K1318" s="6" t="s">
        <v>45</v>
      </c>
      <c r="L1318" s="6" t="s">
        <v>49</v>
      </c>
      <c r="M1318" s="12">
        <v>0</v>
      </c>
      <c r="N1318" s="9" t="s">
        <v>1364</v>
      </c>
      <c r="O1318" s="6" t="s">
        <v>2772</v>
      </c>
      <c r="P1318" s="11">
        <v>39.869999999999997</v>
      </c>
      <c r="Q1318" s="16">
        <v>45733</v>
      </c>
      <c r="R1318" s="6" t="s">
        <v>2922</v>
      </c>
      <c r="S1318" s="9">
        <f t="shared" si="160"/>
        <v>2025</v>
      </c>
      <c r="T1318" s="12">
        <f t="shared" si="161"/>
        <v>3</v>
      </c>
      <c r="U1318" s="6" t="str">
        <f t="shared" si="162"/>
        <v>Maret</v>
      </c>
      <c r="V1318" s="9" t="str">
        <f t="shared" si="163"/>
        <v>Q1</v>
      </c>
      <c r="W1318" s="10">
        <f t="shared" si="164"/>
        <v>43.701999999999991</v>
      </c>
      <c r="X1318" s="12">
        <f t="shared" si="165"/>
        <v>9</v>
      </c>
      <c r="Y1318" s="9" t="str">
        <f t="shared" si="166"/>
        <v>Completed</v>
      </c>
      <c r="Z1318" s="6" t="str">
        <f t="shared" si="167"/>
        <v>High</v>
      </c>
    </row>
    <row r="1319" spans="1:26" x14ac:dyDescent="0.35">
      <c r="A1319" s="8">
        <v>45110</v>
      </c>
      <c r="B1319" s="6" t="s">
        <v>22</v>
      </c>
      <c r="C1319" s="6" t="s">
        <v>25</v>
      </c>
      <c r="D1319" s="12">
        <v>2</v>
      </c>
      <c r="E1319" s="10">
        <v>504.82</v>
      </c>
      <c r="F1319" s="6" t="s">
        <v>33</v>
      </c>
      <c r="G1319" s="6" t="s">
        <v>35</v>
      </c>
      <c r="H1319" s="7">
        <v>0</v>
      </c>
      <c r="I1319" s="6" t="s">
        <v>39</v>
      </c>
      <c r="J1319" s="10">
        <v>1009.64</v>
      </c>
      <c r="K1319" s="6" t="s">
        <v>45</v>
      </c>
      <c r="L1319" s="6" t="s">
        <v>47</v>
      </c>
      <c r="M1319" s="12">
        <v>0</v>
      </c>
      <c r="N1319" s="9" t="s">
        <v>1365</v>
      </c>
      <c r="O1319" s="6" t="s">
        <v>2773</v>
      </c>
      <c r="P1319" s="11">
        <v>25.54</v>
      </c>
      <c r="Q1319" s="16">
        <v>45115</v>
      </c>
      <c r="R1319" s="6" t="s">
        <v>2925</v>
      </c>
      <c r="S1319" s="9">
        <f t="shared" si="160"/>
        <v>2023</v>
      </c>
      <c r="T1319" s="12">
        <f t="shared" si="161"/>
        <v>7</v>
      </c>
      <c r="U1319" s="6" t="str">
        <f t="shared" si="162"/>
        <v>Juli</v>
      </c>
      <c r="V1319" s="9" t="str">
        <f t="shared" si="163"/>
        <v>Q3</v>
      </c>
      <c r="W1319" s="10">
        <f t="shared" si="164"/>
        <v>984.1</v>
      </c>
      <c r="X1319" s="12">
        <f t="shared" si="165"/>
        <v>5</v>
      </c>
      <c r="Y1319" s="9" t="str">
        <f t="shared" si="166"/>
        <v>Completed</v>
      </c>
      <c r="Z1319" s="6" t="str">
        <f t="shared" si="167"/>
        <v>No Discount</v>
      </c>
    </row>
    <row r="1320" spans="1:26" x14ac:dyDescent="0.35">
      <c r="A1320" s="8">
        <v>45245</v>
      </c>
      <c r="B1320" s="6" t="s">
        <v>20</v>
      </c>
      <c r="C1320" s="6" t="s">
        <v>28</v>
      </c>
      <c r="D1320" s="12">
        <v>17</v>
      </c>
      <c r="E1320" s="10">
        <v>275.89</v>
      </c>
      <c r="F1320" s="6" t="s">
        <v>30</v>
      </c>
      <c r="G1320" s="6" t="s">
        <v>34</v>
      </c>
      <c r="H1320" s="7">
        <v>0.1</v>
      </c>
      <c r="I1320" s="6" t="s">
        <v>41</v>
      </c>
      <c r="J1320" s="10">
        <v>4221.1170000000002</v>
      </c>
      <c r="K1320" s="6" t="s">
        <v>43</v>
      </c>
      <c r="L1320" s="6" t="s">
        <v>47</v>
      </c>
      <c r="M1320" s="12">
        <v>0</v>
      </c>
      <c r="N1320" s="9" t="s">
        <v>1366</v>
      </c>
      <c r="O1320" s="6" t="s">
        <v>2774</v>
      </c>
      <c r="P1320" s="11">
        <v>15.43</v>
      </c>
      <c r="Q1320" s="16">
        <v>45252</v>
      </c>
      <c r="R1320" s="6" t="s">
        <v>2923</v>
      </c>
      <c r="S1320" s="9">
        <f t="shared" si="160"/>
        <v>2023</v>
      </c>
      <c r="T1320" s="12">
        <f t="shared" si="161"/>
        <v>11</v>
      </c>
      <c r="U1320" s="6" t="str">
        <f t="shared" si="162"/>
        <v>November</v>
      </c>
      <c r="V1320" s="9" t="str">
        <f t="shared" si="163"/>
        <v>Q4</v>
      </c>
      <c r="W1320" s="10">
        <f t="shared" si="164"/>
        <v>4205.6869999999999</v>
      </c>
      <c r="X1320" s="12">
        <f t="shared" si="165"/>
        <v>7</v>
      </c>
      <c r="Y1320" s="9" t="str">
        <f t="shared" si="166"/>
        <v>Completed</v>
      </c>
      <c r="Z1320" s="6" t="str">
        <f t="shared" si="167"/>
        <v>Medium</v>
      </c>
    </row>
    <row r="1321" spans="1:26" x14ac:dyDescent="0.35">
      <c r="A1321" s="8">
        <v>45332</v>
      </c>
      <c r="B1321" s="6" t="s">
        <v>22</v>
      </c>
      <c r="C1321" s="6" t="s">
        <v>25</v>
      </c>
      <c r="D1321" s="12">
        <v>9</v>
      </c>
      <c r="E1321" s="10">
        <v>130.57</v>
      </c>
      <c r="F1321" s="6" t="s">
        <v>32</v>
      </c>
      <c r="G1321" s="6" t="s">
        <v>34</v>
      </c>
      <c r="H1321" s="7">
        <v>0.1</v>
      </c>
      <c r="I1321" s="6" t="s">
        <v>36</v>
      </c>
      <c r="J1321" s="10">
        <v>1057.617</v>
      </c>
      <c r="K1321" s="6" t="s">
        <v>46</v>
      </c>
      <c r="L1321" s="6" t="s">
        <v>49</v>
      </c>
      <c r="M1321" s="12">
        <v>0</v>
      </c>
      <c r="N1321" s="9" t="s">
        <v>1367</v>
      </c>
      <c r="O1321" s="6" t="s">
        <v>2775</v>
      </c>
      <c r="P1321" s="11">
        <v>37.14</v>
      </c>
      <c r="Q1321" s="16">
        <v>45339</v>
      </c>
      <c r="R1321" s="6" t="s">
        <v>2925</v>
      </c>
      <c r="S1321" s="9">
        <f t="shared" si="160"/>
        <v>2024</v>
      </c>
      <c r="T1321" s="12">
        <f t="shared" si="161"/>
        <v>2</v>
      </c>
      <c r="U1321" s="6" t="str">
        <f t="shared" si="162"/>
        <v>Februari</v>
      </c>
      <c r="V1321" s="9" t="str">
        <f t="shared" si="163"/>
        <v>Q1</v>
      </c>
      <c r="W1321" s="10">
        <f t="shared" si="164"/>
        <v>1020.477</v>
      </c>
      <c r="X1321" s="12">
        <f t="shared" si="165"/>
        <v>7</v>
      </c>
      <c r="Y1321" s="9" t="str">
        <f t="shared" si="166"/>
        <v>Completed</v>
      </c>
      <c r="Z1321" s="6" t="str">
        <f t="shared" si="167"/>
        <v>Medium</v>
      </c>
    </row>
    <row r="1322" spans="1:26" x14ac:dyDescent="0.35">
      <c r="A1322" s="8">
        <v>45756</v>
      </c>
      <c r="B1322" s="6" t="s">
        <v>22</v>
      </c>
      <c r="C1322" s="6" t="s">
        <v>27</v>
      </c>
      <c r="D1322" s="12">
        <v>12</v>
      </c>
      <c r="E1322" s="10">
        <v>312.72000000000003</v>
      </c>
      <c r="F1322" s="6" t="s">
        <v>32</v>
      </c>
      <c r="G1322" s="6" t="s">
        <v>35</v>
      </c>
      <c r="H1322" s="7">
        <v>0</v>
      </c>
      <c r="I1322" s="6" t="s">
        <v>36</v>
      </c>
      <c r="J1322" s="10">
        <v>3752.64</v>
      </c>
      <c r="K1322" s="6" t="s">
        <v>43</v>
      </c>
      <c r="L1322" s="6" t="s">
        <v>2928</v>
      </c>
      <c r="M1322" s="12">
        <v>0</v>
      </c>
      <c r="N1322" s="9" t="s">
        <v>1368</v>
      </c>
      <c r="O1322" s="6" t="s">
        <v>2018</v>
      </c>
      <c r="P1322" s="11">
        <v>18.46</v>
      </c>
      <c r="Q1322" s="16">
        <v>45766</v>
      </c>
      <c r="R1322" s="6" t="s">
        <v>2925</v>
      </c>
      <c r="S1322" s="9">
        <f t="shared" si="160"/>
        <v>2025</v>
      </c>
      <c r="T1322" s="12">
        <f t="shared" si="161"/>
        <v>4</v>
      </c>
      <c r="U1322" s="6" t="str">
        <f t="shared" si="162"/>
        <v>April</v>
      </c>
      <c r="V1322" s="9" t="str">
        <f t="shared" si="163"/>
        <v>Q2</v>
      </c>
      <c r="W1322" s="10">
        <f t="shared" si="164"/>
        <v>3734.18</v>
      </c>
      <c r="X1322" s="12">
        <f t="shared" si="165"/>
        <v>10</v>
      </c>
      <c r="Y1322" s="9" t="str">
        <f t="shared" si="166"/>
        <v>Completed</v>
      </c>
      <c r="Z1322" s="6" t="str">
        <f t="shared" si="167"/>
        <v>No Discount</v>
      </c>
    </row>
    <row r="1323" spans="1:26" x14ac:dyDescent="0.35">
      <c r="A1323" s="8">
        <v>45178</v>
      </c>
      <c r="B1323" s="6" t="s">
        <v>22</v>
      </c>
      <c r="C1323" s="6" t="s">
        <v>28</v>
      </c>
      <c r="D1323" s="12">
        <v>18</v>
      </c>
      <c r="E1323" s="10">
        <v>222.66</v>
      </c>
      <c r="F1323" s="6" t="s">
        <v>32</v>
      </c>
      <c r="G1323" s="6" t="s">
        <v>34</v>
      </c>
      <c r="H1323" s="7">
        <v>0.05</v>
      </c>
      <c r="I1323" s="6" t="s">
        <v>37</v>
      </c>
      <c r="J1323" s="10">
        <v>3807.4859999999999</v>
      </c>
      <c r="K1323" s="6" t="s">
        <v>43</v>
      </c>
      <c r="L1323" s="6" t="s">
        <v>48</v>
      </c>
      <c r="M1323" s="12">
        <v>0</v>
      </c>
      <c r="N1323" s="9" t="s">
        <v>1369</v>
      </c>
      <c r="O1323" s="6" t="s">
        <v>2776</v>
      </c>
      <c r="P1323" s="11">
        <v>12.91</v>
      </c>
      <c r="Q1323" s="16">
        <v>45181</v>
      </c>
      <c r="R1323" s="6" t="s">
        <v>2925</v>
      </c>
      <c r="S1323" s="9">
        <f t="shared" si="160"/>
        <v>2023</v>
      </c>
      <c r="T1323" s="12">
        <f t="shared" si="161"/>
        <v>9</v>
      </c>
      <c r="U1323" s="6" t="str">
        <f t="shared" si="162"/>
        <v>September</v>
      </c>
      <c r="V1323" s="9" t="str">
        <f t="shared" si="163"/>
        <v>Q3</v>
      </c>
      <c r="W1323" s="10">
        <f t="shared" si="164"/>
        <v>3794.576</v>
      </c>
      <c r="X1323" s="12">
        <f t="shared" si="165"/>
        <v>3</v>
      </c>
      <c r="Y1323" s="9" t="str">
        <f t="shared" si="166"/>
        <v>Completed</v>
      </c>
      <c r="Z1323" s="6" t="str">
        <f t="shared" si="167"/>
        <v>Low</v>
      </c>
    </row>
    <row r="1324" spans="1:26" x14ac:dyDescent="0.35">
      <c r="A1324" s="8">
        <v>45004</v>
      </c>
      <c r="B1324" s="6" t="s">
        <v>18</v>
      </c>
      <c r="C1324" s="6" t="s">
        <v>24</v>
      </c>
      <c r="D1324" s="12">
        <v>13</v>
      </c>
      <c r="E1324" s="10">
        <v>374.05</v>
      </c>
      <c r="F1324" s="6" t="s">
        <v>33</v>
      </c>
      <c r="G1324" s="6" t="s">
        <v>34</v>
      </c>
      <c r="H1324" s="7">
        <v>0.05</v>
      </c>
      <c r="I1324" s="6" t="s">
        <v>40</v>
      </c>
      <c r="J1324" s="10">
        <v>4619.5174999999999</v>
      </c>
      <c r="K1324" s="6" t="s">
        <v>45</v>
      </c>
      <c r="L1324" s="6" t="s">
        <v>47</v>
      </c>
      <c r="M1324" s="12">
        <v>0</v>
      </c>
      <c r="N1324" s="9" t="s">
        <v>1370</v>
      </c>
      <c r="O1324" s="6" t="s">
        <v>2777</v>
      </c>
      <c r="P1324" s="11">
        <v>26.32</v>
      </c>
      <c r="Q1324" s="16">
        <v>45011</v>
      </c>
      <c r="R1324" s="6" t="s">
        <v>2921</v>
      </c>
      <c r="S1324" s="9">
        <f t="shared" si="160"/>
        <v>2023</v>
      </c>
      <c r="T1324" s="12">
        <f t="shared" si="161"/>
        <v>3</v>
      </c>
      <c r="U1324" s="6" t="str">
        <f t="shared" si="162"/>
        <v>Maret</v>
      </c>
      <c r="V1324" s="9" t="str">
        <f t="shared" si="163"/>
        <v>Q1</v>
      </c>
      <c r="W1324" s="10">
        <f t="shared" si="164"/>
        <v>4593.1975000000002</v>
      </c>
      <c r="X1324" s="12">
        <f t="shared" si="165"/>
        <v>7</v>
      </c>
      <c r="Y1324" s="9" t="str">
        <f t="shared" si="166"/>
        <v>Completed</v>
      </c>
      <c r="Z1324" s="6" t="str">
        <f t="shared" si="167"/>
        <v>Low</v>
      </c>
    </row>
    <row r="1325" spans="1:26" x14ac:dyDescent="0.35">
      <c r="A1325" s="8">
        <v>45657</v>
      </c>
      <c r="B1325" s="6" t="s">
        <v>21</v>
      </c>
      <c r="C1325" s="6" t="s">
        <v>29</v>
      </c>
      <c r="D1325" s="12">
        <v>11</v>
      </c>
      <c r="E1325" s="10">
        <v>331.29</v>
      </c>
      <c r="F1325" s="6" t="s">
        <v>30</v>
      </c>
      <c r="G1325" s="6" t="s">
        <v>34</v>
      </c>
      <c r="H1325" s="7">
        <v>0.1</v>
      </c>
      <c r="I1325" s="6" t="s">
        <v>37</v>
      </c>
      <c r="J1325" s="10">
        <v>3279.7710000000002</v>
      </c>
      <c r="K1325" s="6" t="s">
        <v>44</v>
      </c>
      <c r="L1325" s="6" t="s">
        <v>49</v>
      </c>
      <c r="M1325" s="12">
        <v>0</v>
      </c>
      <c r="N1325" s="9" t="s">
        <v>1371</v>
      </c>
      <c r="O1325" s="6" t="s">
        <v>2453</v>
      </c>
      <c r="P1325" s="11">
        <v>6.22</v>
      </c>
      <c r="Q1325" s="16">
        <v>45659</v>
      </c>
      <c r="R1325" s="6" t="s">
        <v>2924</v>
      </c>
      <c r="S1325" s="9">
        <f t="shared" si="160"/>
        <v>2024</v>
      </c>
      <c r="T1325" s="12">
        <f t="shared" si="161"/>
        <v>12</v>
      </c>
      <c r="U1325" s="6" t="str">
        <f t="shared" si="162"/>
        <v>Desember</v>
      </c>
      <c r="V1325" s="9" t="str">
        <f t="shared" si="163"/>
        <v>Q4</v>
      </c>
      <c r="W1325" s="10">
        <f t="shared" si="164"/>
        <v>3273.5510000000004</v>
      </c>
      <c r="X1325" s="12">
        <f t="shared" si="165"/>
        <v>2</v>
      </c>
      <c r="Y1325" s="9" t="str">
        <f t="shared" si="166"/>
        <v>Completed</v>
      </c>
      <c r="Z1325" s="6" t="str">
        <f t="shared" si="167"/>
        <v>Medium</v>
      </c>
    </row>
    <row r="1326" spans="1:26" x14ac:dyDescent="0.35">
      <c r="A1326" s="8">
        <v>45254</v>
      </c>
      <c r="B1326" s="6" t="s">
        <v>21</v>
      </c>
      <c r="C1326" s="6" t="s">
        <v>24</v>
      </c>
      <c r="D1326" s="12">
        <v>5</v>
      </c>
      <c r="E1326" s="10">
        <v>533.52</v>
      </c>
      <c r="F1326" s="6" t="s">
        <v>33</v>
      </c>
      <c r="G1326" s="6" t="s">
        <v>34</v>
      </c>
      <c r="H1326" s="7">
        <v>0</v>
      </c>
      <c r="I1326" s="6" t="s">
        <v>39</v>
      </c>
      <c r="J1326" s="10">
        <v>2667.6</v>
      </c>
      <c r="K1326" s="6" t="s">
        <v>44</v>
      </c>
      <c r="L1326" s="6" t="s">
        <v>47</v>
      </c>
      <c r="M1326" s="12">
        <v>1</v>
      </c>
      <c r="N1326" s="9" t="s">
        <v>1372</v>
      </c>
      <c r="O1326" s="6" t="s">
        <v>2778</v>
      </c>
      <c r="P1326" s="11">
        <v>9.08</v>
      </c>
      <c r="Q1326" s="16">
        <v>45256</v>
      </c>
      <c r="R1326" s="6" t="s">
        <v>2924</v>
      </c>
      <c r="S1326" s="9">
        <f t="shared" si="160"/>
        <v>2023</v>
      </c>
      <c r="T1326" s="12">
        <f t="shared" si="161"/>
        <v>11</v>
      </c>
      <c r="U1326" s="6" t="str">
        <f t="shared" si="162"/>
        <v>November</v>
      </c>
      <c r="V1326" s="9" t="str">
        <f t="shared" si="163"/>
        <v>Q4</v>
      </c>
      <c r="W1326" s="10">
        <f t="shared" si="164"/>
        <v>2658.52</v>
      </c>
      <c r="X1326" s="12">
        <f t="shared" si="165"/>
        <v>2</v>
      </c>
      <c r="Y1326" s="9" t="str">
        <f t="shared" si="166"/>
        <v>Returned</v>
      </c>
      <c r="Z1326" s="6" t="str">
        <f t="shared" si="167"/>
        <v>No Discount</v>
      </c>
    </row>
    <row r="1327" spans="1:26" x14ac:dyDescent="0.35">
      <c r="A1327" s="8">
        <v>45792</v>
      </c>
      <c r="B1327" s="6" t="s">
        <v>18</v>
      </c>
      <c r="C1327" s="6" t="s">
        <v>26</v>
      </c>
      <c r="D1327" s="12">
        <v>10</v>
      </c>
      <c r="E1327" s="10">
        <v>492.24</v>
      </c>
      <c r="F1327" s="6" t="s">
        <v>31</v>
      </c>
      <c r="G1327" s="6" t="s">
        <v>35</v>
      </c>
      <c r="H1327" s="7">
        <v>0</v>
      </c>
      <c r="I1327" s="6" t="s">
        <v>37</v>
      </c>
      <c r="J1327" s="10">
        <v>4922.3999999999996</v>
      </c>
      <c r="K1327" s="6" t="s">
        <v>43</v>
      </c>
      <c r="L1327" s="6" t="s">
        <v>49</v>
      </c>
      <c r="M1327" s="12">
        <v>0</v>
      </c>
      <c r="N1327" s="9" t="s">
        <v>1373</v>
      </c>
      <c r="O1327" s="6" t="s">
        <v>2779</v>
      </c>
      <c r="P1327" s="11">
        <v>38.89</v>
      </c>
      <c r="Q1327" s="16">
        <v>45799</v>
      </c>
      <c r="R1327" s="6" t="s">
        <v>2921</v>
      </c>
      <c r="S1327" s="9">
        <f t="shared" si="160"/>
        <v>2025</v>
      </c>
      <c r="T1327" s="12">
        <f t="shared" si="161"/>
        <v>5</v>
      </c>
      <c r="U1327" s="6" t="str">
        <f t="shared" si="162"/>
        <v>Mei</v>
      </c>
      <c r="V1327" s="9" t="str">
        <f t="shared" si="163"/>
        <v>Q2</v>
      </c>
      <c r="W1327" s="10">
        <f t="shared" si="164"/>
        <v>4883.5099999999993</v>
      </c>
      <c r="X1327" s="12">
        <f t="shared" si="165"/>
        <v>7</v>
      </c>
      <c r="Y1327" s="9" t="str">
        <f t="shared" si="166"/>
        <v>Completed</v>
      </c>
      <c r="Z1327" s="6" t="str">
        <f t="shared" si="167"/>
        <v>No Discount</v>
      </c>
    </row>
    <row r="1328" spans="1:26" x14ac:dyDescent="0.35">
      <c r="A1328" s="8">
        <v>45753</v>
      </c>
      <c r="B1328" s="6" t="s">
        <v>19</v>
      </c>
      <c r="C1328" s="6" t="s">
        <v>28</v>
      </c>
      <c r="D1328" s="12">
        <v>9</v>
      </c>
      <c r="E1328" s="10">
        <v>543.57000000000005</v>
      </c>
      <c r="F1328" s="6" t="s">
        <v>33</v>
      </c>
      <c r="G1328" s="6" t="s">
        <v>35</v>
      </c>
      <c r="H1328" s="7">
        <v>0.15</v>
      </c>
      <c r="I1328" s="6" t="s">
        <v>40</v>
      </c>
      <c r="J1328" s="10">
        <v>4158.3104999999996</v>
      </c>
      <c r="K1328" s="6" t="s">
        <v>45</v>
      </c>
      <c r="L1328" s="6" t="s">
        <v>48</v>
      </c>
      <c r="M1328" s="12">
        <v>0</v>
      </c>
      <c r="N1328" s="9" t="s">
        <v>1374</v>
      </c>
      <c r="O1328" s="6" t="s">
        <v>2780</v>
      </c>
      <c r="P1328" s="11">
        <v>7.54</v>
      </c>
      <c r="Q1328" s="16">
        <v>45758</v>
      </c>
      <c r="R1328" s="6" t="s">
        <v>2922</v>
      </c>
      <c r="S1328" s="9">
        <f t="shared" si="160"/>
        <v>2025</v>
      </c>
      <c r="T1328" s="12">
        <f t="shared" si="161"/>
        <v>4</v>
      </c>
      <c r="U1328" s="6" t="str">
        <f t="shared" si="162"/>
        <v>April</v>
      </c>
      <c r="V1328" s="9" t="str">
        <f t="shared" si="163"/>
        <v>Q2</v>
      </c>
      <c r="W1328" s="10">
        <f t="shared" si="164"/>
        <v>4150.7704999999996</v>
      </c>
      <c r="X1328" s="12">
        <f t="shared" si="165"/>
        <v>5</v>
      </c>
      <c r="Y1328" s="9" t="str">
        <f t="shared" si="166"/>
        <v>Completed</v>
      </c>
      <c r="Z1328" s="6" t="str">
        <f t="shared" si="167"/>
        <v>High</v>
      </c>
    </row>
    <row r="1329" spans="1:26" x14ac:dyDescent="0.35">
      <c r="A1329" s="8">
        <v>45328</v>
      </c>
      <c r="B1329" s="6" t="s">
        <v>19</v>
      </c>
      <c r="C1329" s="6" t="s">
        <v>25</v>
      </c>
      <c r="D1329" s="12">
        <v>17</v>
      </c>
      <c r="E1329" s="10">
        <v>141.76</v>
      </c>
      <c r="F1329" s="6" t="s">
        <v>33</v>
      </c>
      <c r="G1329" s="6" t="s">
        <v>34</v>
      </c>
      <c r="H1329" s="7">
        <v>0.1</v>
      </c>
      <c r="I1329" s="6" t="s">
        <v>41</v>
      </c>
      <c r="J1329" s="10">
        <v>2168.9279999999999</v>
      </c>
      <c r="K1329" s="6" t="s">
        <v>46</v>
      </c>
      <c r="L1329" s="6" t="s">
        <v>49</v>
      </c>
      <c r="M1329" s="12">
        <v>1</v>
      </c>
      <c r="N1329" s="9" t="s">
        <v>1375</v>
      </c>
      <c r="O1329" s="6" t="s">
        <v>2781</v>
      </c>
      <c r="P1329" s="11">
        <v>9.98</v>
      </c>
      <c r="Q1329" s="16">
        <v>45336</v>
      </c>
      <c r="R1329" s="6" t="s">
        <v>2922</v>
      </c>
      <c r="S1329" s="9">
        <f t="shared" si="160"/>
        <v>2024</v>
      </c>
      <c r="T1329" s="12">
        <f t="shared" si="161"/>
        <v>2</v>
      </c>
      <c r="U1329" s="6" t="str">
        <f t="shared" si="162"/>
        <v>Februari</v>
      </c>
      <c r="V1329" s="9" t="str">
        <f t="shared" si="163"/>
        <v>Q1</v>
      </c>
      <c r="W1329" s="10">
        <f t="shared" si="164"/>
        <v>2158.9479999999999</v>
      </c>
      <c r="X1329" s="12">
        <f t="shared" si="165"/>
        <v>8</v>
      </c>
      <c r="Y1329" s="9" t="str">
        <f t="shared" si="166"/>
        <v>Returned</v>
      </c>
      <c r="Z1329" s="6" t="str">
        <f t="shared" si="167"/>
        <v>Medium</v>
      </c>
    </row>
    <row r="1330" spans="1:26" x14ac:dyDescent="0.35">
      <c r="A1330" s="8">
        <v>45791</v>
      </c>
      <c r="B1330" s="6" t="s">
        <v>20</v>
      </c>
      <c r="C1330" s="6" t="s">
        <v>23</v>
      </c>
      <c r="D1330" s="12">
        <v>12</v>
      </c>
      <c r="E1330" s="10">
        <v>502.7</v>
      </c>
      <c r="F1330" s="6" t="s">
        <v>33</v>
      </c>
      <c r="G1330" s="6" t="s">
        <v>34</v>
      </c>
      <c r="H1330" s="7">
        <v>0.1</v>
      </c>
      <c r="I1330" s="6" t="s">
        <v>37</v>
      </c>
      <c r="J1330" s="10">
        <v>5429.16</v>
      </c>
      <c r="K1330" s="6" t="s">
        <v>44</v>
      </c>
      <c r="L1330" s="6" t="s">
        <v>47</v>
      </c>
      <c r="M1330" s="12">
        <v>0</v>
      </c>
      <c r="N1330" s="9" t="s">
        <v>1376</v>
      </c>
      <c r="O1330" s="6" t="s">
        <v>2782</v>
      </c>
      <c r="P1330" s="11">
        <v>6.49</v>
      </c>
      <c r="Q1330" s="16">
        <v>45797</v>
      </c>
      <c r="R1330" s="6" t="s">
        <v>2923</v>
      </c>
      <c r="S1330" s="9">
        <f t="shared" si="160"/>
        <v>2025</v>
      </c>
      <c r="T1330" s="12">
        <f t="shared" si="161"/>
        <v>5</v>
      </c>
      <c r="U1330" s="6" t="str">
        <f t="shared" si="162"/>
        <v>Mei</v>
      </c>
      <c r="V1330" s="9" t="str">
        <f t="shared" si="163"/>
        <v>Q2</v>
      </c>
      <c r="W1330" s="10">
        <f t="shared" si="164"/>
        <v>5422.67</v>
      </c>
      <c r="X1330" s="12">
        <f t="shared" si="165"/>
        <v>6</v>
      </c>
      <c r="Y1330" s="9" t="str">
        <f t="shared" si="166"/>
        <v>Completed</v>
      </c>
      <c r="Z1330" s="6" t="str">
        <f t="shared" si="167"/>
        <v>Medium</v>
      </c>
    </row>
    <row r="1331" spans="1:26" x14ac:dyDescent="0.35">
      <c r="A1331" s="8">
        <v>44939</v>
      </c>
      <c r="B1331" s="6" t="s">
        <v>18</v>
      </c>
      <c r="C1331" s="6" t="s">
        <v>28</v>
      </c>
      <c r="D1331" s="12">
        <v>10</v>
      </c>
      <c r="E1331" s="10">
        <v>155.43</v>
      </c>
      <c r="F1331" s="6" t="s">
        <v>33</v>
      </c>
      <c r="G1331" s="6" t="s">
        <v>34</v>
      </c>
      <c r="H1331" s="7">
        <v>0.05</v>
      </c>
      <c r="I1331" s="6" t="s">
        <v>38</v>
      </c>
      <c r="J1331" s="10">
        <v>1476.585</v>
      </c>
      <c r="K1331" s="6" t="s">
        <v>43</v>
      </c>
      <c r="L1331" s="6" t="s">
        <v>49</v>
      </c>
      <c r="M1331" s="12">
        <v>0</v>
      </c>
      <c r="N1331" s="9" t="s">
        <v>1377</v>
      </c>
      <c r="O1331" s="6" t="s">
        <v>2783</v>
      </c>
      <c r="P1331" s="11">
        <v>26.49</v>
      </c>
      <c r="Q1331" s="16">
        <v>44944</v>
      </c>
      <c r="R1331" s="6" t="s">
        <v>2921</v>
      </c>
      <c r="S1331" s="9">
        <f t="shared" si="160"/>
        <v>2023</v>
      </c>
      <c r="T1331" s="12">
        <f t="shared" si="161"/>
        <v>1</v>
      </c>
      <c r="U1331" s="6" t="str">
        <f t="shared" si="162"/>
        <v>Januari</v>
      </c>
      <c r="V1331" s="9" t="str">
        <f t="shared" si="163"/>
        <v>Q1</v>
      </c>
      <c r="W1331" s="10">
        <f t="shared" si="164"/>
        <v>1450.095</v>
      </c>
      <c r="X1331" s="12">
        <f t="shared" si="165"/>
        <v>5</v>
      </c>
      <c r="Y1331" s="9" t="str">
        <f t="shared" si="166"/>
        <v>Completed</v>
      </c>
      <c r="Z1331" s="6" t="str">
        <f t="shared" si="167"/>
        <v>Low</v>
      </c>
    </row>
    <row r="1332" spans="1:26" x14ac:dyDescent="0.35">
      <c r="A1332" s="8">
        <v>45341</v>
      </c>
      <c r="B1332" s="6" t="s">
        <v>20</v>
      </c>
      <c r="C1332" s="6" t="s">
        <v>28</v>
      </c>
      <c r="D1332" s="12">
        <v>18</v>
      </c>
      <c r="E1332" s="10">
        <v>203.73</v>
      </c>
      <c r="F1332" s="6" t="s">
        <v>30</v>
      </c>
      <c r="G1332" s="6" t="s">
        <v>34</v>
      </c>
      <c r="H1332" s="7">
        <v>0</v>
      </c>
      <c r="I1332" s="6" t="s">
        <v>39</v>
      </c>
      <c r="J1332" s="10">
        <v>3667.14</v>
      </c>
      <c r="K1332" s="6" t="s">
        <v>43</v>
      </c>
      <c r="L1332" s="6" t="s">
        <v>48</v>
      </c>
      <c r="M1332" s="12">
        <v>1</v>
      </c>
      <c r="N1332" s="9" t="s">
        <v>1378</v>
      </c>
      <c r="O1332" s="6" t="s">
        <v>2784</v>
      </c>
      <c r="P1332" s="11">
        <v>24.98</v>
      </c>
      <c r="Q1332" s="16">
        <v>45350</v>
      </c>
      <c r="R1332" s="6" t="s">
        <v>2923</v>
      </c>
      <c r="S1332" s="9">
        <f t="shared" si="160"/>
        <v>2024</v>
      </c>
      <c r="T1332" s="12">
        <f t="shared" si="161"/>
        <v>2</v>
      </c>
      <c r="U1332" s="6" t="str">
        <f t="shared" si="162"/>
        <v>Februari</v>
      </c>
      <c r="V1332" s="9" t="str">
        <f t="shared" si="163"/>
        <v>Q1</v>
      </c>
      <c r="W1332" s="10">
        <f t="shared" si="164"/>
        <v>3642.16</v>
      </c>
      <c r="X1332" s="12">
        <f t="shared" si="165"/>
        <v>9</v>
      </c>
      <c r="Y1332" s="9" t="str">
        <f t="shared" si="166"/>
        <v>Returned</v>
      </c>
      <c r="Z1332" s="6" t="str">
        <f t="shared" si="167"/>
        <v>No Discount</v>
      </c>
    </row>
    <row r="1333" spans="1:26" x14ac:dyDescent="0.35">
      <c r="A1333" s="8">
        <v>45206</v>
      </c>
      <c r="B1333" s="6" t="s">
        <v>19</v>
      </c>
      <c r="C1333" s="6" t="s">
        <v>24</v>
      </c>
      <c r="D1333" s="12">
        <v>3</v>
      </c>
      <c r="E1333" s="10">
        <v>464.11</v>
      </c>
      <c r="F1333" s="6" t="s">
        <v>30</v>
      </c>
      <c r="G1333" s="6" t="s">
        <v>34</v>
      </c>
      <c r="H1333" s="7">
        <v>0.15</v>
      </c>
      <c r="I1333" s="6" t="s">
        <v>37</v>
      </c>
      <c r="J1333" s="10">
        <v>1183.4804999999999</v>
      </c>
      <c r="K1333" s="6" t="s">
        <v>43</v>
      </c>
      <c r="L1333" s="6" t="s">
        <v>2928</v>
      </c>
      <c r="M1333" s="12">
        <v>0</v>
      </c>
      <c r="N1333" s="9" t="s">
        <v>1379</v>
      </c>
      <c r="O1333" s="6" t="s">
        <v>2785</v>
      </c>
      <c r="P1333" s="11">
        <v>27.45</v>
      </c>
      <c r="Q1333" s="16">
        <v>45211</v>
      </c>
      <c r="R1333" s="6" t="s">
        <v>2922</v>
      </c>
      <c r="S1333" s="9">
        <f t="shared" si="160"/>
        <v>2023</v>
      </c>
      <c r="T1333" s="12">
        <f t="shared" si="161"/>
        <v>10</v>
      </c>
      <c r="U1333" s="6" t="str">
        <f t="shared" si="162"/>
        <v>Oktober</v>
      </c>
      <c r="V1333" s="9" t="str">
        <f t="shared" si="163"/>
        <v>Q4</v>
      </c>
      <c r="W1333" s="10">
        <f t="shared" si="164"/>
        <v>1156.0304999999998</v>
      </c>
      <c r="X1333" s="12">
        <f t="shared" si="165"/>
        <v>5</v>
      </c>
      <c r="Y1333" s="9" t="str">
        <f t="shared" si="166"/>
        <v>Completed</v>
      </c>
      <c r="Z1333" s="6" t="str">
        <f t="shared" si="167"/>
        <v>High</v>
      </c>
    </row>
    <row r="1334" spans="1:26" x14ac:dyDescent="0.35">
      <c r="A1334" s="8">
        <v>45552</v>
      </c>
      <c r="B1334" s="6" t="s">
        <v>21</v>
      </c>
      <c r="C1334" s="6" t="s">
        <v>26</v>
      </c>
      <c r="D1334" s="12">
        <v>2</v>
      </c>
      <c r="E1334" s="10">
        <v>442.03</v>
      </c>
      <c r="F1334" s="6" t="s">
        <v>30</v>
      </c>
      <c r="G1334" s="6" t="s">
        <v>35</v>
      </c>
      <c r="H1334" s="7">
        <v>0.15</v>
      </c>
      <c r="I1334" s="6" t="s">
        <v>39</v>
      </c>
      <c r="J1334" s="10">
        <v>751.45099999999991</v>
      </c>
      <c r="K1334" s="6" t="s">
        <v>45</v>
      </c>
      <c r="L1334" s="6" t="s">
        <v>49</v>
      </c>
      <c r="M1334" s="12">
        <v>0</v>
      </c>
      <c r="N1334" s="9" t="s">
        <v>1380</v>
      </c>
      <c r="O1334" s="6" t="s">
        <v>2786</v>
      </c>
      <c r="P1334" s="11">
        <v>28.71</v>
      </c>
      <c r="Q1334" s="16">
        <v>45554</v>
      </c>
      <c r="R1334" s="6" t="s">
        <v>2924</v>
      </c>
      <c r="S1334" s="9">
        <f t="shared" si="160"/>
        <v>2024</v>
      </c>
      <c r="T1334" s="12">
        <f t="shared" si="161"/>
        <v>9</v>
      </c>
      <c r="U1334" s="6" t="str">
        <f t="shared" si="162"/>
        <v>September</v>
      </c>
      <c r="V1334" s="9" t="str">
        <f t="shared" si="163"/>
        <v>Q3</v>
      </c>
      <c r="W1334" s="10">
        <f t="shared" si="164"/>
        <v>722.74099999999987</v>
      </c>
      <c r="X1334" s="12">
        <f t="shared" si="165"/>
        <v>2</v>
      </c>
      <c r="Y1334" s="9" t="str">
        <f t="shared" si="166"/>
        <v>Completed</v>
      </c>
      <c r="Z1334" s="6" t="str">
        <f t="shared" si="167"/>
        <v>High</v>
      </c>
    </row>
    <row r="1335" spans="1:26" x14ac:dyDescent="0.35">
      <c r="A1335" s="8">
        <v>45053</v>
      </c>
      <c r="B1335" s="6" t="s">
        <v>20</v>
      </c>
      <c r="C1335" s="6" t="s">
        <v>24</v>
      </c>
      <c r="D1335" s="12">
        <v>7</v>
      </c>
      <c r="E1335" s="10">
        <v>82.91</v>
      </c>
      <c r="F1335" s="6" t="s">
        <v>31</v>
      </c>
      <c r="G1335" s="6" t="s">
        <v>35</v>
      </c>
      <c r="H1335" s="7">
        <v>0.05</v>
      </c>
      <c r="I1335" s="6" t="s">
        <v>36</v>
      </c>
      <c r="J1335" s="10">
        <v>551.35149999999999</v>
      </c>
      <c r="K1335" s="6" t="s">
        <v>45</v>
      </c>
      <c r="L1335" s="6" t="s">
        <v>49</v>
      </c>
      <c r="M1335" s="12">
        <v>1</v>
      </c>
      <c r="N1335" s="9" t="s">
        <v>1381</v>
      </c>
      <c r="O1335" s="6" t="s">
        <v>2787</v>
      </c>
      <c r="P1335" s="11">
        <v>17.03</v>
      </c>
      <c r="Q1335" s="16">
        <v>45063</v>
      </c>
      <c r="R1335" s="6" t="s">
        <v>2923</v>
      </c>
      <c r="S1335" s="9">
        <f t="shared" si="160"/>
        <v>2023</v>
      </c>
      <c r="T1335" s="12">
        <f t="shared" si="161"/>
        <v>5</v>
      </c>
      <c r="U1335" s="6" t="str">
        <f t="shared" si="162"/>
        <v>Mei</v>
      </c>
      <c r="V1335" s="9" t="str">
        <f t="shared" si="163"/>
        <v>Q2</v>
      </c>
      <c r="W1335" s="10">
        <f t="shared" si="164"/>
        <v>534.32150000000001</v>
      </c>
      <c r="X1335" s="12">
        <f t="shared" si="165"/>
        <v>10</v>
      </c>
      <c r="Y1335" s="9" t="str">
        <f t="shared" si="166"/>
        <v>Returned</v>
      </c>
      <c r="Z1335" s="6" t="str">
        <f t="shared" si="167"/>
        <v>Low</v>
      </c>
    </row>
    <row r="1336" spans="1:26" x14ac:dyDescent="0.35">
      <c r="A1336" s="8">
        <v>45272</v>
      </c>
      <c r="B1336" s="6" t="s">
        <v>20</v>
      </c>
      <c r="C1336" s="6" t="s">
        <v>24</v>
      </c>
      <c r="D1336" s="12">
        <v>13</v>
      </c>
      <c r="E1336" s="10">
        <v>468.16</v>
      </c>
      <c r="F1336" s="6" t="s">
        <v>30</v>
      </c>
      <c r="G1336" s="6" t="s">
        <v>35</v>
      </c>
      <c r="H1336" s="7">
        <v>0.15</v>
      </c>
      <c r="I1336" s="6" t="s">
        <v>37</v>
      </c>
      <c r="J1336" s="10">
        <v>5173.1679999999997</v>
      </c>
      <c r="K1336" s="6" t="s">
        <v>46</v>
      </c>
      <c r="L1336" s="6" t="s">
        <v>48</v>
      </c>
      <c r="M1336" s="12">
        <v>0</v>
      </c>
      <c r="N1336" s="9" t="s">
        <v>1382</v>
      </c>
      <c r="O1336" s="6" t="s">
        <v>1709</v>
      </c>
      <c r="P1336" s="11">
        <v>29.11</v>
      </c>
      <c r="Q1336" s="16">
        <v>45281</v>
      </c>
      <c r="R1336" s="6" t="s">
        <v>2923</v>
      </c>
      <c r="S1336" s="9">
        <f t="shared" si="160"/>
        <v>2023</v>
      </c>
      <c r="T1336" s="12">
        <f t="shared" si="161"/>
        <v>12</v>
      </c>
      <c r="U1336" s="6" t="str">
        <f t="shared" si="162"/>
        <v>Desember</v>
      </c>
      <c r="V1336" s="9" t="str">
        <f t="shared" si="163"/>
        <v>Q4</v>
      </c>
      <c r="W1336" s="10">
        <f t="shared" si="164"/>
        <v>5144.058</v>
      </c>
      <c r="X1336" s="12">
        <f t="shared" si="165"/>
        <v>9</v>
      </c>
      <c r="Y1336" s="9" t="str">
        <f t="shared" si="166"/>
        <v>Completed</v>
      </c>
      <c r="Z1336" s="6" t="str">
        <f t="shared" si="167"/>
        <v>High</v>
      </c>
    </row>
    <row r="1337" spans="1:26" x14ac:dyDescent="0.35">
      <c r="A1337" s="8">
        <v>45727</v>
      </c>
      <c r="B1337" s="6" t="s">
        <v>21</v>
      </c>
      <c r="C1337" s="6" t="s">
        <v>28</v>
      </c>
      <c r="D1337" s="12">
        <v>3</v>
      </c>
      <c r="E1337" s="10">
        <v>11.32</v>
      </c>
      <c r="F1337" s="6" t="s">
        <v>32</v>
      </c>
      <c r="G1337" s="6" t="s">
        <v>35</v>
      </c>
      <c r="H1337" s="7">
        <v>0.05</v>
      </c>
      <c r="I1337" s="6" t="s">
        <v>36</v>
      </c>
      <c r="J1337" s="10">
        <v>32.262</v>
      </c>
      <c r="K1337" s="6" t="s">
        <v>42</v>
      </c>
      <c r="L1337" s="6" t="s">
        <v>49</v>
      </c>
      <c r="M1337" s="12">
        <v>0</v>
      </c>
      <c r="N1337" s="9" t="s">
        <v>1383</v>
      </c>
      <c r="O1337" s="6" t="s">
        <v>2551</v>
      </c>
      <c r="P1337" s="11">
        <v>16.39</v>
      </c>
      <c r="Q1337" s="16">
        <v>45730</v>
      </c>
      <c r="R1337" s="6" t="s">
        <v>2924</v>
      </c>
      <c r="S1337" s="9">
        <f t="shared" si="160"/>
        <v>2025</v>
      </c>
      <c r="T1337" s="12">
        <f t="shared" si="161"/>
        <v>3</v>
      </c>
      <c r="U1337" s="6" t="str">
        <f t="shared" si="162"/>
        <v>Maret</v>
      </c>
      <c r="V1337" s="9" t="str">
        <f t="shared" si="163"/>
        <v>Q1</v>
      </c>
      <c r="W1337" s="10">
        <f t="shared" si="164"/>
        <v>15.872</v>
      </c>
      <c r="X1337" s="12">
        <f t="shared" si="165"/>
        <v>3</v>
      </c>
      <c r="Y1337" s="9" t="str">
        <f t="shared" si="166"/>
        <v>Completed</v>
      </c>
      <c r="Z1337" s="6" t="str">
        <f t="shared" si="167"/>
        <v>Low</v>
      </c>
    </row>
    <row r="1338" spans="1:26" x14ac:dyDescent="0.35">
      <c r="A1338" s="8">
        <v>45380</v>
      </c>
      <c r="B1338" s="6" t="s">
        <v>18</v>
      </c>
      <c r="C1338" s="6" t="s">
        <v>26</v>
      </c>
      <c r="D1338" s="12">
        <v>1</v>
      </c>
      <c r="E1338" s="10">
        <v>378.36</v>
      </c>
      <c r="F1338" s="6" t="s">
        <v>31</v>
      </c>
      <c r="G1338" s="6" t="s">
        <v>35</v>
      </c>
      <c r="H1338" s="7">
        <v>0.05</v>
      </c>
      <c r="I1338" s="6" t="s">
        <v>36</v>
      </c>
      <c r="J1338" s="10">
        <v>359.44200000000001</v>
      </c>
      <c r="K1338" s="6" t="s">
        <v>46</v>
      </c>
      <c r="L1338" s="6" t="s">
        <v>2928</v>
      </c>
      <c r="M1338" s="12">
        <v>0</v>
      </c>
      <c r="N1338" s="9" t="s">
        <v>1384</v>
      </c>
      <c r="O1338" s="6" t="s">
        <v>2779</v>
      </c>
      <c r="P1338" s="11">
        <v>7.59</v>
      </c>
      <c r="Q1338" s="16">
        <v>45389</v>
      </c>
      <c r="R1338" s="6" t="s">
        <v>2921</v>
      </c>
      <c r="S1338" s="9">
        <f t="shared" si="160"/>
        <v>2024</v>
      </c>
      <c r="T1338" s="12">
        <f t="shared" si="161"/>
        <v>3</v>
      </c>
      <c r="U1338" s="6" t="str">
        <f t="shared" si="162"/>
        <v>Maret</v>
      </c>
      <c r="V1338" s="9" t="str">
        <f t="shared" si="163"/>
        <v>Q1</v>
      </c>
      <c r="W1338" s="10">
        <f t="shared" si="164"/>
        <v>351.85200000000003</v>
      </c>
      <c r="X1338" s="12">
        <f t="shared" si="165"/>
        <v>9</v>
      </c>
      <c r="Y1338" s="9" t="str">
        <f t="shared" si="166"/>
        <v>Completed</v>
      </c>
      <c r="Z1338" s="6" t="str">
        <f t="shared" si="167"/>
        <v>Low</v>
      </c>
    </row>
    <row r="1339" spans="1:26" x14ac:dyDescent="0.35">
      <c r="A1339" s="8">
        <v>45501</v>
      </c>
      <c r="B1339" s="6" t="s">
        <v>22</v>
      </c>
      <c r="C1339" s="6" t="s">
        <v>28</v>
      </c>
      <c r="D1339" s="12">
        <v>6</v>
      </c>
      <c r="E1339" s="10">
        <v>61.06</v>
      </c>
      <c r="F1339" s="6" t="s">
        <v>33</v>
      </c>
      <c r="G1339" s="6" t="s">
        <v>34</v>
      </c>
      <c r="H1339" s="7">
        <v>0</v>
      </c>
      <c r="I1339" s="6" t="s">
        <v>41</v>
      </c>
      <c r="J1339" s="10">
        <v>366.36</v>
      </c>
      <c r="K1339" s="6" t="s">
        <v>45</v>
      </c>
      <c r="L1339" s="6" t="s">
        <v>48</v>
      </c>
      <c r="M1339" s="12">
        <v>1</v>
      </c>
      <c r="N1339" s="9" t="s">
        <v>1385</v>
      </c>
      <c r="O1339" s="6" t="s">
        <v>2788</v>
      </c>
      <c r="P1339" s="11">
        <v>49.09</v>
      </c>
      <c r="Q1339" s="16">
        <v>45509</v>
      </c>
      <c r="R1339" s="6" t="s">
        <v>2925</v>
      </c>
      <c r="S1339" s="9">
        <f t="shared" si="160"/>
        <v>2024</v>
      </c>
      <c r="T1339" s="12">
        <f t="shared" si="161"/>
        <v>7</v>
      </c>
      <c r="U1339" s="6" t="str">
        <f t="shared" si="162"/>
        <v>Juli</v>
      </c>
      <c r="V1339" s="9" t="str">
        <f t="shared" si="163"/>
        <v>Q3</v>
      </c>
      <c r="W1339" s="10">
        <f t="shared" si="164"/>
        <v>317.27</v>
      </c>
      <c r="X1339" s="12">
        <f t="shared" si="165"/>
        <v>8</v>
      </c>
      <c r="Y1339" s="9" t="str">
        <f t="shared" si="166"/>
        <v>Returned</v>
      </c>
      <c r="Z1339" s="6" t="str">
        <f t="shared" si="167"/>
        <v>No Discount</v>
      </c>
    </row>
    <row r="1340" spans="1:26" x14ac:dyDescent="0.35">
      <c r="A1340" s="8">
        <v>45484</v>
      </c>
      <c r="B1340" s="6" t="s">
        <v>19</v>
      </c>
      <c r="C1340" s="6" t="s">
        <v>28</v>
      </c>
      <c r="D1340" s="12">
        <v>14</v>
      </c>
      <c r="E1340" s="10">
        <v>98.06</v>
      </c>
      <c r="F1340" s="6" t="s">
        <v>31</v>
      </c>
      <c r="G1340" s="6" t="s">
        <v>34</v>
      </c>
      <c r="H1340" s="7">
        <v>0.1</v>
      </c>
      <c r="I1340" s="6" t="s">
        <v>37</v>
      </c>
      <c r="J1340" s="10">
        <v>1235.556</v>
      </c>
      <c r="K1340" s="6" t="s">
        <v>45</v>
      </c>
      <c r="L1340" s="6" t="s">
        <v>48</v>
      </c>
      <c r="M1340" s="12">
        <v>1</v>
      </c>
      <c r="N1340" s="9" t="s">
        <v>1386</v>
      </c>
      <c r="O1340" s="6" t="s">
        <v>2789</v>
      </c>
      <c r="P1340" s="11">
        <v>10.34</v>
      </c>
      <c r="Q1340" s="16">
        <v>45494</v>
      </c>
      <c r="R1340" s="6" t="s">
        <v>2922</v>
      </c>
      <c r="S1340" s="9">
        <f t="shared" si="160"/>
        <v>2024</v>
      </c>
      <c r="T1340" s="12">
        <f t="shared" si="161"/>
        <v>7</v>
      </c>
      <c r="U1340" s="6" t="str">
        <f t="shared" si="162"/>
        <v>Juli</v>
      </c>
      <c r="V1340" s="9" t="str">
        <f t="shared" si="163"/>
        <v>Q3</v>
      </c>
      <c r="W1340" s="10">
        <f t="shared" si="164"/>
        <v>1225.2160000000001</v>
      </c>
      <c r="X1340" s="12">
        <f t="shared" si="165"/>
        <v>10</v>
      </c>
      <c r="Y1340" s="9" t="str">
        <f t="shared" si="166"/>
        <v>Returned</v>
      </c>
      <c r="Z1340" s="6" t="str">
        <f t="shared" si="167"/>
        <v>Medium</v>
      </c>
    </row>
    <row r="1341" spans="1:26" x14ac:dyDescent="0.35">
      <c r="A1341" s="8">
        <v>45478</v>
      </c>
      <c r="B1341" s="6" t="s">
        <v>22</v>
      </c>
      <c r="C1341" s="6" t="s">
        <v>23</v>
      </c>
      <c r="D1341" s="12">
        <v>16</v>
      </c>
      <c r="E1341" s="10">
        <v>123.86</v>
      </c>
      <c r="F1341" s="6" t="s">
        <v>31</v>
      </c>
      <c r="G1341" s="6" t="s">
        <v>34</v>
      </c>
      <c r="H1341" s="7">
        <v>0.15</v>
      </c>
      <c r="I1341" s="6" t="s">
        <v>37</v>
      </c>
      <c r="J1341" s="10">
        <v>1684.4960000000001</v>
      </c>
      <c r="K1341" s="6" t="s">
        <v>43</v>
      </c>
      <c r="L1341" s="6" t="s">
        <v>2928</v>
      </c>
      <c r="M1341" s="12">
        <v>1</v>
      </c>
      <c r="N1341" s="9" t="s">
        <v>1387</v>
      </c>
      <c r="O1341" s="6" t="s">
        <v>2790</v>
      </c>
      <c r="P1341" s="11">
        <v>18.02</v>
      </c>
      <c r="Q1341" s="16">
        <v>45487</v>
      </c>
      <c r="R1341" s="6" t="s">
        <v>2925</v>
      </c>
      <c r="S1341" s="9">
        <f t="shared" si="160"/>
        <v>2024</v>
      </c>
      <c r="T1341" s="12">
        <f t="shared" si="161"/>
        <v>7</v>
      </c>
      <c r="U1341" s="6" t="str">
        <f t="shared" si="162"/>
        <v>Juli</v>
      </c>
      <c r="V1341" s="9" t="str">
        <f t="shared" si="163"/>
        <v>Q3</v>
      </c>
      <c r="W1341" s="10">
        <f t="shared" si="164"/>
        <v>1666.4760000000001</v>
      </c>
      <c r="X1341" s="12">
        <f t="shared" si="165"/>
        <v>9</v>
      </c>
      <c r="Y1341" s="9" t="str">
        <f t="shared" si="166"/>
        <v>Returned</v>
      </c>
      <c r="Z1341" s="6" t="str">
        <f t="shared" si="167"/>
        <v>High</v>
      </c>
    </row>
    <row r="1342" spans="1:26" x14ac:dyDescent="0.35">
      <c r="A1342" s="8">
        <v>45370</v>
      </c>
      <c r="B1342" s="6" t="s">
        <v>18</v>
      </c>
      <c r="C1342" s="6" t="s">
        <v>23</v>
      </c>
      <c r="D1342" s="12">
        <v>16</v>
      </c>
      <c r="E1342" s="10">
        <v>90.3</v>
      </c>
      <c r="F1342" s="6" t="s">
        <v>32</v>
      </c>
      <c r="G1342" s="6" t="s">
        <v>34</v>
      </c>
      <c r="H1342" s="7">
        <v>0.05</v>
      </c>
      <c r="I1342" s="6" t="s">
        <v>40</v>
      </c>
      <c r="J1342" s="10">
        <v>1372.56</v>
      </c>
      <c r="K1342" s="6" t="s">
        <v>42</v>
      </c>
      <c r="L1342" s="6" t="s">
        <v>49</v>
      </c>
      <c r="M1342" s="12">
        <v>0</v>
      </c>
      <c r="N1342" s="9" t="s">
        <v>1388</v>
      </c>
      <c r="O1342" s="6" t="s">
        <v>2791</v>
      </c>
      <c r="P1342" s="11">
        <v>25.25</v>
      </c>
      <c r="Q1342" s="16">
        <v>45375</v>
      </c>
      <c r="R1342" s="6" t="s">
        <v>2921</v>
      </c>
      <c r="S1342" s="9">
        <f t="shared" si="160"/>
        <v>2024</v>
      </c>
      <c r="T1342" s="12">
        <f t="shared" si="161"/>
        <v>3</v>
      </c>
      <c r="U1342" s="6" t="str">
        <f t="shared" si="162"/>
        <v>Maret</v>
      </c>
      <c r="V1342" s="9" t="str">
        <f t="shared" si="163"/>
        <v>Q1</v>
      </c>
      <c r="W1342" s="10">
        <f t="shared" si="164"/>
        <v>1347.31</v>
      </c>
      <c r="X1342" s="12">
        <f t="shared" si="165"/>
        <v>5</v>
      </c>
      <c r="Y1342" s="9" t="str">
        <f t="shared" si="166"/>
        <v>Completed</v>
      </c>
      <c r="Z1342" s="6" t="str">
        <f t="shared" si="167"/>
        <v>Low</v>
      </c>
    </row>
    <row r="1343" spans="1:26" x14ac:dyDescent="0.35">
      <c r="A1343" s="8">
        <v>45285</v>
      </c>
      <c r="B1343" s="6" t="s">
        <v>21</v>
      </c>
      <c r="C1343" s="6" t="s">
        <v>28</v>
      </c>
      <c r="D1343" s="12">
        <v>18</v>
      </c>
      <c r="E1343" s="10">
        <v>470.91</v>
      </c>
      <c r="F1343" s="6" t="s">
        <v>32</v>
      </c>
      <c r="G1343" s="6" t="s">
        <v>34</v>
      </c>
      <c r="H1343" s="7">
        <v>0.1</v>
      </c>
      <c r="I1343" s="6" t="s">
        <v>36</v>
      </c>
      <c r="J1343" s="10">
        <v>7628.7420000000011</v>
      </c>
      <c r="K1343" s="6" t="s">
        <v>43</v>
      </c>
      <c r="L1343" s="6" t="s">
        <v>47</v>
      </c>
      <c r="M1343" s="12">
        <v>0</v>
      </c>
      <c r="N1343" s="9" t="s">
        <v>1389</v>
      </c>
      <c r="O1343" s="6" t="s">
        <v>2792</v>
      </c>
      <c r="P1343" s="11">
        <v>14.87</v>
      </c>
      <c r="Q1343" s="16">
        <v>45289</v>
      </c>
      <c r="R1343" s="6" t="s">
        <v>2924</v>
      </c>
      <c r="S1343" s="9">
        <f t="shared" si="160"/>
        <v>2023</v>
      </c>
      <c r="T1343" s="12">
        <f t="shared" si="161"/>
        <v>12</v>
      </c>
      <c r="U1343" s="6" t="str">
        <f t="shared" si="162"/>
        <v>Desember</v>
      </c>
      <c r="V1343" s="9" t="str">
        <f t="shared" si="163"/>
        <v>Q4</v>
      </c>
      <c r="W1343" s="10">
        <f t="shared" si="164"/>
        <v>7613.8720000000012</v>
      </c>
      <c r="X1343" s="12">
        <f t="shared" si="165"/>
        <v>4</v>
      </c>
      <c r="Y1343" s="9" t="str">
        <f t="shared" si="166"/>
        <v>Completed</v>
      </c>
      <c r="Z1343" s="6" t="str">
        <f t="shared" si="167"/>
        <v>Medium</v>
      </c>
    </row>
    <row r="1344" spans="1:26" x14ac:dyDescent="0.35">
      <c r="A1344" s="8">
        <v>45629</v>
      </c>
      <c r="B1344" s="6" t="s">
        <v>19</v>
      </c>
      <c r="C1344" s="6" t="s">
        <v>27</v>
      </c>
      <c r="D1344" s="12">
        <v>12</v>
      </c>
      <c r="E1344" s="10">
        <v>383.45</v>
      </c>
      <c r="F1344" s="6" t="s">
        <v>32</v>
      </c>
      <c r="G1344" s="6" t="s">
        <v>35</v>
      </c>
      <c r="H1344" s="7">
        <v>0</v>
      </c>
      <c r="I1344" s="6" t="s">
        <v>41</v>
      </c>
      <c r="J1344" s="10">
        <v>4601.3999999999996</v>
      </c>
      <c r="K1344" s="6" t="s">
        <v>45</v>
      </c>
      <c r="L1344" s="6" t="s">
        <v>47</v>
      </c>
      <c r="M1344" s="12">
        <v>0</v>
      </c>
      <c r="N1344" s="9" t="s">
        <v>1390</v>
      </c>
      <c r="O1344" s="6" t="s">
        <v>2793</v>
      </c>
      <c r="P1344" s="11">
        <v>11.62</v>
      </c>
      <c r="Q1344" s="16">
        <v>45631</v>
      </c>
      <c r="R1344" s="6" t="s">
        <v>2922</v>
      </c>
      <c r="S1344" s="9">
        <f t="shared" si="160"/>
        <v>2024</v>
      </c>
      <c r="T1344" s="12">
        <f t="shared" si="161"/>
        <v>12</v>
      </c>
      <c r="U1344" s="6" t="str">
        <f t="shared" si="162"/>
        <v>Desember</v>
      </c>
      <c r="V1344" s="9" t="str">
        <f t="shared" si="163"/>
        <v>Q4</v>
      </c>
      <c r="W1344" s="10">
        <f t="shared" si="164"/>
        <v>4589.78</v>
      </c>
      <c r="X1344" s="12">
        <f t="shared" si="165"/>
        <v>2</v>
      </c>
      <c r="Y1344" s="9" t="str">
        <f t="shared" si="166"/>
        <v>Completed</v>
      </c>
      <c r="Z1344" s="6" t="str">
        <f t="shared" si="167"/>
        <v>No Discount</v>
      </c>
    </row>
    <row r="1345" spans="1:26" x14ac:dyDescent="0.35">
      <c r="A1345" s="8">
        <v>45177</v>
      </c>
      <c r="B1345" s="6" t="s">
        <v>18</v>
      </c>
      <c r="C1345" s="6" t="s">
        <v>28</v>
      </c>
      <c r="D1345" s="12">
        <v>20</v>
      </c>
      <c r="E1345" s="10">
        <v>293.94</v>
      </c>
      <c r="F1345" s="6" t="s">
        <v>30</v>
      </c>
      <c r="G1345" s="6" t="s">
        <v>35</v>
      </c>
      <c r="H1345" s="7">
        <v>0.15</v>
      </c>
      <c r="I1345" s="6" t="s">
        <v>37</v>
      </c>
      <c r="J1345" s="10">
        <v>4996.9799999999996</v>
      </c>
      <c r="K1345" s="6" t="s">
        <v>44</v>
      </c>
      <c r="L1345" s="6" t="s">
        <v>48</v>
      </c>
      <c r="M1345" s="12">
        <v>0</v>
      </c>
      <c r="N1345" s="9" t="s">
        <v>1391</v>
      </c>
      <c r="O1345" s="6" t="s">
        <v>2794</v>
      </c>
      <c r="P1345" s="11">
        <v>9.2899999999999991</v>
      </c>
      <c r="Q1345" s="16">
        <v>45184</v>
      </c>
      <c r="R1345" s="6" t="s">
        <v>2921</v>
      </c>
      <c r="S1345" s="9">
        <f t="shared" si="160"/>
        <v>2023</v>
      </c>
      <c r="T1345" s="12">
        <f t="shared" si="161"/>
        <v>9</v>
      </c>
      <c r="U1345" s="6" t="str">
        <f t="shared" si="162"/>
        <v>September</v>
      </c>
      <c r="V1345" s="9" t="str">
        <f t="shared" si="163"/>
        <v>Q3</v>
      </c>
      <c r="W1345" s="10">
        <f t="shared" si="164"/>
        <v>4987.6899999999996</v>
      </c>
      <c r="X1345" s="12">
        <f t="shared" si="165"/>
        <v>7</v>
      </c>
      <c r="Y1345" s="9" t="str">
        <f t="shared" si="166"/>
        <v>Completed</v>
      </c>
      <c r="Z1345" s="6" t="str">
        <f t="shared" si="167"/>
        <v>High</v>
      </c>
    </row>
    <row r="1346" spans="1:26" x14ac:dyDescent="0.35">
      <c r="A1346" s="8">
        <v>45296</v>
      </c>
      <c r="B1346" s="6" t="s">
        <v>18</v>
      </c>
      <c r="C1346" s="6" t="s">
        <v>25</v>
      </c>
      <c r="D1346" s="12">
        <v>2</v>
      </c>
      <c r="E1346" s="10">
        <v>454.01</v>
      </c>
      <c r="F1346" s="6" t="s">
        <v>30</v>
      </c>
      <c r="G1346" s="6" t="s">
        <v>34</v>
      </c>
      <c r="H1346" s="7">
        <v>0</v>
      </c>
      <c r="I1346" s="6" t="s">
        <v>40</v>
      </c>
      <c r="J1346" s="10">
        <v>908.02</v>
      </c>
      <c r="K1346" s="6" t="s">
        <v>42</v>
      </c>
      <c r="L1346" s="6" t="s">
        <v>49</v>
      </c>
      <c r="M1346" s="12">
        <v>0</v>
      </c>
      <c r="N1346" s="9" t="s">
        <v>1392</v>
      </c>
      <c r="O1346" s="6" t="s">
        <v>2795</v>
      </c>
      <c r="P1346" s="11">
        <v>9.7799999999999994</v>
      </c>
      <c r="Q1346" s="16">
        <v>45298</v>
      </c>
      <c r="R1346" s="6" t="s">
        <v>2921</v>
      </c>
      <c r="S1346" s="9">
        <f t="shared" si="160"/>
        <v>2024</v>
      </c>
      <c r="T1346" s="12">
        <f t="shared" si="161"/>
        <v>1</v>
      </c>
      <c r="U1346" s="6" t="str">
        <f t="shared" si="162"/>
        <v>Januari</v>
      </c>
      <c r="V1346" s="9" t="str">
        <f t="shared" si="163"/>
        <v>Q1</v>
      </c>
      <c r="W1346" s="10">
        <f t="shared" si="164"/>
        <v>898.24</v>
      </c>
      <c r="X1346" s="12">
        <f t="shared" si="165"/>
        <v>2</v>
      </c>
      <c r="Y1346" s="9" t="str">
        <f t="shared" si="166"/>
        <v>Completed</v>
      </c>
      <c r="Z1346" s="6" t="str">
        <f t="shared" si="167"/>
        <v>No Discount</v>
      </c>
    </row>
    <row r="1347" spans="1:26" x14ac:dyDescent="0.35">
      <c r="A1347" s="8">
        <v>45141</v>
      </c>
      <c r="B1347" s="6" t="s">
        <v>19</v>
      </c>
      <c r="C1347" s="6" t="s">
        <v>26</v>
      </c>
      <c r="D1347" s="12">
        <v>5</v>
      </c>
      <c r="E1347" s="10">
        <v>163.55000000000001</v>
      </c>
      <c r="F1347" s="6" t="s">
        <v>33</v>
      </c>
      <c r="G1347" s="6" t="s">
        <v>35</v>
      </c>
      <c r="H1347" s="7">
        <v>0.05</v>
      </c>
      <c r="I1347" s="6" t="s">
        <v>38</v>
      </c>
      <c r="J1347" s="10">
        <v>776.86249999999995</v>
      </c>
      <c r="K1347" s="6" t="s">
        <v>46</v>
      </c>
      <c r="L1347" s="6" t="s">
        <v>2928</v>
      </c>
      <c r="M1347" s="12">
        <v>0</v>
      </c>
      <c r="N1347" s="9" t="s">
        <v>1393</v>
      </c>
      <c r="O1347" s="6" t="s">
        <v>2796</v>
      </c>
      <c r="P1347" s="11">
        <v>28.9</v>
      </c>
      <c r="Q1347" s="16">
        <v>45148</v>
      </c>
      <c r="R1347" s="6" t="s">
        <v>2922</v>
      </c>
      <c r="S1347" s="9">
        <f t="shared" si="160"/>
        <v>2023</v>
      </c>
      <c r="T1347" s="12">
        <f t="shared" si="161"/>
        <v>8</v>
      </c>
      <c r="U1347" s="6" t="str">
        <f t="shared" si="162"/>
        <v>Agustus</v>
      </c>
      <c r="V1347" s="9" t="str">
        <f t="shared" si="163"/>
        <v>Q3</v>
      </c>
      <c r="W1347" s="10">
        <f t="shared" si="164"/>
        <v>747.96249999999998</v>
      </c>
      <c r="X1347" s="12">
        <f t="shared" si="165"/>
        <v>7</v>
      </c>
      <c r="Y1347" s="9" t="str">
        <f t="shared" si="166"/>
        <v>Completed</v>
      </c>
      <c r="Z1347" s="6" t="str">
        <f t="shared" si="167"/>
        <v>Low</v>
      </c>
    </row>
    <row r="1348" spans="1:26" x14ac:dyDescent="0.35">
      <c r="A1348" s="8">
        <v>45699</v>
      </c>
      <c r="B1348" s="6" t="s">
        <v>20</v>
      </c>
      <c r="C1348" s="6" t="s">
        <v>27</v>
      </c>
      <c r="D1348" s="12">
        <v>12</v>
      </c>
      <c r="E1348" s="10">
        <v>141.61000000000001</v>
      </c>
      <c r="F1348" s="6" t="s">
        <v>30</v>
      </c>
      <c r="G1348" s="6" t="s">
        <v>34</v>
      </c>
      <c r="H1348" s="7">
        <v>0</v>
      </c>
      <c r="I1348" s="6" t="s">
        <v>38</v>
      </c>
      <c r="J1348" s="10">
        <v>1699.32</v>
      </c>
      <c r="K1348" s="6" t="s">
        <v>44</v>
      </c>
      <c r="L1348" s="6" t="s">
        <v>49</v>
      </c>
      <c r="M1348" s="12">
        <v>0</v>
      </c>
      <c r="N1348" s="9" t="s">
        <v>1394</v>
      </c>
      <c r="O1348" s="6" t="s">
        <v>2797</v>
      </c>
      <c r="P1348" s="11">
        <v>11.72</v>
      </c>
      <c r="Q1348" s="16">
        <v>45709</v>
      </c>
      <c r="R1348" s="6" t="s">
        <v>2923</v>
      </c>
      <c r="S1348" s="9">
        <f t="shared" ref="S1348:S1411" si="168">YEAR(A1348)</f>
        <v>2025</v>
      </c>
      <c r="T1348" s="12">
        <f t="shared" ref="T1348:T1411" si="169">MONTH(A1348)</f>
        <v>2</v>
      </c>
      <c r="U1348" s="6" t="str">
        <f t="shared" ref="U1348:U1411" si="170">TEXT(A1348,"MMMM")</f>
        <v>Februari</v>
      </c>
      <c r="V1348" s="9" t="str">
        <f t="shared" ref="V1348:V1411" si="171">CHOOSE(ROUNDUP(MONTH(A1348)/3,0),"Q1","Q2","Q3","Q4")</f>
        <v>Q1</v>
      </c>
      <c r="W1348" s="10">
        <f t="shared" ref="W1348:W1411" si="172">J1348-P1348</f>
        <v>1687.6</v>
      </c>
      <c r="X1348" s="12">
        <f t="shared" ref="X1348:X1411" si="173">Q1348-A1348</f>
        <v>10</v>
      </c>
      <c r="Y1348" s="9" t="str">
        <f t="shared" ref="Y1348:Y1411" si="174">IF(M1348=1,"Returned","Completed")</f>
        <v>Completed</v>
      </c>
      <c r="Z1348" s="6" t="str">
        <f t="shared" ref="Z1348:Z1411" si="175">_xlfn.IFS(H1348=0,"No Discount",H1348=0.05,"Low",H1348=0.1,"Medium",H1348=0.15,"High")</f>
        <v>No Discount</v>
      </c>
    </row>
    <row r="1349" spans="1:26" x14ac:dyDescent="0.35">
      <c r="A1349" s="8">
        <v>45094</v>
      </c>
      <c r="B1349" s="6" t="s">
        <v>19</v>
      </c>
      <c r="C1349" s="6" t="s">
        <v>26</v>
      </c>
      <c r="D1349" s="12">
        <v>6</v>
      </c>
      <c r="E1349" s="10">
        <v>332.18</v>
      </c>
      <c r="F1349" s="6" t="s">
        <v>30</v>
      </c>
      <c r="G1349" s="6" t="s">
        <v>34</v>
      </c>
      <c r="H1349" s="7">
        <v>0.1</v>
      </c>
      <c r="I1349" s="6" t="s">
        <v>41</v>
      </c>
      <c r="J1349" s="10">
        <v>1793.7719999999999</v>
      </c>
      <c r="K1349" s="6" t="s">
        <v>42</v>
      </c>
      <c r="L1349" s="6" t="s">
        <v>49</v>
      </c>
      <c r="M1349" s="12">
        <v>0</v>
      </c>
      <c r="N1349" s="9" t="s">
        <v>1395</v>
      </c>
      <c r="O1349" s="6" t="s">
        <v>2798</v>
      </c>
      <c r="P1349" s="11">
        <v>21.95</v>
      </c>
      <c r="Q1349" s="16">
        <v>45098</v>
      </c>
      <c r="R1349" s="6" t="s">
        <v>2922</v>
      </c>
      <c r="S1349" s="9">
        <f t="shared" si="168"/>
        <v>2023</v>
      </c>
      <c r="T1349" s="12">
        <f t="shared" si="169"/>
        <v>6</v>
      </c>
      <c r="U1349" s="6" t="str">
        <f t="shared" si="170"/>
        <v>Juni</v>
      </c>
      <c r="V1349" s="9" t="str">
        <f t="shared" si="171"/>
        <v>Q2</v>
      </c>
      <c r="W1349" s="10">
        <f t="shared" si="172"/>
        <v>1771.8219999999999</v>
      </c>
      <c r="X1349" s="12">
        <f t="shared" si="173"/>
        <v>4</v>
      </c>
      <c r="Y1349" s="9" t="str">
        <f t="shared" si="174"/>
        <v>Completed</v>
      </c>
      <c r="Z1349" s="6" t="str">
        <f t="shared" si="175"/>
        <v>Medium</v>
      </c>
    </row>
    <row r="1350" spans="1:26" x14ac:dyDescent="0.35">
      <c r="A1350" s="8">
        <v>45327</v>
      </c>
      <c r="B1350" s="6" t="s">
        <v>21</v>
      </c>
      <c r="C1350" s="6" t="s">
        <v>27</v>
      </c>
      <c r="D1350" s="12">
        <v>14</v>
      </c>
      <c r="E1350" s="10">
        <v>463.96</v>
      </c>
      <c r="F1350" s="6" t="s">
        <v>33</v>
      </c>
      <c r="G1350" s="6" t="s">
        <v>35</v>
      </c>
      <c r="H1350" s="7">
        <v>0.15</v>
      </c>
      <c r="I1350" s="6" t="s">
        <v>40</v>
      </c>
      <c r="J1350" s="10">
        <v>5521.1239999999998</v>
      </c>
      <c r="K1350" s="6" t="s">
        <v>43</v>
      </c>
      <c r="L1350" s="6" t="s">
        <v>2928</v>
      </c>
      <c r="M1350" s="12">
        <v>0</v>
      </c>
      <c r="N1350" s="9" t="s">
        <v>1396</v>
      </c>
      <c r="O1350" s="6" t="s">
        <v>2799</v>
      </c>
      <c r="P1350" s="11">
        <v>29.19</v>
      </c>
      <c r="Q1350" s="16">
        <v>45336</v>
      </c>
      <c r="R1350" s="6" t="s">
        <v>2924</v>
      </c>
      <c r="S1350" s="9">
        <f t="shared" si="168"/>
        <v>2024</v>
      </c>
      <c r="T1350" s="12">
        <f t="shared" si="169"/>
        <v>2</v>
      </c>
      <c r="U1350" s="6" t="str">
        <f t="shared" si="170"/>
        <v>Februari</v>
      </c>
      <c r="V1350" s="9" t="str">
        <f t="shared" si="171"/>
        <v>Q1</v>
      </c>
      <c r="W1350" s="10">
        <f t="shared" si="172"/>
        <v>5491.9340000000002</v>
      </c>
      <c r="X1350" s="12">
        <f t="shared" si="173"/>
        <v>9</v>
      </c>
      <c r="Y1350" s="9" t="str">
        <f t="shared" si="174"/>
        <v>Completed</v>
      </c>
      <c r="Z1350" s="6" t="str">
        <f t="shared" si="175"/>
        <v>High</v>
      </c>
    </row>
    <row r="1351" spans="1:26" x14ac:dyDescent="0.35">
      <c r="A1351" s="8">
        <v>45368</v>
      </c>
      <c r="B1351" s="6" t="s">
        <v>19</v>
      </c>
      <c r="C1351" s="6" t="s">
        <v>25</v>
      </c>
      <c r="D1351" s="12">
        <v>10</v>
      </c>
      <c r="E1351" s="10">
        <v>68.27</v>
      </c>
      <c r="F1351" s="6" t="s">
        <v>31</v>
      </c>
      <c r="G1351" s="6" t="s">
        <v>34</v>
      </c>
      <c r="H1351" s="7">
        <v>0.15</v>
      </c>
      <c r="I1351" s="6" t="s">
        <v>40</v>
      </c>
      <c r="J1351" s="10">
        <v>580.29499999999996</v>
      </c>
      <c r="K1351" s="6" t="s">
        <v>44</v>
      </c>
      <c r="L1351" s="6" t="s">
        <v>2928</v>
      </c>
      <c r="M1351" s="12">
        <v>0</v>
      </c>
      <c r="N1351" s="9" t="s">
        <v>1397</v>
      </c>
      <c r="O1351" s="6" t="s">
        <v>2445</v>
      </c>
      <c r="P1351" s="11">
        <v>24.33</v>
      </c>
      <c r="Q1351" s="16">
        <v>45378</v>
      </c>
      <c r="R1351" s="6" t="s">
        <v>2922</v>
      </c>
      <c r="S1351" s="9">
        <f t="shared" si="168"/>
        <v>2024</v>
      </c>
      <c r="T1351" s="12">
        <f t="shared" si="169"/>
        <v>3</v>
      </c>
      <c r="U1351" s="6" t="str">
        <f t="shared" si="170"/>
        <v>Maret</v>
      </c>
      <c r="V1351" s="9" t="str">
        <f t="shared" si="171"/>
        <v>Q1</v>
      </c>
      <c r="W1351" s="10">
        <f t="shared" si="172"/>
        <v>555.96499999999992</v>
      </c>
      <c r="X1351" s="12">
        <f t="shared" si="173"/>
        <v>10</v>
      </c>
      <c r="Y1351" s="9" t="str">
        <f t="shared" si="174"/>
        <v>Completed</v>
      </c>
      <c r="Z1351" s="6" t="str">
        <f t="shared" si="175"/>
        <v>High</v>
      </c>
    </row>
    <row r="1352" spans="1:26" x14ac:dyDescent="0.35">
      <c r="A1352" s="8">
        <v>45325</v>
      </c>
      <c r="B1352" s="6" t="s">
        <v>21</v>
      </c>
      <c r="C1352" s="6" t="s">
        <v>23</v>
      </c>
      <c r="D1352" s="12">
        <v>8</v>
      </c>
      <c r="E1352" s="10">
        <v>27.01</v>
      </c>
      <c r="F1352" s="6" t="s">
        <v>32</v>
      </c>
      <c r="G1352" s="6" t="s">
        <v>34</v>
      </c>
      <c r="H1352" s="7">
        <v>0.05</v>
      </c>
      <c r="I1352" s="6" t="s">
        <v>36</v>
      </c>
      <c r="J1352" s="10">
        <v>205.27600000000001</v>
      </c>
      <c r="K1352" s="6" t="s">
        <v>42</v>
      </c>
      <c r="L1352" s="6" t="s">
        <v>47</v>
      </c>
      <c r="M1352" s="12">
        <v>1</v>
      </c>
      <c r="N1352" s="9" t="s">
        <v>1398</v>
      </c>
      <c r="O1352" s="6" t="s">
        <v>2800</v>
      </c>
      <c r="P1352" s="11">
        <v>42.65</v>
      </c>
      <c r="Q1352" s="16">
        <v>45331</v>
      </c>
      <c r="R1352" s="6" t="s">
        <v>2924</v>
      </c>
      <c r="S1352" s="9">
        <f t="shared" si="168"/>
        <v>2024</v>
      </c>
      <c r="T1352" s="12">
        <f t="shared" si="169"/>
        <v>2</v>
      </c>
      <c r="U1352" s="6" t="str">
        <f t="shared" si="170"/>
        <v>Februari</v>
      </c>
      <c r="V1352" s="9" t="str">
        <f t="shared" si="171"/>
        <v>Q1</v>
      </c>
      <c r="W1352" s="10">
        <f t="shared" si="172"/>
        <v>162.626</v>
      </c>
      <c r="X1352" s="12">
        <f t="shared" si="173"/>
        <v>6</v>
      </c>
      <c r="Y1352" s="9" t="str">
        <f t="shared" si="174"/>
        <v>Returned</v>
      </c>
      <c r="Z1352" s="6" t="str">
        <f t="shared" si="175"/>
        <v>Low</v>
      </c>
    </row>
    <row r="1353" spans="1:26" x14ac:dyDescent="0.35">
      <c r="A1353" s="8">
        <v>45016</v>
      </c>
      <c r="B1353" s="6" t="s">
        <v>20</v>
      </c>
      <c r="C1353" s="6" t="s">
        <v>28</v>
      </c>
      <c r="D1353" s="12">
        <v>9</v>
      </c>
      <c r="E1353" s="10">
        <v>78.8</v>
      </c>
      <c r="F1353" s="6" t="s">
        <v>33</v>
      </c>
      <c r="G1353" s="6" t="s">
        <v>35</v>
      </c>
      <c r="H1353" s="7">
        <v>0.1</v>
      </c>
      <c r="I1353" s="6" t="s">
        <v>37</v>
      </c>
      <c r="J1353" s="10">
        <v>638.28</v>
      </c>
      <c r="K1353" s="6" t="s">
        <v>42</v>
      </c>
      <c r="L1353" s="6" t="s">
        <v>47</v>
      </c>
      <c r="M1353" s="12">
        <v>0</v>
      </c>
      <c r="N1353" s="9" t="s">
        <v>1399</v>
      </c>
      <c r="O1353" s="6" t="s">
        <v>2303</v>
      </c>
      <c r="P1353" s="11">
        <v>9.2899999999999991</v>
      </c>
      <c r="Q1353" s="16">
        <v>45026</v>
      </c>
      <c r="R1353" s="6" t="s">
        <v>2923</v>
      </c>
      <c r="S1353" s="9">
        <f t="shared" si="168"/>
        <v>2023</v>
      </c>
      <c r="T1353" s="12">
        <f t="shared" si="169"/>
        <v>3</v>
      </c>
      <c r="U1353" s="6" t="str">
        <f t="shared" si="170"/>
        <v>Maret</v>
      </c>
      <c r="V1353" s="9" t="str">
        <f t="shared" si="171"/>
        <v>Q1</v>
      </c>
      <c r="W1353" s="10">
        <f t="shared" si="172"/>
        <v>628.99</v>
      </c>
      <c r="X1353" s="12">
        <f t="shared" si="173"/>
        <v>10</v>
      </c>
      <c r="Y1353" s="9" t="str">
        <f t="shared" si="174"/>
        <v>Completed</v>
      </c>
      <c r="Z1353" s="6" t="str">
        <f t="shared" si="175"/>
        <v>Medium</v>
      </c>
    </row>
    <row r="1354" spans="1:26" x14ac:dyDescent="0.35">
      <c r="A1354" s="8">
        <v>45156</v>
      </c>
      <c r="B1354" s="6" t="s">
        <v>22</v>
      </c>
      <c r="C1354" s="6" t="s">
        <v>28</v>
      </c>
      <c r="D1354" s="12">
        <v>16</v>
      </c>
      <c r="E1354" s="10">
        <v>174.68</v>
      </c>
      <c r="F1354" s="6" t="s">
        <v>30</v>
      </c>
      <c r="G1354" s="6" t="s">
        <v>34</v>
      </c>
      <c r="H1354" s="7">
        <v>0.15</v>
      </c>
      <c r="I1354" s="6" t="s">
        <v>38</v>
      </c>
      <c r="J1354" s="10">
        <v>2375.6480000000001</v>
      </c>
      <c r="K1354" s="6" t="s">
        <v>44</v>
      </c>
      <c r="L1354" s="6" t="s">
        <v>2928</v>
      </c>
      <c r="M1354" s="12">
        <v>0</v>
      </c>
      <c r="N1354" s="9" t="s">
        <v>1400</v>
      </c>
      <c r="O1354" s="6" t="s">
        <v>2638</v>
      </c>
      <c r="P1354" s="11">
        <v>45.99</v>
      </c>
      <c r="Q1354" s="16">
        <v>45160</v>
      </c>
      <c r="R1354" s="6" t="s">
        <v>2925</v>
      </c>
      <c r="S1354" s="9">
        <f t="shared" si="168"/>
        <v>2023</v>
      </c>
      <c r="T1354" s="12">
        <f t="shared" si="169"/>
        <v>8</v>
      </c>
      <c r="U1354" s="6" t="str">
        <f t="shared" si="170"/>
        <v>Agustus</v>
      </c>
      <c r="V1354" s="9" t="str">
        <f t="shared" si="171"/>
        <v>Q3</v>
      </c>
      <c r="W1354" s="10">
        <f t="shared" si="172"/>
        <v>2329.6580000000004</v>
      </c>
      <c r="X1354" s="12">
        <f t="shared" si="173"/>
        <v>4</v>
      </c>
      <c r="Y1354" s="9" t="str">
        <f t="shared" si="174"/>
        <v>Completed</v>
      </c>
      <c r="Z1354" s="6" t="str">
        <f t="shared" si="175"/>
        <v>High</v>
      </c>
    </row>
    <row r="1355" spans="1:26" x14ac:dyDescent="0.35">
      <c r="A1355" s="8">
        <v>45179</v>
      </c>
      <c r="B1355" s="6" t="s">
        <v>21</v>
      </c>
      <c r="C1355" s="6" t="s">
        <v>29</v>
      </c>
      <c r="D1355" s="12">
        <v>4</v>
      </c>
      <c r="E1355" s="10">
        <v>306.06</v>
      </c>
      <c r="F1355" s="6" t="s">
        <v>32</v>
      </c>
      <c r="G1355" s="6" t="s">
        <v>34</v>
      </c>
      <c r="H1355" s="7">
        <v>0.05</v>
      </c>
      <c r="I1355" s="6" t="s">
        <v>39</v>
      </c>
      <c r="J1355" s="10">
        <v>1163.028</v>
      </c>
      <c r="K1355" s="6" t="s">
        <v>43</v>
      </c>
      <c r="L1355" s="6" t="s">
        <v>48</v>
      </c>
      <c r="M1355" s="12">
        <v>1</v>
      </c>
      <c r="N1355" s="9" t="s">
        <v>1401</v>
      </c>
      <c r="O1355" s="6" t="s">
        <v>2173</v>
      </c>
      <c r="P1355" s="11">
        <v>32.75</v>
      </c>
      <c r="Q1355" s="16">
        <v>45182</v>
      </c>
      <c r="R1355" s="6" t="s">
        <v>2924</v>
      </c>
      <c r="S1355" s="9">
        <f t="shared" si="168"/>
        <v>2023</v>
      </c>
      <c r="T1355" s="12">
        <f t="shared" si="169"/>
        <v>9</v>
      </c>
      <c r="U1355" s="6" t="str">
        <f t="shared" si="170"/>
        <v>September</v>
      </c>
      <c r="V1355" s="9" t="str">
        <f t="shared" si="171"/>
        <v>Q3</v>
      </c>
      <c r="W1355" s="10">
        <f t="shared" si="172"/>
        <v>1130.278</v>
      </c>
      <c r="X1355" s="12">
        <f t="shared" si="173"/>
        <v>3</v>
      </c>
      <c r="Y1355" s="9" t="str">
        <f t="shared" si="174"/>
        <v>Returned</v>
      </c>
      <c r="Z1355" s="6" t="str">
        <f t="shared" si="175"/>
        <v>Low</v>
      </c>
    </row>
    <row r="1356" spans="1:26" x14ac:dyDescent="0.35">
      <c r="A1356" s="8">
        <v>45320</v>
      </c>
      <c r="B1356" s="6" t="s">
        <v>19</v>
      </c>
      <c r="C1356" s="6" t="s">
        <v>28</v>
      </c>
      <c r="D1356" s="12">
        <v>12</v>
      </c>
      <c r="E1356" s="10">
        <v>164.22</v>
      </c>
      <c r="F1356" s="6" t="s">
        <v>32</v>
      </c>
      <c r="G1356" s="6" t="s">
        <v>35</v>
      </c>
      <c r="H1356" s="7">
        <v>0</v>
      </c>
      <c r="I1356" s="6" t="s">
        <v>41</v>
      </c>
      <c r="J1356" s="10">
        <v>1970.64</v>
      </c>
      <c r="K1356" s="6" t="s">
        <v>44</v>
      </c>
      <c r="L1356" s="6" t="s">
        <v>47</v>
      </c>
      <c r="M1356" s="12">
        <v>0</v>
      </c>
      <c r="N1356" s="9" t="s">
        <v>1402</v>
      </c>
      <c r="O1356" s="6" t="s">
        <v>2791</v>
      </c>
      <c r="P1356" s="11">
        <v>21.46</v>
      </c>
      <c r="Q1356" s="16">
        <v>45325</v>
      </c>
      <c r="R1356" s="6" t="s">
        <v>2922</v>
      </c>
      <c r="S1356" s="9">
        <f t="shared" si="168"/>
        <v>2024</v>
      </c>
      <c r="T1356" s="12">
        <f t="shared" si="169"/>
        <v>1</v>
      </c>
      <c r="U1356" s="6" t="str">
        <f t="shared" si="170"/>
        <v>Januari</v>
      </c>
      <c r="V1356" s="9" t="str">
        <f t="shared" si="171"/>
        <v>Q1</v>
      </c>
      <c r="W1356" s="10">
        <f t="shared" si="172"/>
        <v>1949.18</v>
      </c>
      <c r="X1356" s="12">
        <f t="shared" si="173"/>
        <v>5</v>
      </c>
      <c r="Y1356" s="9" t="str">
        <f t="shared" si="174"/>
        <v>Completed</v>
      </c>
      <c r="Z1356" s="6" t="str">
        <f t="shared" si="175"/>
        <v>No Discount</v>
      </c>
    </row>
    <row r="1357" spans="1:26" x14ac:dyDescent="0.35">
      <c r="A1357" s="8">
        <v>45372</v>
      </c>
      <c r="B1357" s="6" t="s">
        <v>20</v>
      </c>
      <c r="C1357" s="6" t="s">
        <v>28</v>
      </c>
      <c r="D1357" s="12">
        <v>20</v>
      </c>
      <c r="E1357" s="10">
        <v>336.29</v>
      </c>
      <c r="F1357" s="6" t="s">
        <v>32</v>
      </c>
      <c r="G1357" s="6" t="s">
        <v>35</v>
      </c>
      <c r="H1357" s="7">
        <v>0</v>
      </c>
      <c r="I1357" s="6" t="s">
        <v>36</v>
      </c>
      <c r="J1357" s="10">
        <v>6725.8</v>
      </c>
      <c r="K1357" s="6" t="s">
        <v>43</v>
      </c>
      <c r="L1357" s="6" t="s">
        <v>47</v>
      </c>
      <c r="M1357" s="12">
        <v>0</v>
      </c>
      <c r="N1357" s="9" t="s">
        <v>1403</v>
      </c>
      <c r="O1357" s="6" t="s">
        <v>2801</v>
      </c>
      <c r="P1357" s="11">
        <v>25.02</v>
      </c>
      <c r="Q1357" s="16">
        <v>45381</v>
      </c>
      <c r="R1357" s="6" t="s">
        <v>2923</v>
      </c>
      <c r="S1357" s="9">
        <f t="shared" si="168"/>
        <v>2024</v>
      </c>
      <c r="T1357" s="12">
        <f t="shared" si="169"/>
        <v>3</v>
      </c>
      <c r="U1357" s="6" t="str">
        <f t="shared" si="170"/>
        <v>Maret</v>
      </c>
      <c r="V1357" s="9" t="str">
        <f t="shared" si="171"/>
        <v>Q1</v>
      </c>
      <c r="W1357" s="10">
        <f t="shared" si="172"/>
        <v>6700.78</v>
      </c>
      <c r="X1357" s="12">
        <f t="shared" si="173"/>
        <v>9</v>
      </c>
      <c r="Y1357" s="9" t="str">
        <f t="shared" si="174"/>
        <v>Completed</v>
      </c>
      <c r="Z1357" s="6" t="str">
        <f t="shared" si="175"/>
        <v>No Discount</v>
      </c>
    </row>
    <row r="1358" spans="1:26" x14ac:dyDescent="0.35">
      <c r="A1358" s="8">
        <v>45507</v>
      </c>
      <c r="B1358" s="6" t="s">
        <v>22</v>
      </c>
      <c r="C1358" s="6" t="s">
        <v>28</v>
      </c>
      <c r="D1358" s="12">
        <v>7</v>
      </c>
      <c r="E1358" s="10">
        <v>180.25</v>
      </c>
      <c r="F1358" s="6" t="s">
        <v>33</v>
      </c>
      <c r="G1358" s="6" t="s">
        <v>35</v>
      </c>
      <c r="H1358" s="7">
        <v>0.1</v>
      </c>
      <c r="I1358" s="6" t="s">
        <v>40</v>
      </c>
      <c r="J1358" s="10">
        <v>1135.575</v>
      </c>
      <c r="K1358" s="6" t="s">
        <v>43</v>
      </c>
      <c r="L1358" s="6" t="s">
        <v>49</v>
      </c>
      <c r="M1358" s="12">
        <v>0</v>
      </c>
      <c r="N1358" s="9" t="s">
        <v>1404</v>
      </c>
      <c r="O1358" s="6" t="s">
        <v>2802</v>
      </c>
      <c r="P1358" s="11">
        <v>36.79</v>
      </c>
      <c r="Q1358" s="16">
        <v>45509</v>
      </c>
      <c r="R1358" s="6" t="s">
        <v>2925</v>
      </c>
      <c r="S1358" s="9">
        <f t="shared" si="168"/>
        <v>2024</v>
      </c>
      <c r="T1358" s="12">
        <f t="shared" si="169"/>
        <v>8</v>
      </c>
      <c r="U1358" s="6" t="str">
        <f t="shared" si="170"/>
        <v>Agustus</v>
      </c>
      <c r="V1358" s="9" t="str">
        <f t="shared" si="171"/>
        <v>Q3</v>
      </c>
      <c r="W1358" s="10">
        <f t="shared" si="172"/>
        <v>1098.7850000000001</v>
      </c>
      <c r="X1358" s="12">
        <f t="shared" si="173"/>
        <v>2</v>
      </c>
      <c r="Y1358" s="9" t="str">
        <f t="shared" si="174"/>
        <v>Completed</v>
      </c>
      <c r="Z1358" s="6" t="str">
        <f t="shared" si="175"/>
        <v>Medium</v>
      </c>
    </row>
    <row r="1359" spans="1:26" x14ac:dyDescent="0.35">
      <c r="A1359" s="8">
        <v>45782</v>
      </c>
      <c r="B1359" s="6" t="s">
        <v>20</v>
      </c>
      <c r="C1359" s="6" t="s">
        <v>27</v>
      </c>
      <c r="D1359" s="12">
        <v>1</v>
      </c>
      <c r="E1359" s="10">
        <v>21.75</v>
      </c>
      <c r="F1359" s="6" t="s">
        <v>32</v>
      </c>
      <c r="G1359" s="6" t="s">
        <v>35</v>
      </c>
      <c r="H1359" s="7">
        <v>0</v>
      </c>
      <c r="I1359" s="6" t="s">
        <v>37</v>
      </c>
      <c r="J1359" s="10">
        <v>21.75</v>
      </c>
      <c r="K1359" s="6" t="s">
        <v>46</v>
      </c>
      <c r="L1359" s="6" t="s">
        <v>47</v>
      </c>
      <c r="M1359" s="12">
        <v>0</v>
      </c>
      <c r="N1359" s="9" t="s">
        <v>1405</v>
      </c>
      <c r="O1359" s="6" t="s">
        <v>2803</v>
      </c>
      <c r="P1359" s="11">
        <v>7.35</v>
      </c>
      <c r="Q1359" s="16">
        <v>45791</v>
      </c>
      <c r="R1359" s="6" t="s">
        <v>2923</v>
      </c>
      <c r="S1359" s="9">
        <f t="shared" si="168"/>
        <v>2025</v>
      </c>
      <c r="T1359" s="12">
        <f t="shared" si="169"/>
        <v>5</v>
      </c>
      <c r="U1359" s="6" t="str">
        <f t="shared" si="170"/>
        <v>Mei</v>
      </c>
      <c r="V1359" s="9" t="str">
        <f t="shared" si="171"/>
        <v>Q2</v>
      </c>
      <c r="W1359" s="10">
        <f t="shared" si="172"/>
        <v>14.4</v>
      </c>
      <c r="X1359" s="12">
        <f t="shared" si="173"/>
        <v>9</v>
      </c>
      <c r="Y1359" s="9" t="str">
        <f t="shared" si="174"/>
        <v>Completed</v>
      </c>
      <c r="Z1359" s="6" t="str">
        <f t="shared" si="175"/>
        <v>No Discount</v>
      </c>
    </row>
    <row r="1360" spans="1:26" x14ac:dyDescent="0.35">
      <c r="A1360" s="8">
        <v>44965</v>
      </c>
      <c r="B1360" s="6" t="s">
        <v>22</v>
      </c>
      <c r="C1360" s="6" t="s">
        <v>28</v>
      </c>
      <c r="D1360" s="12">
        <v>13</v>
      </c>
      <c r="E1360" s="10">
        <v>149.16</v>
      </c>
      <c r="F1360" s="6" t="s">
        <v>32</v>
      </c>
      <c r="G1360" s="6" t="s">
        <v>35</v>
      </c>
      <c r="H1360" s="7">
        <v>0.1</v>
      </c>
      <c r="I1360" s="6" t="s">
        <v>36</v>
      </c>
      <c r="J1360" s="10">
        <v>1745.172</v>
      </c>
      <c r="K1360" s="6" t="s">
        <v>46</v>
      </c>
      <c r="L1360" s="6" t="s">
        <v>2928</v>
      </c>
      <c r="M1360" s="12">
        <v>1</v>
      </c>
      <c r="N1360" s="9" t="s">
        <v>1406</v>
      </c>
      <c r="O1360" s="6" t="s">
        <v>2112</v>
      </c>
      <c r="P1360" s="11">
        <v>20.9</v>
      </c>
      <c r="Q1360" s="16">
        <v>44973</v>
      </c>
      <c r="R1360" s="6" t="s">
        <v>2925</v>
      </c>
      <c r="S1360" s="9">
        <f t="shared" si="168"/>
        <v>2023</v>
      </c>
      <c r="T1360" s="12">
        <f t="shared" si="169"/>
        <v>2</v>
      </c>
      <c r="U1360" s="6" t="str">
        <f t="shared" si="170"/>
        <v>Februari</v>
      </c>
      <c r="V1360" s="9" t="str">
        <f t="shared" si="171"/>
        <v>Q1</v>
      </c>
      <c r="W1360" s="10">
        <f t="shared" si="172"/>
        <v>1724.2719999999999</v>
      </c>
      <c r="X1360" s="12">
        <f t="shared" si="173"/>
        <v>8</v>
      </c>
      <c r="Y1360" s="9" t="str">
        <f t="shared" si="174"/>
        <v>Returned</v>
      </c>
      <c r="Z1360" s="6" t="str">
        <f t="shared" si="175"/>
        <v>Medium</v>
      </c>
    </row>
    <row r="1361" spans="1:26" x14ac:dyDescent="0.35">
      <c r="A1361" s="8">
        <v>45072</v>
      </c>
      <c r="B1361" s="6" t="s">
        <v>21</v>
      </c>
      <c r="C1361" s="6" t="s">
        <v>26</v>
      </c>
      <c r="D1361" s="12">
        <v>7</v>
      </c>
      <c r="E1361" s="10">
        <v>220.9</v>
      </c>
      <c r="F1361" s="6" t="s">
        <v>31</v>
      </c>
      <c r="G1361" s="6" t="s">
        <v>34</v>
      </c>
      <c r="H1361" s="7">
        <v>0.15</v>
      </c>
      <c r="I1361" s="6" t="s">
        <v>41</v>
      </c>
      <c r="J1361" s="10">
        <v>1314.355</v>
      </c>
      <c r="K1361" s="6" t="s">
        <v>43</v>
      </c>
      <c r="L1361" s="6" t="s">
        <v>47</v>
      </c>
      <c r="M1361" s="12">
        <v>0</v>
      </c>
      <c r="N1361" s="9" t="s">
        <v>1407</v>
      </c>
      <c r="O1361" s="6" t="s">
        <v>2804</v>
      </c>
      <c r="P1361" s="11">
        <v>15.25</v>
      </c>
      <c r="Q1361" s="16">
        <v>45082</v>
      </c>
      <c r="R1361" s="6" t="s">
        <v>2924</v>
      </c>
      <c r="S1361" s="9">
        <f t="shared" si="168"/>
        <v>2023</v>
      </c>
      <c r="T1361" s="12">
        <f t="shared" si="169"/>
        <v>5</v>
      </c>
      <c r="U1361" s="6" t="str">
        <f t="shared" si="170"/>
        <v>Mei</v>
      </c>
      <c r="V1361" s="9" t="str">
        <f t="shared" si="171"/>
        <v>Q2</v>
      </c>
      <c r="W1361" s="10">
        <f t="shared" si="172"/>
        <v>1299.105</v>
      </c>
      <c r="X1361" s="12">
        <f t="shared" si="173"/>
        <v>10</v>
      </c>
      <c r="Y1361" s="9" t="str">
        <f t="shared" si="174"/>
        <v>Completed</v>
      </c>
      <c r="Z1361" s="6" t="str">
        <f t="shared" si="175"/>
        <v>High</v>
      </c>
    </row>
    <row r="1362" spans="1:26" x14ac:dyDescent="0.35">
      <c r="A1362" s="8">
        <v>45488</v>
      </c>
      <c r="B1362" s="6" t="s">
        <v>18</v>
      </c>
      <c r="C1362" s="6" t="s">
        <v>26</v>
      </c>
      <c r="D1362" s="12">
        <v>1</v>
      </c>
      <c r="E1362" s="10">
        <v>364.27</v>
      </c>
      <c r="F1362" s="6" t="s">
        <v>31</v>
      </c>
      <c r="G1362" s="6" t="s">
        <v>35</v>
      </c>
      <c r="H1362" s="7">
        <v>0.1</v>
      </c>
      <c r="I1362" s="6" t="s">
        <v>37</v>
      </c>
      <c r="J1362" s="10">
        <v>327.84300000000002</v>
      </c>
      <c r="K1362" s="6" t="s">
        <v>45</v>
      </c>
      <c r="L1362" s="6" t="s">
        <v>49</v>
      </c>
      <c r="M1362" s="12">
        <v>0</v>
      </c>
      <c r="N1362" s="9" t="s">
        <v>1408</v>
      </c>
      <c r="O1362" s="6" t="s">
        <v>2805</v>
      </c>
      <c r="P1362" s="11">
        <v>8.91</v>
      </c>
      <c r="Q1362" s="16">
        <v>45495</v>
      </c>
      <c r="R1362" s="6" t="s">
        <v>2921</v>
      </c>
      <c r="S1362" s="9">
        <f t="shared" si="168"/>
        <v>2024</v>
      </c>
      <c r="T1362" s="12">
        <f t="shared" si="169"/>
        <v>7</v>
      </c>
      <c r="U1362" s="6" t="str">
        <f t="shared" si="170"/>
        <v>Juli</v>
      </c>
      <c r="V1362" s="9" t="str">
        <f t="shared" si="171"/>
        <v>Q3</v>
      </c>
      <c r="W1362" s="10">
        <f t="shared" si="172"/>
        <v>318.93299999999999</v>
      </c>
      <c r="X1362" s="12">
        <f t="shared" si="173"/>
        <v>7</v>
      </c>
      <c r="Y1362" s="9" t="str">
        <f t="shared" si="174"/>
        <v>Completed</v>
      </c>
      <c r="Z1362" s="6" t="str">
        <f t="shared" si="175"/>
        <v>Medium</v>
      </c>
    </row>
    <row r="1363" spans="1:26" x14ac:dyDescent="0.35">
      <c r="A1363" s="8">
        <v>45644</v>
      </c>
      <c r="B1363" s="6" t="s">
        <v>20</v>
      </c>
      <c r="C1363" s="6" t="s">
        <v>27</v>
      </c>
      <c r="D1363" s="12">
        <v>9</v>
      </c>
      <c r="E1363" s="10">
        <v>306.42</v>
      </c>
      <c r="F1363" s="6" t="s">
        <v>32</v>
      </c>
      <c r="G1363" s="6" t="s">
        <v>34</v>
      </c>
      <c r="H1363" s="7">
        <v>0</v>
      </c>
      <c r="I1363" s="6" t="s">
        <v>41</v>
      </c>
      <c r="J1363" s="10">
        <v>2757.78</v>
      </c>
      <c r="K1363" s="6" t="s">
        <v>42</v>
      </c>
      <c r="L1363" s="6" t="s">
        <v>2928</v>
      </c>
      <c r="M1363" s="12">
        <v>0</v>
      </c>
      <c r="N1363" s="9" t="s">
        <v>1409</v>
      </c>
      <c r="O1363" s="6" t="s">
        <v>2806</v>
      </c>
      <c r="P1363" s="11">
        <v>15.81</v>
      </c>
      <c r="Q1363" s="16">
        <v>45653</v>
      </c>
      <c r="R1363" s="6" t="s">
        <v>2923</v>
      </c>
      <c r="S1363" s="9">
        <f t="shared" si="168"/>
        <v>2024</v>
      </c>
      <c r="T1363" s="12">
        <f t="shared" si="169"/>
        <v>12</v>
      </c>
      <c r="U1363" s="6" t="str">
        <f t="shared" si="170"/>
        <v>Desember</v>
      </c>
      <c r="V1363" s="9" t="str">
        <f t="shared" si="171"/>
        <v>Q4</v>
      </c>
      <c r="W1363" s="10">
        <f t="shared" si="172"/>
        <v>2741.9700000000003</v>
      </c>
      <c r="X1363" s="12">
        <f t="shared" si="173"/>
        <v>9</v>
      </c>
      <c r="Y1363" s="9" t="str">
        <f t="shared" si="174"/>
        <v>Completed</v>
      </c>
      <c r="Z1363" s="6" t="str">
        <f t="shared" si="175"/>
        <v>No Discount</v>
      </c>
    </row>
    <row r="1364" spans="1:26" x14ac:dyDescent="0.35">
      <c r="A1364" s="8">
        <v>45564</v>
      </c>
      <c r="B1364" s="6" t="s">
        <v>20</v>
      </c>
      <c r="C1364" s="6" t="s">
        <v>28</v>
      </c>
      <c r="D1364" s="12">
        <v>18</v>
      </c>
      <c r="E1364" s="10">
        <v>589</v>
      </c>
      <c r="F1364" s="6" t="s">
        <v>30</v>
      </c>
      <c r="G1364" s="6" t="s">
        <v>34</v>
      </c>
      <c r="H1364" s="7">
        <v>0.1</v>
      </c>
      <c r="I1364" s="6" t="s">
        <v>40</v>
      </c>
      <c r="J1364" s="10">
        <v>9541.8000000000011</v>
      </c>
      <c r="K1364" s="6" t="s">
        <v>46</v>
      </c>
      <c r="L1364" s="6" t="s">
        <v>49</v>
      </c>
      <c r="M1364" s="12">
        <v>0</v>
      </c>
      <c r="N1364" s="9" t="s">
        <v>1410</v>
      </c>
      <c r="O1364" s="6" t="s">
        <v>2807</v>
      </c>
      <c r="P1364" s="11">
        <v>37.78</v>
      </c>
      <c r="Q1364" s="16">
        <v>45573</v>
      </c>
      <c r="R1364" s="6" t="s">
        <v>2923</v>
      </c>
      <c r="S1364" s="9">
        <f t="shared" si="168"/>
        <v>2024</v>
      </c>
      <c r="T1364" s="12">
        <f t="shared" si="169"/>
        <v>9</v>
      </c>
      <c r="U1364" s="6" t="str">
        <f t="shared" si="170"/>
        <v>September</v>
      </c>
      <c r="V1364" s="9" t="str">
        <f t="shared" si="171"/>
        <v>Q3</v>
      </c>
      <c r="W1364" s="10">
        <f t="shared" si="172"/>
        <v>9504.02</v>
      </c>
      <c r="X1364" s="12">
        <f t="shared" si="173"/>
        <v>9</v>
      </c>
      <c r="Y1364" s="9" t="str">
        <f t="shared" si="174"/>
        <v>Completed</v>
      </c>
      <c r="Z1364" s="6" t="str">
        <f t="shared" si="175"/>
        <v>Medium</v>
      </c>
    </row>
    <row r="1365" spans="1:26" x14ac:dyDescent="0.35">
      <c r="A1365" s="8">
        <v>45590</v>
      </c>
      <c r="B1365" s="6" t="s">
        <v>19</v>
      </c>
      <c r="C1365" s="6" t="s">
        <v>25</v>
      </c>
      <c r="D1365" s="12">
        <v>16</v>
      </c>
      <c r="E1365" s="10">
        <v>249.45</v>
      </c>
      <c r="F1365" s="6" t="s">
        <v>32</v>
      </c>
      <c r="G1365" s="6" t="s">
        <v>34</v>
      </c>
      <c r="H1365" s="7">
        <v>0.1</v>
      </c>
      <c r="I1365" s="6" t="s">
        <v>37</v>
      </c>
      <c r="J1365" s="10">
        <v>3592.08</v>
      </c>
      <c r="K1365" s="6" t="s">
        <v>46</v>
      </c>
      <c r="L1365" s="6" t="s">
        <v>47</v>
      </c>
      <c r="M1365" s="12">
        <v>0</v>
      </c>
      <c r="N1365" s="9" t="s">
        <v>1411</v>
      </c>
      <c r="O1365" s="6" t="s">
        <v>2808</v>
      </c>
      <c r="P1365" s="11">
        <v>20.92</v>
      </c>
      <c r="Q1365" s="16">
        <v>45597</v>
      </c>
      <c r="R1365" s="6" t="s">
        <v>2922</v>
      </c>
      <c r="S1365" s="9">
        <f t="shared" si="168"/>
        <v>2024</v>
      </c>
      <c r="T1365" s="12">
        <f t="shared" si="169"/>
        <v>10</v>
      </c>
      <c r="U1365" s="6" t="str">
        <f t="shared" si="170"/>
        <v>Oktober</v>
      </c>
      <c r="V1365" s="9" t="str">
        <f t="shared" si="171"/>
        <v>Q4</v>
      </c>
      <c r="W1365" s="10">
        <f t="shared" si="172"/>
        <v>3571.16</v>
      </c>
      <c r="X1365" s="12">
        <f t="shared" si="173"/>
        <v>7</v>
      </c>
      <c r="Y1365" s="9" t="str">
        <f t="shared" si="174"/>
        <v>Completed</v>
      </c>
      <c r="Z1365" s="6" t="str">
        <f t="shared" si="175"/>
        <v>Medium</v>
      </c>
    </row>
    <row r="1366" spans="1:26" x14ac:dyDescent="0.35">
      <c r="A1366" s="8">
        <v>45663</v>
      </c>
      <c r="B1366" s="6" t="s">
        <v>20</v>
      </c>
      <c r="C1366" s="6" t="s">
        <v>27</v>
      </c>
      <c r="D1366" s="12">
        <v>20</v>
      </c>
      <c r="E1366" s="10">
        <v>440.32</v>
      </c>
      <c r="F1366" s="6" t="s">
        <v>32</v>
      </c>
      <c r="G1366" s="6" t="s">
        <v>35</v>
      </c>
      <c r="H1366" s="7">
        <v>0.05</v>
      </c>
      <c r="I1366" s="6" t="s">
        <v>37</v>
      </c>
      <c r="J1366" s="10">
        <v>8366.08</v>
      </c>
      <c r="K1366" s="6" t="s">
        <v>45</v>
      </c>
      <c r="L1366" s="6" t="s">
        <v>48</v>
      </c>
      <c r="M1366" s="12">
        <v>1</v>
      </c>
      <c r="N1366" s="9" t="s">
        <v>1412</v>
      </c>
      <c r="O1366" s="6" t="s">
        <v>2809</v>
      </c>
      <c r="P1366" s="11">
        <v>6.17</v>
      </c>
      <c r="Q1366" s="16">
        <v>45673</v>
      </c>
      <c r="R1366" s="6" t="s">
        <v>2923</v>
      </c>
      <c r="S1366" s="9">
        <f t="shared" si="168"/>
        <v>2025</v>
      </c>
      <c r="T1366" s="12">
        <f t="shared" si="169"/>
        <v>1</v>
      </c>
      <c r="U1366" s="6" t="str">
        <f t="shared" si="170"/>
        <v>Januari</v>
      </c>
      <c r="V1366" s="9" t="str">
        <f t="shared" si="171"/>
        <v>Q1</v>
      </c>
      <c r="W1366" s="10">
        <f t="shared" si="172"/>
        <v>8359.91</v>
      </c>
      <c r="X1366" s="12">
        <f t="shared" si="173"/>
        <v>10</v>
      </c>
      <c r="Y1366" s="9" t="str">
        <f t="shared" si="174"/>
        <v>Returned</v>
      </c>
      <c r="Z1366" s="6" t="str">
        <f t="shared" si="175"/>
        <v>Low</v>
      </c>
    </row>
    <row r="1367" spans="1:26" x14ac:dyDescent="0.35">
      <c r="A1367" s="8">
        <v>45249</v>
      </c>
      <c r="B1367" s="6" t="s">
        <v>21</v>
      </c>
      <c r="C1367" s="6" t="s">
        <v>28</v>
      </c>
      <c r="D1367" s="12">
        <v>3</v>
      </c>
      <c r="E1367" s="10">
        <v>101.34</v>
      </c>
      <c r="F1367" s="6" t="s">
        <v>31</v>
      </c>
      <c r="G1367" s="6" t="s">
        <v>34</v>
      </c>
      <c r="H1367" s="7">
        <v>0</v>
      </c>
      <c r="I1367" s="6" t="s">
        <v>39</v>
      </c>
      <c r="J1367" s="10">
        <v>304.02</v>
      </c>
      <c r="K1367" s="6" t="s">
        <v>45</v>
      </c>
      <c r="L1367" s="6" t="s">
        <v>2928</v>
      </c>
      <c r="M1367" s="12">
        <v>0</v>
      </c>
      <c r="N1367" s="9" t="s">
        <v>1413</v>
      </c>
      <c r="O1367" s="6" t="s">
        <v>2810</v>
      </c>
      <c r="P1367" s="11">
        <v>23.15</v>
      </c>
      <c r="Q1367" s="16">
        <v>45251</v>
      </c>
      <c r="R1367" s="6" t="s">
        <v>2924</v>
      </c>
      <c r="S1367" s="9">
        <f t="shared" si="168"/>
        <v>2023</v>
      </c>
      <c r="T1367" s="12">
        <f t="shared" si="169"/>
        <v>11</v>
      </c>
      <c r="U1367" s="6" t="str">
        <f t="shared" si="170"/>
        <v>November</v>
      </c>
      <c r="V1367" s="9" t="str">
        <f t="shared" si="171"/>
        <v>Q4</v>
      </c>
      <c r="W1367" s="10">
        <f t="shared" si="172"/>
        <v>280.87</v>
      </c>
      <c r="X1367" s="12">
        <f t="shared" si="173"/>
        <v>2</v>
      </c>
      <c r="Y1367" s="9" t="str">
        <f t="shared" si="174"/>
        <v>Completed</v>
      </c>
      <c r="Z1367" s="6" t="str">
        <f t="shared" si="175"/>
        <v>No Discount</v>
      </c>
    </row>
    <row r="1368" spans="1:26" x14ac:dyDescent="0.35">
      <c r="A1368" s="8">
        <v>45393</v>
      </c>
      <c r="B1368" s="6" t="s">
        <v>19</v>
      </c>
      <c r="C1368" s="6" t="s">
        <v>24</v>
      </c>
      <c r="D1368" s="12">
        <v>17</v>
      </c>
      <c r="E1368" s="10">
        <v>311.61</v>
      </c>
      <c r="F1368" s="6" t="s">
        <v>31</v>
      </c>
      <c r="G1368" s="6" t="s">
        <v>35</v>
      </c>
      <c r="H1368" s="7">
        <v>0.05</v>
      </c>
      <c r="I1368" s="6" t="s">
        <v>36</v>
      </c>
      <c r="J1368" s="10">
        <v>5032.5014999999994</v>
      </c>
      <c r="K1368" s="6" t="s">
        <v>42</v>
      </c>
      <c r="L1368" s="6" t="s">
        <v>2928</v>
      </c>
      <c r="M1368" s="12">
        <v>1</v>
      </c>
      <c r="N1368" s="9" t="s">
        <v>1414</v>
      </c>
      <c r="O1368" s="6" t="s">
        <v>2811</v>
      </c>
      <c r="P1368" s="11">
        <v>29.9</v>
      </c>
      <c r="Q1368" s="16">
        <v>45399</v>
      </c>
      <c r="R1368" s="6" t="s">
        <v>2922</v>
      </c>
      <c r="S1368" s="9">
        <f t="shared" si="168"/>
        <v>2024</v>
      </c>
      <c r="T1368" s="12">
        <f t="shared" si="169"/>
        <v>4</v>
      </c>
      <c r="U1368" s="6" t="str">
        <f t="shared" si="170"/>
        <v>April</v>
      </c>
      <c r="V1368" s="9" t="str">
        <f t="shared" si="171"/>
        <v>Q2</v>
      </c>
      <c r="W1368" s="10">
        <f t="shared" si="172"/>
        <v>5002.6014999999998</v>
      </c>
      <c r="X1368" s="12">
        <f t="shared" si="173"/>
        <v>6</v>
      </c>
      <c r="Y1368" s="9" t="str">
        <f t="shared" si="174"/>
        <v>Returned</v>
      </c>
      <c r="Z1368" s="6" t="str">
        <f t="shared" si="175"/>
        <v>Low</v>
      </c>
    </row>
    <row r="1369" spans="1:26" x14ac:dyDescent="0.35">
      <c r="A1369" s="8">
        <v>45381</v>
      </c>
      <c r="B1369" s="6" t="s">
        <v>19</v>
      </c>
      <c r="C1369" s="6" t="s">
        <v>27</v>
      </c>
      <c r="D1369" s="12">
        <v>2</v>
      </c>
      <c r="E1369" s="10">
        <v>441.18</v>
      </c>
      <c r="F1369" s="6" t="s">
        <v>30</v>
      </c>
      <c r="G1369" s="6" t="s">
        <v>35</v>
      </c>
      <c r="H1369" s="7">
        <v>0.15</v>
      </c>
      <c r="I1369" s="6" t="s">
        <v>41</v>
      </c>
      <c r="J1369" s="10">
        <v>750.00599999999997</v>
      </c>
      <c r="K1369" s="6" t="s">
        <v>46</v>
      </c>
      <c r="L1369" s="6" t="s">
        <v>2928</v>
      </c>
      <c r="M1369" s="12">
        <v>1</v>
      </c>
      <c r="N1369" s="9" t="s">
        <v>1415</v>
      </c>
      <c r="O1369" s="6" t="s">
        <v>2812</v>
      </c>
      <c r="P1369" s="11">
        <v>23.07</v>
      </c>
      <c r="Q1369" s="16">
        <v>45388</v>
      </c>
      <c r="R1369" s="6" t="s">
        <v>2922</v>
      </c>
      <c r="S1369" s="9">
        <f t="shared" si="168"/>
        <v>2024</v>
      </c>
      <c r="T1369" s="12">
        <f t="shared" si="169"/>
        <v>3</v>
      </c>
      <c r="U1369" s="6" t="str">
        <f t="shared" si="170"/>
        <v>Maret</v>
      </c>
      <c r="V1369" s="9" t="str">
        <f t="shared" si="171"/>
        <v>Q1</v>
      </c>
      <c r="W1369" s="10">
        <f t="shared" si="172"/>
        <v>726.93599999999992</v>
      </c>
      <c r="X1369" s="12">
        <f t="shared" si="173"/>
        <v>7</v>
      </c>
      <c r="Y1369" s="9" t="str">
        <f t="shared" si="174"/>
        <v>Returned</v>
      </c>
      <c r="Z1369" s="6" t="str">
        <f t="shared" si="175"/>
        <v>High</v>
      </c>
    </row>
    <row r="1370" spans="1:26" x14ac:dyDescent="0.35">
      <c r="A1370" s="8">
        <v>45621</v>
      </c>
      <c r="B1370" s="6" t="s">
        <v>20</v>
      </c>
      <c r="C1370" s="6" t="s">
        <v>26</v>
      </c>
      <c r="D1370" s="12">
        <v>20</v>
      </c>
      <c r="E1370" s="10">
        <v>286.66000000000003</v>
      </c>
      <c r="F1370" s="6" t="s">
        <v>33</v>
      </c>
      <c r="G1370" s="6" t="s">
        <v>35</v>
      </c>
      <c r="H1370" s="7">
        <v>0.1</v>
      </c>
      <c r="I1370" s="6" t="s">
        <v>39</v>
      </c>
      <c r="J1370" s="10">
        <v>5159.880000000001</v>
      </c>
      <c r="K1370" s="6" t="s">
        <v>45</v>
      </c>
      <c r="L1370" s="6" t="s">
        <v>49</v>
      </c>
      <c r="M1370" s="12">
        <v>0</v>
      </c>
      <c r="N1370" s="9" t="s">
        <v>1416</v>
      </c>
      <c r="O1370" s="6" t="s">
        <v>1768</v>
      </c>
      <c r="P1370" s="11">
        <v>15.54</v>
      </c>
      <c r="Q1370" s="16">
        <v>45625</v>
      </c>
      <c r="R1370" s="6" t="s">
        <v>2923</v>
      </c>
      <c r="S1370" s="9">
        <f t="shared" si="168"/>
        <v>2024</v>
      </c>
      <c r="T1370" s="12">
        <f t="shared" si="169"/>
        <v>11</v>
      </c>
      <c r="U1370" s="6" t="str">
        <f t="shared" si="170"/>
        <v>November</v>
      </c>
      <c r="V1370" s="9" t="str">
        <f t="shared" si="171"/>
        <v>Q4</v>
      </c>
      <c r="W1370" s="10">
        <f t="shared" si="172"/>
        <v>5144.3400000000011</v>
      </c>
      <c r="X1370" s="12">
        <f t="shared" si="173"/>
        <v>4</v>
      </c>
      <c r="Y1370" s="9" t="str">
        <f t="shared" si="174"/>
        <v>Completed</v>
      </c>
      <c r="Z1370" s="6" t="str">
        <f t="shared" si="175"/>
        <v>Medium</v>
      </c>
    </row>
    <row r="1371" spans="1:26" x14ac:dyDescent="0.35">
      <c r="A1371" s="8">
        <v>45663</v>
      </c>
      <c r="B1371" s="6" t="s">
        <v>20</v>
      </c>
      <c r="C1371" s="6" t="s">
        <v>29</v>
      </c>
      <c r="D1371" s="12">
        <v>13</v>
      </c>
      <c r="E1371" s="10">
        <v>483.63</v>
      </c>
      <c r="F1371" s="6" t="s">
        <v>31</v>
      </c>
      <c r="G1371" s="6" t="s">
        <v>35</v>
      </c>
      <c r="H1371" s="7">
        <v>0.05</v>
      </c>
      <c r="I1371" s="6" t="s">
        <v>39</v>
      </c>
      <c r="J1371" s="10">
        <v>5972.8304999999991</v>
      </c>
      <c r="K1371" s="6" t="s">
        <v>46</v>
      </c>
      <c r="L1371" s="6" t="s">
        <v>47</v>
      </c>
      <c r="M1371" s="12">
        <v>0</v>
      </c>
      <c r="N1371" s="9" t="s">
        <v>1417</v>
      </c>
      <c r="O1371" s="6" t="s">
        <v>2813</v>
      </c>
      <c r="P1371" s="11">
        <v>18.22</v>
      </c>
      <c r="Q1371" s="16">
        <v>45672</v>
      </c>
      <c r="R1371" s="6" t="s">
        <v>2923</v>
      </c>
      <c r="S1371" s="9">
        <f t="shared" si="168"/>
        <v>2025</v>
      </c>
      <c r="T1371" s="12">
        <f t="shared" si="169"/>
        <v>1</v>
      </c>
      <c r="U1371" s="6" t="str">
        <f t="shared" si="170"/>
        <v>Januari</v>
      </c>
      <c r="V1371" s="9" t="str">
        <f t="shared" si="171"/>
        <v>Q1</v>
      </c>
      <c r="W1371" s="10">
        <f t="shared" si="172"/>
        <v>5954.6104999999989</v>
      </c>
      <c r="X1371" s="12">
        <f t="shared" si="173"/>
        <v>9</v>
      </c>
      <c r="Y1371" s="9" t="str">
        <f t="shared" si="174"/>
        <v>Completed</v>
      </c>
      <c r="Z1371" s="6" t="str">
        <f t="shared" si="175"/>
        <v>Low</v>
      </c>
    </row>
    <row r="1372" spans="1:26" x14ac:dyDescent="0.35">
      <c r="A1372" s="8">
        <v>45031</v>
      </c>
      <c r="B1372" s="6" t="s">
        <v>22</v>
      </c>
      <c r="C1372" s="6" t="s">
        <v>28</v>
      </c>
      <c r="D1372" s="12">
        <v>8</v>
      </c>
      <c r="E1372" s="10">
        <v>304.14999999999998</v>
      </c>
      <c r="F1372" s="6" t="s">
        <v>30</v>
      </c>
      <c r="G1372" s="6" t="s">
        <v>34</v>
      </c>
      <c r="H1372" s="7">
        <v>0.05</v>
      </c>
      <c r="I1372" s="6" t="s">
        <v>39</v>
      </c>
      <c r="J1372" s="10">
        <v>2311.54</v>
      </c>
      <c r="K1372" s="6" t="s">
        <v>45</v>
      </c>
      <c r="L1372" s="6" t="s">
        <v>2928</v>
      </c>
      <c r="M1372" s="12">
        <v>0</v>
      </c>
      <c r="N1372" s="9" t="s">
        <v>1418</v>
      </c>
      <c r="O1372" s="6" t="s">
        <v>2814</v>
      </c>
      <c r="P1372" s="11">
        <v>41.73</v>
      </c>
      <c r="Q1372" s="16">
        <v>45034</v>
      </c>
      <c r="R1372" s="6" t="s">
        <v>2925</v>
      </c>
      <c r="S1372" s="9">
        <f t="shared" si="168"/>
        <v>2023</v>
      </c>
      <c r="T1372" s="12">
        <f t="shared" si="169"/>
        <v>4</v>
      </c>
      <c r="U1372" s="6" t="str">
        <f t="shared" si="170"/>
        <v>April</v>
      </c>
      <c r="V1372" s="9" t="str">
        <f t="shared" si="171"/>
        <v>Q2</v>
      </c>
      <c r="W1372" s="10">
        <f t="shared" si="172"/>
        <v>2269.81</v>
      </c>
      <c r="X1372" s="12">
        <f t="shared" si="173"/>
        <v>3</v>
      </c>
      <c r="Y1372" s="9" t="str">
        <f t="shared" si="174"/>
        <v>Completed</v>
      </c>
      <c r="Z1372" s="6" t="str">
        <f t="shared" si="175"/>
        <v>Low</v>
      </c>
    </row>
    <row r="1373" spans="1:26" x14ac:dyDescent="0.35">
      <c r="A1373" s="8">
        <v>45329</v>
      </c>
      <c r="B1373" s="6" t="s">
        <v>18</v>
      </c>
      <c r="C1373" s="6" t="s">
        <v>29</v>
      </c>
      <c r="D1373" s="12">
        <v>10</v>
      </c>
      <c r="E1373" s="10">
        <v>452.21</v>
      </c>
      <c r="F1373" s="6" t="s">
        <v>31</v>
      </c>
      <c r="G1373" s="6" t="s">
        <v>35</v>
      </c>
      <c r="H1373" s="7">
        <v>0.1</v>
      </c>
      <c r="I1373" s="6" t="s">
        <v>36</v>
      </c>
      <c r="J1373" s="10">
        <v>4069.889999999999</v>
      </c>
      <c r="K1373" s="6" t="s">
        <v>46</v>
      </c>
      <c r="L1373" s="6" t="s">
        <v>49</v>
      </c>
      <c r="M1373" s="12">
        <v>0</v>
      </c>
      <c r="N1373" s="9" t="s">
        <v>1419</v>
      </c>
      <c r="O1373" s="6" t="s">
        <v>2815</v>
      </c>
      <c r="P1373" s="11">
        <v>15.87</v>
      </c>
      <c r="Q1373" s="16">
        <v>45339</v>
      </c>
      <c r="R1373" s="6" t="s">
        <v>2921</v>
      </c>
      <c r="S1373" s="9">
        <f t="shared" si="168"/>
        <v>2024</v>
      </c>
      <c r="T1373" s="12">
        <f t="shared" si="169"/>
        <v>2</v>
      </c>
      <c r="U1373" s="6" t="str">
        <f t="shared" si="170"/>
        <v>Februari</v>
      </c>
      <c r="V1373" s="9" t="str">
        <f t="shared" si="171"/>
        <v>Q1</v>
      </c>
      <c r="W1373" s="10">
        <f t="shared" si="172"/>
        <v>4054.0199999999991</v>
      </c>
      <c r="X1373" s="12">
        <f t="shared" si="173"/>
        <v>10</v>
      </c>
      <c r="Y1373" s="9" t="str">
        <f t="shared" si="174"/>
        <v>Completed</v>
      </c>
      <c r="Z1373" s="6" t="str">
        <f t="shared" si="175"/>
        <v>Medium</v>
      </c>
    </row>
    <row r="1374" spans="1:26" x14ac:dyDescent="0.35">
      <c r="A1374" s="8">
        <v>45079</v>
      </c>
      <c r="B1374" s="6" t="s">
        <v>18</v>
      </c>
      <c r="C1374" s="6" t="s">
        <v>29</v>
      </c>
      <c r="D1374" s="12">
        <v>4</v>
      </c>
      <c r="E1374" s="10">
        <v>248.16</v>
      </c>
      <c r="F1374" s="6" t="s">
        <v>30</v>
      </c>
      <c r="G1374" s="6" t="s">
        <v>35</v>
      </c>
      <c r="H1374" s="7">
        <v>0.1</v>
      </c>
      <c r="I1374" s="6" t="s">
        <v>40</v>
      </c>
      <c r="J1374" s="10">
        <v>893.37599999999998</v>
      </c>
      <c r="K1374" s="6" t="s">
        <v>44</v>
      </c>
      <c r="L1374" s="6" t="s">
        <v>2928</v>
      </c>
      <c r="M1374" s="12">
        <v>1</v>
      </c>
      <c r="N1374" s="9" t="s">
        <v>1420</v>
      </c>
      <c r="O1374" s="6" t="s">
        <v>2816</v>
      </c>
      <c r="P1374" s="11">
        <v>45.11</v>
      </c>
      <c r="Q1374" s="16">
        <v>45082</v>
      </c>
      <c r="R1374" s="6" t="s">
        <v>2921</v>
      </c>
      <c r="S1374" s="9">
        <f t="shared" si="168"/>
        <v>2023</v>
      </c>
      <c r="T1374" s="12">
        <f t="shared" si="169"/>
        <v>6</v>
      </c>
      <c r="U1374" s="6" t="str">
        <f t="shared" si="170"/>
        <v>Juni</v>
      </c>
      <c r="V1374" s="9" t="str">
        <f t="shared" si="171"/>
        <v>Q2</v>
      </c>
      <c r="W1374" s="10">
        <f t="shared" si="172"/>
        <v>848.26599999999996</v>
      </c>
      <c r="X1374" s="12">
        <f t="shared" si="173"/>
        <v>3</v>
      </c>
      <c r="Y1374" s="9" t="str">
        <f t="shared" si="174"/>
        <v>Returned</v>
      </c>
      <c r="Z1374" s="6" t="str">
        <f t="shared" si="175"/>
        <v>Medium</v>
      </c>
    </row>
    <row r="1375" spans="1:26" x14ac:dyDescent="0.35">
      <c r="A1375" s="8">
        <v>45162</v>
      </c>
      <c r="B1375" s="6" t="s">
        <v>18</v>
      </c>
      <c r="C1375" s="6" t="s">
        <v>23</v>
      </c>
      <c r="D1375" s="12">
        <v>4</v>
      </c>
      <c r="E1375" s="10">
        <v>520</v>
      </c>
      <c r="F1375" s="6" t="s">
        <v>31</v>
      </c>
      <c r="G1375" s="6" t="s">
        <v>35</v>
      </c>
      <c r="H1375" s="7">
        <v>0</v>
      </c>
      <c r="I1375" s="6" t="s">
        <v>36</v>
      </c>
      <c r="J1375" s="10">
        <v>2080</v>
      </c>
      <c r="K1375" s="6" t="s">
        <v>44</v>
      </c>
      <c r="L1375" s="6" t="s">
        <v>49</v>
      </c>
      <c r="M1375" s="12">
        <v>0</v>
      </c>
      <c r="N1375" s="9" t="s">
        <v>1421</v>
      </c>
      <c r="O1375" s="6" t="s">
        <v>2817</v>
      </c>
      <c r="P1375" s="11">
        <v>18.25</v>
      </c>
      <c r="Q1375" s="16">
        <v>45171</v>
      </c>
      <c r="R1375" s="6" t="s">
        <v>2921</v>
      </c>
      <c r="S1375" s="9">
        <f t="shared" si="168"/>
        <v>2023</v>
      </c>
      <c r="T1375" s="12">
        <f t="shared" si="169"/>
        <v>8</v>
      </c>
      <c r="U1375" s="6" t="str">
        <f t="shared" si="170"/>
        <v>Agustus</v>
      </c>
      <c r="V1375" s="9" t="str">
        <f t="shared" si="171"/>
        <v>Q3</v>
      </c>
      <c r="W1375" s="10">
        <f t="shared" si="172"/>
        <v>2061.75</v>
      </c>
      <c r="X1375" s="12">
        <f t="shared" si="173"/>
        <v>9</v>
      </c>
      <c r="Y1375" s="9" t="str">
        <f t="shared" si="174"/>
        <v>Completed</v>
      </c>
      <c r="Z1375" s="6" t="str">
        <f t="shared" si="175"/>
        <v>No Discount</v>
      </c>
    </row>
    <row r="1376" spans="1:26" x14ac:dyDescent="0.35">
      <c r="A1376" s="8">
        <v>45632</v>
      </c>
      <c r="B1376" s="6" t="s">
        <v>19</v>
      </c>
      <c r="C1376" s="6" t="s">
        <v>26</v>
      </c>
      <c r="D1376" s="12">
        <v>11</v>
      </c>
      <c r="E1376" s="10">
        <v>571.07000000000005</v>
      </c>
      <c r="F1376" s="6" t="s">
        <v>31</v>
      </c>
      <c r="G1376" s="6" t="s">
        <v>35</v>
      </c>
      <c r="H1376" s="7">
        <v>0</v>
      </c>
      <c r="I1376" s="6" t="s">
        <v>38</v>
      </c>
      <c r="J1376" s="10">
        <v>6281.77</v>
      </c>
      <c r="K1376" s="6" t="s">
        <v>43</v>
      </c>
      <c r="L1376" s="6" t="s">
        <v>48</v>
      </c>
      <c r="M1376" s="12">
        <v>0</v>
      </c>
      <c r="N1376" s="9" t="s">
        <v>1422</v>
      </c>
      <c r="O1376" s="6" t="s">
        <v>2818</v>
      </c>
      <c r="P1376" s="11">
        <v>12.6</v>
      </c>
      <c r="Q1376" s="16">
        <v>45637</v>
      </c>
      <c r="R1376" s="6" t="s">
        <v>2922</v>
      </c>
      <c r="S1376" s="9">
        <f t="shared" si="168"/>
        <v>2024</v>
      </c>
      <c r="T1376" s="12">
        <f t="shared" si="169"/>
        <v>12</v>
      </c>
      <c r="U1376" s="6" t="str">
        <f t="shared" si="170"/>
        <v>Desember</v>
      </c>
      <c r="V1376" s="9" t="str">
        <f t="shared" si="171"/>
        <v>Q4</v>
      </c>
      <c r="W1376" s="10">
        <f t="shared" si="172"/>
        <v>6269.17</v>
      </c>
      <c r="X1376" s="12">
        <f t="shared" si="173"/>
        <v>5</v>
      </c>
      <c r="Y1376" s="9" t="str">
        <f t="shared" si="174"/>
        <v>Completed</v>
      </c>
      <c r="Z1376" s="6" t="str">
        <f t="shared" si="175"/>
        <v>No Discount</v>
      </c>
    </row>
    <row r="1377" spans="1:26" x14ac:dyDescent="0.35">
      <c r="A1377" s="8">
        <v>45268</v>
      </c>
      <c r="B1377" s="6" t="s">
        <v>18</v>
      </c>
      <c r="C1377" s="6" t="s">
        <v>28</v>
      </c>
      <c r="D1377" s="12">
        <v>11</v>
      </c>
      <c r="E1377" s="10">
        <v>65.569999999999993</v>
      </c>
      <c r="F1377" s="6" t="s">
        <v>33</v>
      </c>
      <c r="G1377" s="6" t="s">
        <v>35</v>
      </c>
      <c r="H1377" s="7">
        <v>0.1</v>
      </c>
      <c r="I1377" s="6" t="s">
        <v>40</v>
      </c>
      <c r="J1377" s="10">
        <v>649.14300000000003</v>
      </c>
      <c r="K1377" s="6" t="s">
        <v>45</v>
      </c>
      <c r="L1377" s="6" t="s">
        <v>48</v>
      </c>
      <c r="M1377" s="12">
        <v>1</v>
      </c>
      <c r="N1377" s="9" t="s">
        <v>1423</v>
      </c>
      <c r="O1377" s="6" t="s">
        <v>2819</v>
      </c>
      <c r="P1377" s="11">
        <v>30.43</v>
      </c>
      <c r="Q1377" s="16">
        <v>45274</v>
      </c>
      <c r="R1377" s="6" t="s">
        <v>2921</v>
      </c>
      <c r="S1377" s="9">
        <f t="shared" si="168"/>
        <v>2023</v>
      </c>
      <c r="T1377" s="12">
        <f t="shared" si="169"/>
        <v>12</v>
      </c>
      <c r="U1377" s="6" t="str">
        <f t="shared" si="170"/>
        <v>Desember</v>
      </c>
      <c r="V1377" s="9" t="str">
        <f t="shared" si="171"/>
        <v>Q4</v>
      </c>
      <c r="W1377" s="10">
        <f t="shared" si="172"/>
        <v>618.71300000000008</v>
      </c>
      <c r="X1377" s="12">
        <f t="shared" si="173"/>
        <v>6</v>
      </c>
      <c r="Y1377" s="9" t="str">
        <f t="shared" si="174"/>
        <v>Returned</v>
      </c>
      <c r="Z1377" s="6" t="str">
        <f t="shared" si="175"/>
        <v>Medium</v>
      </c>
    </row>
    <row r="1378" spans="1:26" x14ac:dyDescent="0.35">
      <c r="A1378" s="8">
        <v>45058</v>
      </c>
      <c r="B1378" s="6" t="s">
        <v>19</v>
      </c>
      <c r="C1378" s="6" t="s">
        <v>28</v>
      </c>
      <c r="D1378" s="12">
        <v>4</v>
      </c>
      <c r="E1378" s="10">
        <v>397.02</v>
      </c>
      <c r="F1378" s="6" t="s">
        <v>31</v>
      </c>
      <c r="G1378" s="6" t="s">
        <v>34</v>
      </c>
      <c r="H1378" s="7">
        <v>0</v>
      </c>
      <c r="I1378" s="6" t="s">
        <v>38</v>
      </c>
      <c r="J1378" s="10">
        <v>1588.08</v>
      </c>
      <c r="K1378" s="6" t="s">
        <v>46</v>
      </c>
      <c r="L1378" s="6" t="s">
        <v>47</v>
      </c>
      <c r="M1378" s="12">
        <v>0</v>
      </c>
      <c r="N1378" s="9" t="s">
        <v>1424</v>
      </c>
      <c r="O1378" s="6" t="s">
        <v>2820</v>
      </c>
      <c r="P1378" s="11">
        <v>23.25</v>
      </c>
      <c r="Q1378" s="16">
        <v>45066</v>
      </c>
      <c r="R1378" s="6" t="s">
        <v>2922</v>
      </c>
      <c r="S1378" s="9">
        <f t="shared" si="168"/>
        <v>2023</v>
      </c>
      <c r="T1378" s="12">
        <f t="shared" si="169"/>
        <v>5</v>
      </c>
      <c r="U1378" s="6" t="str">
        <f t="shared" si="170"/>
        <v>Mei</v>
      </c>
      <c r="V1378" s="9" t="str">
        <f t="shared" si="171"/>
        <v>Q2</v>
      </c>
      <c r="W1378" s="10">
        <f t="shared" si="172"/>
        <v>1564.83</v>
      </c>
      <c r="X1378" s="12">
        <f t="shared" si="173"/>
        <v>8</v>
      </c>
      <c r="Y1378" s="9" t="str">
        <f t="shared" si="174"/>
        <v>Completed</v>
      </c>
      <c r="Z1378" s="6" t="str">
        <f t="shared" si="175"/>
        <v>No Discount</v>
      </c>
    </row>
    <row r="1379" spans="1:26" x14ac:dyDescent="0.35">
      <c r="A1379" s="8">
        <v>45771</v>
      </c>
      <c r="B1379" s="6" t="s">
        <v>22</v>
      </c>
      <c r="C1379" s="6" t="s">
        <v>23</v>
      </c>
      <c r="D1379" s="12">
        <v>10</v>
      </c>
      <c r="E1379" s="10">
        <v>169.35</v>
      </c>
      <c r="F1379" s="6" t="s">
        <v>30</v>
      </c>
      <c r="G1379" s="6" t="s">
        <v>35</v>
      </c>
      <c r="H1379" s="7">
        <v>0.05</v>
      </c>
      <c r="I1379" s="6" t="s">
        <v>37</v>
      </c>
      <c r="J1379" s="10">
        <v>1608.825</v>
      </c>
      <c r="K1379" s="6" t="s">
        <v>44</v>
      </c>
      <c r="L1379" s="6" t="s">
        <v>49</v>
      </c>
      <c r="M1379" s="12">
        <v>0</v>
      </c>
      <c r="N1379" s="9" t="s">
        <v>1425</v>
      </c>
      <c r="O1379" s="6" t="s">
        <v>2821</v>
      </c>
      <c r="P1379" s="11">
        <v>44.91</v>
      </c>
      <c r="Q1379" s="16">
        <v>45774</v>
      </c>
      <c r="R1379" s="6" t="s">
        <v>2925</v>
      </c>
      <c r="S1379" s="9">
        <f t="shared" si="168"/>
        <v>2025</v>
      </c>
      <c r="T1379" s="12">
        <f t="shared" si="169"/>
        <v>4</v>
      </c>
      <c r="U1379" s="6" t="str">
        <f t="shared" si="170"/>
        <v>April</v>
      </c>
      <c r="V1379" s="9" t="str">
        <f t="shared" si="171"/>
        <v>Q2</v>
      </c>
      <c r="W1379" s="10">
        <f t="shared" si="172"/>
        <v>1563.915</v>
      </c>
      <c r="X1379" s="12">
        <f t="shared" si="173"/>
        <v>3</v>
      </c>
      <c r="Y1379" s="9" t="str">
        <f t="shared" si="174"/>
        <v>Completed</v>
      </c>
      <c r="Z1379" s="6" t="str">
        <f t="shared" si="175"/>
        <v>Low</v>
      </c>
    </row>
    <row r="1380" spans="1:26" x14ac:dyDescent="0.35">
      <c r="A1380" s="8">
        <v>45039</v>
      </c>
      <c r="B1380" s="6" t="s">
        <v>21</v>
      </c>
      <c r="C1380" s="6" t="s">
        <v>28</v>
      </c>
      <c r="D1380" s="12">
        <v>9</v>
      </c>
      <c r="E1380" s="10">
        <v>340.44</v>
      </c>
      <c r="F1380" s="6" t="s">
        <v>33</v>
      </c>
      <c r="G1380" s="6" t="s">
        <v>35</v>
      </c>
      <c r="H1380" s="7">
        <v>0.05</v>
      </c>
      <c r="I1380" s="6" t="s">
        <v>39</v>
      </c>
      <c r="J1380" s="10">
        <v>2910.7620000000002</v>
      </c>
      <c r="K1380" s="6" t="s">
        <v>45</v>
      </c>
      <c r="L1380" s="6" t="s">
        <v>47</v>
      </c>
      <c r="M1380" s="12">
        <v>1</v>
      </c>
      <c r="N1380" s="9" t="s">
        <v>1426</v>
      </c>
      <c r="O1380" s="6" t="s">
        <v>2822</v>
      </c>
      <c r="P1380" s="11">
        <v>36.68</v>
      </c>
      <c r="Q1380" s="16">
        <v>45049</v>
      </c>
      <c r="R1380" s="6" t="s">
        <v>2924</v>
      </c>
      <c r="S1380" s="9">
        <f t="shared" si="168"/>
        <v>2023</v>
      </c>
      <c r="T1380" s="12">
        <f t="shared" si="169"/>
        <v>4</v>
      </c>
      <c r="U1380" s="6" t="str">
        <f t="shared" si="170"/>
        <v>April</v>
      </c>
      <c r="V1380" s="9" t="str">
        <f t="shared" si="171"/>
        <v>Q2</v>
      </c>
      <c r="W1380" s="10">
        <f t="shared" si="172"/>
        <v>2874.0820000000003</v>
      </c>
      <c r="X1380" s="12">
        <f t="shared" si="173"/>
        <v>10</v>
      </c>
      <c r="Y1380" s="9" t="str">
        <f t="shared" si="174"/>
        <v>Returned</v>
      </c>
      <c r="Z1380" s="6" t="str">
        <f t="shared" si="175"/>
        <v>Low</v>
      </c>
    </row>
    <row r="1381" spans="1:26" x14ac:dyDescent="0.35">
      <c r="A1381" s="8">
        <v>44944</v>
      </c>
      <c r="B1381" s="6" t="s">
        <v>20</v>
      </c>
      <c r="C1381" s="6" t="s">
        <v>27</v>
      </c>
      <c r="D1381" s="12">
        <v>1</v>
      </c>
      <c r="E1381" s="10">
        <v>120.2</v>
      </c>
      <c r="F1381" s="6" t="s">
        <v>33</v>
      </c>
      <c r="G1381" s="6" t="s">
        <v>35</v>
      </c>
      <c r="H1381" s="7">
        <v>0.05</v>
      </c>
      <c r="I1381" s="6" t="s">
        <v>39</v>
      </c>
      <c r="J1381" s="10">
        <v>114.19</v>
      </c>
      <c r="K1381" s="6" t="s">
        <v>42</v>
      </c>
      <c r="L1381" s="6" t="s">
        <v>49</v>
      </c>
      <c r="M1381" s="12">
        <v>0</v>
      </c>
      <c r="N1381" s="9" t="s">
        <v>1427</v>
      </c>
      <c r="O1381" s="6" t="s">
        <v>2764</v>
      </c>
      <c r="P1381" s="11">
        <v>44.99</v>
      </c>
      <c r="Q1381" s="16">
        <v>44947</v>
      </c>
      <c r="R1381" s="6" t="s">
        <v>2923</v>
      </c>
      <c r="S1381" s="9">
        <f t="shared" si="168"/>
        <v>2023</v>
      </c>
      <c r="T1381" s="12">
        <f t="shared" si="169"/>
        <v>1</v>
      </c>
      <c r="U1381" s="6" t="str">
        <f t="shared" si="170"/>
        <v>Januari</v>
      </c>
      <c r="V1381" s="9" t="str">
        <f t="shared" si="171"/>
        <v>Q1</v>
      </c>
      <c r="W1381" s="10">
        <f t="shared" si="172"/>
        <v>69.199999999999989</v>
      </c>
      <c r="X1381" s="12">
        <f t="shared" si="173"/>
        <v>3</v>
      </c>
      <c r="Y1381" s="9" t="str">
        <f t="shared" si="174"/>
        <v>Completed</v>
      </c>
      <c r="Z1381" s="6" t="str">
        <f t="shared" si="175"/>
        <v>Low</v>
      </c>
    </row>
    <row r="1382" spans="1:26" x14ac:dyDescent="0.35">
      <c r="A1382" s="8">
        <v>45788</v>
      </c>
      <c r="B1382" s="6" t="s">
        <v>20</v>
      </c>
      <c r="C1382" s="6" t="s">
        <v>24</v>
      </c>
      <c r="D1382" s="12">
        <v>13</v>
      </c>
      <c r="E1382" s="10">
        <v>169.39</v>
      </c>
      <c r="F1382" s="6" t="s">
        <v>30</v>
      </c>
      <c r="G1382" s="6" t="s">
        <v>34</v>
      </c>
      <c r="H1382" s="7">
        <v>0.15</v>
      </c>
      <c r="I1382" s="6" t="s">
        <v>40</v>
      </c>
      <c r="J1382" s="10">
        <v>1871.7594999999999</v>
      </c>
      <c r="K1382" s="6" t="s">
        <v>44</v>
      </c>
      <c r="L1382" s="6" t="s">
        <v>2928</v>
      </c>
      <c r="M1382" s="12">
        <v>0</v>
      </c>
      <c r="N1382" s="9" t="s">
        <v>1428</v>
      </c>
      <c r="O1382" s="6" t="s">
        <v>2823</v>
      </c>
      <c r="P1382" s="11">
        <v>6.81</v>
      </c>
      <c r="Q1382" s="16">
        <v>45798</v>
      </c>
      <c r="R1382" s="6" t="s">
        <v>2923</v>
      </c>
      <c r="S1382" s="9">
        <f t="shared" si="168"/>
        <v>2025</v>
      </c>
      <c r="T1382" s="12">
        <f t="shared" si="169"/>
        <v>5</v>
      </c>
      <c r="U1382" s="6" t="str">
        <f t="shared" si="170"/>
        <v>Mei</v>
      </c>
      <c r="V1382" s="9" t="str">
        <f t="shared" si="171"/>
        <v>Q2</v>
      </c>
      <c r="W1382" s="10">
        <f t="shared" si="172"/>
        <v>1864.9494999999999</v>
      </c>
      <c r="X1382" s="12">
        <f t="shared" si="173"/>
        <v>10</v>
      </c>
      <c r="Y1382" s="9" t="str">
        <f t="shared" si="174"/>
        <v>Completed</v>
      </c>
      <c r="Z1382" s="6" t="str">
        <f t="shared" si="175"/>
        <v>High</v>
      </c>
    </row>
    <row r="1383" spans="1:26" x14ac:dyDescent="0.35">
      <c r="A1383" s="8">
        <v>45649</v>
      </c>
      <c r="B1383" s="6" t="s">
        <v>22</v>
      </c>
      <c r="C1383" s="6" t="s">
        <v>28</v>
      </c>
      <c r="D1383" s="12">
        <v>10</v>
      </c>
      <c r="E1383" s="10">
        <v>170.72</v>
      </c>
      <c r="F1383" s="6" t="s">
        <v>31</v>
      </c>
      <c r="G1383" s="6" t="s">
        <v>34</v>
      </c>
      <c r="H1383" s="7">
        <v>0.05</v>
      </c>
      <c r="I1383" s="6" t="s">
        <v>38</v>
      </c>
      <c r="J1383" s="10">
        <v>1621.84</v>
      </c>
      <c r="K1383" s="6" t="s">
        <v>42</v>
      </c>
      <c r="L1383" s="6" t="s">
        <v>47</v>
      </c>
      <c r="M1383" s="12">
        <v>0</v>
      </c>
      <c r="N1383" s="9" t="s">
        <v>1429</v>
      </c>
      <c r="O1383" s="6" t="s">
        <v>2824</v>
      </c>
      <c r="P1383" s="11">
        <v>29.18</v>
      </c>
      <c r="Q1383" s="16">
        <v>45659</v>
      </c>
      <c r="R1383" s="6" t="s">
        <v>2925</v>
      </c>
      <c r="S1383" s="9">
        <f t="shared" si="168"/>
        <v>2024</v>
      </c>
      <c r="T1383" s="12">
        <f t="shared" si="169"/>
        <v>12</v>
      </c>
      <c r="U1383" s="6" t="str">
        <f t="shared" si="170"/>
        <v>Desember</v>
      </c>
      <c r="V1383" s="9" t="str">
        <f t="shared" si="171"/>
        <v>Q4</v>
      </c>
      <c r="W1383" s="10">
        <f t="shared" si="172"/>
        <v>1592.6599999999999</v>
      </c>
      <c r="X1383" s="12">
        <f t="shared" si="173"/>
        <v>10</v>
      </c>
      <c r="Y1383" s="9" t="str">
        <f t="shared" si="174"/>
        <v>Completed</v>
      </c>
      <c r="Z1383" s="6" t="str">
        <f t="shared" si="175"/>
        <v>Low</v>
      </c>
    </row>
    <row r="1384" spans="1:26" x14ac:dyDescent="0.35">
      <c r="A1384" s="8">
        <v>45158</v>
      </c>
      <c r="B1384" s="6" t="s">
        <v>22</v>
      </c>
      <c r="C1384" s="6" t="s">
        <v>25</v>
      </c>
      <c r="D1384" s="12">
        <v>9</v>
      </c>
      <c r="E1384" s="10">
        <v>323.77</v>
      </c>
      <c r="F1384" s="6" t="s">
        <v>31</v>
      </c>
      <c r="G1384" s="6" t="s">
        <v>34</v>
      </c>
      <c r="H1384" s="7">
        <v>0.15</v>
      </c>
      <c r="I1384" s="6" t="s">
        <v>39</v>
      </c>
      <c r="J1384" s="10">
        <v>2476.8404999999998</v>
      </c>
      <c r="K1384" s="6" t="s">
        <v>45</v>
      </c>
      <c r="L1384" s="6" t="s">
        <v>2928</v>
      </c>
      <c r="M1384" s="12">
        <v>0</v>
      </c>
      <c r="N1384" s="9" t="s">
        <v>1430</v>
      </c>
      <c r="O1384" s="6" t="s">
        <v>2825</v>
      </c>
      <c r="P1384" s="11">
        <v>6.36</v>
      </c>
      <c r="Q1384" s="16">
        <v>45166</v>
      </c>
      <c r="R1384" s="6" t="s">
        <v>2925</v>
      </c>
      <c r="S1384" s="9">
        <f t="shared" si="168"/>
        <v>2023</v>
      </c>
      <c r="T1384" s="12">
        <f t="shared" si="169"/>
        <v>8</v>
      </c>
      <c r="U1384" s="6" t="str">
        <f t="shared" si="170"/>
        <v>Agustus</v>
      </c>
      <c r="V1384" s="9" t="str">
        <f t="shared" si="171"/>
        <v>Q3</v>
      </c>
      <c r="W1384" s="10">
        <f t="shared" si="172"/>
        <v>2470.4804999999997</v>
      </c>
      <c r="X1384" s="12">
        <f t="shared" si="173"/>
        <v>8</v>
      </c>
      <c r="Y1384" s="9" t="str">
        <f t="shared" si="174"/>
        <v>Completed</v>
      </c>
      <c r="Z1384" s="6" t="str">
        <f t="shared" si="175"/>
        <v>High</v>
      </c>
    </row>
    <row r="1385" spans="1:26" x14ac:dyDescent="0.35">
      <c r="A1385" s="8">
        <v>45734</v>
      </c>
      <c r="B1385" s="6" t="s">
        <v>21</v>
      </c>
      <c r="C1385" s="6" t="s">
        <v>26</v>
      </c>
      <c r="D1385" s="12">
        <v>4</v>
      </c>
      <c r="E1385" s="10">
        <v>481.86</v>
      </c>
      <c r="F1385" s="6" t="s">
        <v>30</v>
      </c>
      <c r="G1385" s="6" t="s">
        <v>34</v>
      </c>
      <c r="H1385" s="7">
        <v>0</v>
      </c>
      <c r="I1385" s="6" t="s">
        <v>41</v>
      </c>
      <c r="J1385" s="10">
        <v>1927.44</v>
      </c>
      <c r="K1385" s="6" t="s">
        <v>42</v>
      </c>
      <c r="L1385" s="6" t="s">
        <v>47</v>
      </c>
      <c r="M1385" s="12">
        <v>0</v>
      </c>
      <c r="N1385" s="9" t="s">
        <v>1431</v>
      </c>
      <c r="O1385" s="6" t="s">
        <v>2826</v>
      </c>
      <c r="P1385" s="11">
        <v>21.92</v>
      </c>
      <c r="Q1385" s="16">
        <v>45739</v>
      </c>
      <c r="R1385" s="6" t="s">
        <v>2924</v>
      </c>
      <c r="S1385" s="9">
        <f t="shared" si="168"/>
        <v>2025</v>
      </c>
      <c r="T1385" s="12">
        <f t="shared" si="169"/>
        <v>3</v>
      </c>
      <c r="U1385" s="6" t="str">
        <f t="shared" si="170"/>
        <v>Maret</v>
      </c>
      <c r="V1385" s="9" t="str">
        <f t="shared" si="171"/>
        <v>Q1</v>
      </c>
      <c r="W1385" s="10">
        <f t="shared" si="172"/>
        <v>1905.52</v>
      </c>
      <c r="X1385" s="12">
        <f t="shared" si="173"/>
        <v>5</v>
      </c>
      <c r="Y1385" s="9" t="str">
        <f t="shared" si="174"/>
        <v>Completed</v>
      </c>
      <c r="Z1385" s="6" t="str">
        <f t="shared" si="175"/>
        <v>No Discount</v>
      </c>
    </row>
    <row r="1386" spans="1:26" x14ac:dyDescent="0.35">
      <c r="A1386" s="8">
        <v>45307</v>
      </c>
      <c r="B1386" s="6" t="s">
        <v>21</v>
      </c>
      <c r="C1386" s="6" t="s">
        <v>24</v>
      </c>
      <c r="D1386" s="12">
        <v>4</v>
      </c>
      <c r="E1386" s="10">
        <v>78.05</v>
      </c>
      <c r="F1386" s="6" t="s">
        <v>31</v>
      </c>
      <c r="G1386" s="6" t="s">
        <v>35</v>
      </c>
      <c r="H1386" s="7">
        <v>0</v>
      </c>
      <c r="I1386" s="6" t="s">
        <v>39</v>
      </c>
      <c r="J1386" s="10">
        <v>312.2</v>
      </c>
      <c r="K1386" s="6" t="s">
        <v>44</v>
      </c>
      <c r="L1386" s="6" t="s">
        <v>2928</v>
      </c>
      <c r="M1386" s="12">
        <v>0</v>
      </c>
      <c r="N1386" s="9" t="s">
        <v>1432</v>
      </c>
      <c r="O1386" s="6" t="s">
        <v>2827</v>
      </c>
      <c r="P1386" s="11">
        <v>14.03</v>
      </c>
      <c r="Q1386" s="16">
        <v>45315</v>
      </c>
      <c r="R1386" s="6" t="s">
        <v>2924</v>
      </c>
      <c r="S1386" s="9">
        <f t="shared" si="168"/>
        <v>2024</v>
      </c>
      <c r="T1386" s="12">
        <f t="shared" si="169"/>
        <v>1</v>
      </c>
      <c r="U1386" s="6" t="str">
        <f t="shared" si="170"/>
        <v>Januari</v>
      </c>
      <c r="V1386" s="9" t="str">
        <f t="shared" si="171"/>
        <v>Q1</v>
      </c>
      <c r="W1386" s="10">
        <f t="shared" si="172"/>
        <v>298.17</v>
      </c>
      <c r="X1386" s="12">
        <f t="shared" si="173"/>
        <v>8</v>
      </c>
      <c r="Y1386" s="9" t="str">
        <f t="shared" si="174"/>
        <v>Completed</v>
      </c>
      <c r="Z1386" s="6" t="str">
        <f t="shared" si="175"/>
        <v>No Discount</v>
      </c>
    </row>
    <row r="1387" spans="1:26" x14ac:dyDescent="0.35">
      <c r="A1387" s="8">
        <v>45441</v>
      </c>
      <c r="B1387" s="6" t="s">
        <v>18</v>
      </c>
      <c r="C1387" s="6" t="s">
        <v>28</v>
      </c>
      <c r="D1387" s="12">
        <v>6</v>
      </c>
      <c r="E1387" s="10">
        <v>57.4</v>
      </c>
      <c r="F1387" s="6" t="s">
        <v>32</v>
      </c>
      <c r="G1387" s="6" t="s">
        <v>34</v>
      </c>
      <c r="H1387" s="7">
        <v>0.1</v>
      </c>
      <c r="I1387" s="6" t="s">
        <v>36</v>
      </c>
      <c r="J1387" s="10">
        <v>309.95999999999998</v>
      </c>
      <c r="K1387" s="6" t="s">
        <v>45</v>
      </c>
      <c r="L1387" s="6" t="s">
        <v>47</v>
      </c>
      <c r="M1387" s="12">
        <v>0</v>
      </c>
      <c r="N1387" s="9" t="s">
        <v>1433</v>
      </c>
      <c r="O1387" s="6" t="s">
        <v>2828</v>
      </c>
      <c r="P1387" s="11">
        <v>26.42</v>
      </c>
      <c r="Q1387" s="16">
        <v>45451</v>
      </c>
      <c r="R1387" s="6" t="s">
        <v>2921</v>
      </c>
      <c r="S1387" s="9">
        <f t="shared" si="168"/>
        <v>2024</v>
      </c>
      <c r="T1387" s="12">
        <f t="shared" si="169"/>
        <v>5</v>
      </c>
      <c r="U1387" s="6" t="str">
        <f t="shared" si="170"/>
        <v>Mei</v>
      </c>
      <c r="V1387" s="9" t="str">
        <f t="shared" si="171"/>
        <v>Q2</v>
      </c>
      <c r="W1387" s="10">
        <f t="shared" si="172"/>
        <v>283.53999999999996</v>
      </c>
      <c r="X1387" s="12">
        <f t="shared" si="173"/>
        <v>10</v>
      </c>
      <c r="Y1387" s="9" t="str">
        <f t="shared" si="174"/>
        <v>Completed</v>
      </c>
      <c r="Z1387" s="6" t="str">
        <f t="shared" si="175"/>
        <v>Medium</v>
      </c>
    </row>
    <row r="1388" spans="1:26" x14ac:dyDescent="0.35">
      <c r="A1388" s="8">
        <v>45741</v>
      </c>
      <c r="B1388" s="6" t="s">
        <v>19</v>
      </c>
      <c r="C1388" s="6" t="s">
        <v>23</v>
      </c>
      <c r="D1388" s="12">
        <v>9</v>
      </c>
      <c r="E1388" s="10">
        <v>454.98</v>
      </c>
      <c r="F1388" s="6" t="s">
        <v>30</v>
      </c>
      <c r="G1388" s="6" t="s">
        <v>34</v>
      </c>
      <c r="H1388" s="7">
        <v>0.15</v>
      </c>
      <c r="I1388" s="6" t="s">
        <v>36</v>
      </c>
      <c r="J1388" s="10">
        <v>3480.5970000000002</v>
      </c>
      <c r="K1388" s="6" t="s">
        <v>44</v>
      </c>
      <c r="L1388" s="6" t="s">
        <v>2928</v>
      </c>
      <c r="M1388" s="12">
        <v>0</v>
      </c>
      <c r="N1388" s="9" t="s">
        <v>1434</v>
      </c>
      <c r="O1388" s="6" t="s">
        <v>2829</v>
      </c>
      <c r="P1388" s="11">
        <v>40.76</v>
      </c>
      <c r="Q1388" s="16">
        <v>45743</v>
      </c>
      <c r="R1388" s="6" t="s">
        <v>2922</v>
      </c>
      <c r="S1388" s="9">
        <f t="shared" si="168"/>
        <v>2025</v>
      </c>
      <c r="T1388" s="12">
        <f t="shared" si="169"/>
        <v>3</v>
      </c>
      <c r="U1388" s="6" t="str">
        <f t="shared" si="170"/>
        <v>Maret</v>
      </c>
      <c r="V1388" s="9" t="str">
        <f t="shared" si="171"/>
        <v>Q1</v>
      </c>
      <c r="W1388" s="10">
        <f t="shared" si="172"/>
        <v>3439.837</v>
      </c>
      <c r="X1388" s="12">
        <f t="shared" si="173"/>
        <v>2</v>
      </c>
      <c r="Y1388" s="9" t="str">
        <f t="shared" si="174"/>
        <v>Completed</v>
      </c>
      <c r="Z1388" s="6" t="str">
        <f t="shared" si="175"/>
        <v>High</v>
      </c>
    </row>
    <row r="1389" spans="1:26" x14ac:dyDescent="0.35">
      <c r="A1389" s="8">
        <v>45738</v>
      </c>
      <c r="B1389" s="6" t="s">
        <v>21</v>
      </c>
      <c r="C1389" s="6" t="s">
        <v>25</v>
      </c>
      <c r="D1389" s="12">
        <v>11</v>
      </c>
      <c r="E1389" s="10">
        <v>365.75</v>
      </c>
      <c r="F1389" s="6" t="s">
        <v>33</v>
      </c>
      <c r="G1389" s="6" t="s">
        <v>34</v>
      </c>
      <c r="H1389" s="7">
        <v>0.05</v>
      </c>
      <c r="I1389" s="6" t="s">
        <v>41</v>
      </c>
      <c r="J1389" s="10">
        <v>3822.0875000000001</v>
      </c>
      <c r="K1389" s="6" t="s">
        <v>45</v>
      </c>
      <c r="L1389" s="6" t="s">
        <v>47</v>
      </c>
      <c r="M1389" s="12">
        <v>1</v>
      </c>
      <c r="N1389" s="9" t="s">
        <v>1435</v>
      </c>
      <c r="O1389" s="6" t="s">
        <v>2830</v>
      </c>
      <c r="P1389" s="11">
        <v>8.3699999999999992</v>
      </c>
      <c r="Q1389" s="16">
        <v>45743</v>
      </c>
      <c r="R1389" s="6" t="s">
        <v>2924</v>
      </c>
      <c r="S1389" s="9">
        <f t="shared" si="168"/>
        <v>2025</v>
      </c>
      <c r="T1389" s="12">
        <f t="shared" si="169"/>
        <v>3</v>
      </c>
      <c r="U1389" s="6" t="str">
        <f t="shared" si="170"/>
        <v>Maret</v>
      </c>
      <c r="V1389" s="9" t="str">
        <f t="shared" si="171"/>
        <v>Q1</v>
      </c>
      <c r="W1389" s="10">
        <f t="shared" si="172"/>
        <v>3813.7175000000002</v>
      </c>
      <c r="X1389" s="12">
        <f t="shared" si="173"/>
        <v>5</v>
      </c>
      <c r="Y1389" s="9" t="str">
        <f t="shared" si="174"/>
        <v>Returned</v>
      </c>
      <c r="Z1389" s="6" t="str">
        <f t="shared" si="175"/>
        <v>Low</v>
      </c>
    </row>
    <row r="1390" spans="1:26" x14ac:dyDescent="0.35">
      <c r="A1390" s="8">
        <v>45521</v>
      </c>
      <c r="B1390" s="6" t="s">
        <v>18</v>
      </c>
      <c r="C1390" s="6" t="s">
        <v>24</v>
      </c>
      <c r="D1390" s="12">
        <v>7</v>
      </c>
      <c r="E1390" s="10">
        <v>106.88</v>
      </c>
      <c r="F1390" s="6" t="s">
        <v>32</v>
      </c>
      <c r="G1390" s="6" t="s">
        <v>35</v>
      </c>
      <c r="H1390" s="7">
        <v>0.05</v>
      </c>
      <c r="I1390" s="6" t="s">
        <v>40</v>
      </c>
      <c r="J1390" s="10">
        <v>710.75199999999995</v>
      </c>
      <c r="K1390" s="6" t="s">
        <v>46</v>
      </c>
      <c r="L1390" s="6" t="s">
        <v>49</v>
      </c>
      <c r="M1390" s="12">
        <v>1</v>
      </c>
      <c r="N1390" s="9" t="s">
        <v>1436</v>
      </c>
      <c r="O1390" s="6" t="s">
        <v>2831</v>
      </c>
      <c r="P1390" s="11">
        <v>26.12</v>
      </c>
      <c r="Q1390" s="16">
        <v>45528</v>
      </c>
      <c r="R1390" s="6" t="s">
        <v>2921</v>
      </c>
      <c r="S1390" s="9">
        <f t="shared" si="168"/>
        <v>2024</v>
      </c>
      <c r="T1390" s="12">
        <f t="shared" si="169"/>
        <v>8</v>
      </c>
      <c r="U1390" s="6" t="str">
        <f t="shared" si="170"/>
        <v>Agustus</v>
      </c>
      <c r="V1390" s="9" t="str">
        <f t="shared" si="171"/>
        <v>Q3</v>
      </c>
      <c r="W1390" s="10">
        <f t="shared" si="172"/>
        <v>684.63199999999995</v>
      </c>
      <c r="X1390" s="12">
        <f t="shared" si="173"/>
        <v>7</v>
      </c>
      <c r="Y1390" s="9" t="str">
        <f t="shared" si="174"/>
        <v>Returned</v>
      </c>
      <c r="Z1390" s="6" t="str">
        <f t="shared" si="175"/>
        <v>Low</v>
      </c>
    </row>
    <row r="1391" spans="1:26" x14ac:dyDescent="0.35">
      <c r="A1391" s="8">
        <v>45445</v>
      </c>
      <c r="B1391" s="6" t="s">
        <v>19</v>
      </c>
      <c r="C1391" s="6" t="s">
        <v>29</v>
      </c>
      <c r="D1391" s="12">
        <v>2</v>
      </c>
      <c r="E1391" s="10">
        <v>250.98</v>
      </c>
      <c r="F1391" s="6" t="s">
        <v>30</v>
      </c>
      <c r="G1391" s="6" t="s">
        <v>34</v>
      </c>
      <c r="H1391" s="7">
        <v>0.1</v>
      </c>
      <c r="I1391" s="6" t="s">
        <v>36</v>
      </c>
      <c r="J1391" s="10">
        <v>451.76400000000001</v>
      </c>
      <c r="K1391" s="6" t="s">
        <v>42</v>
      </c>
      <c r="L1391" s="6" t="s">
        <v>49</v>
      </c>
      <c r="M1391" s="12">
        <v>0</v>
      </c>
      <c r="N1391" s="9" t="s">
        <v>1437</v>
      </c>
      <c r="O1391" s="6" t="s">
        <v>2832</v>
      </c>
      <c r="P1391" s="11">
        <v>18.8</v>
      </c>
      <c r="Q1391" s="16">
        <v>45455</v>
      </c>
      <c r="R1391" s="6" t="s">
        <v>2922</v>
      </c>
      <c r="S1391" s="9">
        <f t="shared" si="168"/>
        <v>2024</v>
      </c>
      <c r="T1391" s="12">
        <f t="shared" si="169"/>
        <v>6</v>
      </c>
      <c r="U1391" s="6" t="str">
        <f t="shared" si="170"/>
        <v>Juni</v>
      </c>
      <c r="V1391" s="9" t="str">
        <f t="shared" si="171"/>
        <v>Q2</v>
      </c>
      <c r="W1391" s="10">
        <f t="shared" si="172"/>
        <v>432.964</v>
      </c>
      <c r="X1391" s="12">
        <f t="shared" si="173"/>
        <v>10</v>
      </c>
      <c r="Y1391" s="9" t="str">
        <f t="shared" si="174"/>
        <v>Completed</v>
      </c>
      <c r="Z1391" s="6" t="str">
        <f t="shared" si="175"/>
        <v>Medium</v>
      </c>
    </row>
    <row r="1392" spans="1:26" x14ac:dyDescent="0.35">
      <c r="A1392" s="8">
        <v>45016</v>
      </c>
      <c r="B1392" s="6" t="s">
        <v>19</v>
      </c>
      <c r="C1392" s="6" t="s">
        <v>27</v>
      </c>
      <c r="D1392" s="12">
        <v>8</v>
      </c>
      <c r="E1392" s="10">
        <v>591.29</v>
      </c>
      <c r="F1392" s="6" t="s">
        <v>32</v>
      </c>
      <c r="G1392" s="6" t="s">
        <v>35</v>
      </c>
      <c r="H1392" s="7">
        <v>0.1</v>
      </c>
      <c r="I1392" s="6" t="s">
        <v>40</v>
      </c>
      <c r="J1392" s="10">
        <v>4257.2879999999996</v>
      </c>
      <c r="K1392" s="6" t="s">
        <v>44</v>
      </c>
      <c r="L1392" s="6" t="s">
        <v>2928</v>
      </c>
      <c r="M1392" s="12">
        <v>1</v>
      </c>
      <c r="N1392" s="9" t="s">
        <v>1438</v>
      </c>
      <c r="O1392" s="6" t="s">
        <v>2833</v>
      </c>
      <c r="P1392" s="11">
        <v>45.14</v>
      </c>
      <c r="Q1392" s="16">
        <v>45026</v>
      </c>
      <c r="R1392" s="6" t="s">
        <v>2922</v>
      </c>
      <c r="S1392" s="9">
        <f t="shared" si="168"/>
        <v>2023</v>
      </c>
      <c r="T1392" s="12">
        <f t="shared" si="169"/>
        <v>3</v>
      </c>
      <c r="U1392" s="6" t="str">
        <f t="shared" si="170"/>
        <v>Maret</v>
      </c>
      <c r="V1392" s="9" t="str">
        <f t="shared" si="171"/>
        <v>Q1</v>
      </c>
      <c r="W1392" s="10">
        <f t="shared" si="172"/>
        <v>4212.1479999999992</v>
      </c>
      <c r="X1392" s="12">
        <f t="shared" si="173"/>
        <v>10</v>
      </c>
      <c r="Y1392" s="9" t="str">
        <f t="shared" si="174"/>
        <v>Returned</v>
      </c>
      <c r="Z1392" s="6" t="str">
        <f t="shared" si="175"/>
        <v>Medium</v>
      </c>
    </row>
    <row r="1393" spans="1:26" x14ac:dyDescent="0.35">
      <c r="A1393" s="8">
        <v>45431</v>
      </c>
      <c r="B1393" s="6" t="s">
        <v>22</v>
      </c>
      <c r="C1393" s="6" t="s">
        <v>27</v>
      </c>
      <c r="D1393" s="12">
        <v>18</v>
      </c>
      <c r="E1393" s="10">
        <v>369.79</v>
      </c>
      <c r="F1393" s="6" t="s">
        <v>31</v>
      </c>
      <c r="G1393" s="6" t="s">
        <v>34</v>
      </c>
      <c r="H1393" s="7">
        <v>0.05</v>
      </c>
      <c r="I1393" s="6" t="s">
        <v>36</v>
      </c>
      <c r="J1393" s="10">
        <v>6323.4089999999997</v>
      </c>
      <c r="K1393" s="6" t="s">
        <v>46</v>
      </c>
      <c r="L1393" s="6" t="s">
        <v>47</v>
      </c>
      <c r="M1393" s="12">
        <v>1</v>
      </c>
      <c r="N1393" s="9" t="s">
        <v>1439</v>
      </c>
      <c r="O1393" s="6" t="s">
        <v>2834</v>
      </c>
      <c r="P1393" s="11">
        <v>16.399999999999999</v>
      </c>
      <c r="Q1393" s="16">
        <v>45435</v>
      </c>
      <c r="R1393" s="6" t="s">
        <v>2925</v>
      </c>
      <c r="S1393" s="9">
        <f t="shared" si="168"/>
        <v>2024</v>
      </c>
      <c r="T1393" s="12">
        <f t="shared" si="169"/>
        <v>5</v>
      </c>
      <c r="U1393" s="6" t="str">
        <f t="shared" si="170"/>
        <v>Mei</v>
      </c>
      <c r="V1393" s="9" t="str">
        <f t="shared" si="171"/>
        <v>Q2</v>
      </c>
      <c r="W1393" s="10">
        <f t="shared" si="172"/>
        <v>6307.009</v>
      </c>
      <c r="X1393" s="12">
        <f t="shared" si="173"/>
        <v>4</v>
      </c>
      <c r="Y1393" s="9" t="str">
        <f t="shared" si="174"/>
        <v>Returned</v>
      </c>
      <c r="Z1393" s="6" t="str">
        <f t="shared" si="175"/>
        <v>Low</v>
      </c>
    </row>
    <row r="1394" spans="1:26" x14ac:dyDescent="0.35">
      <c r="A1394" s="8">
        <v>44987</v>
      </c>
      <c r="B1394" s="6" t="s">
        <v>22</v>
      </c>
      <c r="C1394" s="6" t="s">
        <v>25</v>
      </c>
      <c r="D1394" s="12">
        <v>15</v>
      </c>
      <c r="E1394" s="10">
        <v>166.24</v>
      </c>
      <c r="F1394" s="6" t="s">
        <v>33</v>
      </c>
      <c r="G1394" s="6" t="s">
        <v>34</v>
      </c>
      <c r="H1394" s="7">
        <v>0.1</v>
      </c>
      <c r="I1394" s="6" t="s">
        <v>40</v>
      </c>
      <c r="J1394" s="10">
        <v>2244.2399999999998</v>
      </c>
      <c r="K1394" s="6" t="s">
        <v>45</v>
      </c>
      <c r="L1394" s="6" t="s">
        <v>48</v>
      </c>
      <c r="M1394" s="12">
        <v>0</v>
      </c>
      <c r="N1394" s="9" t="s">
        <v>1440</v>
      </c>
      <c r="O1394" s="6" t="s">
        <v>2835</v>
      </c>
      <c r="P1394" s="11">
        <v>9.86</v>
      </c>
      <c r="Q1394" s="16">
        <v>44990</v>
      </c>
      <c r="R1394" s="6" t="s">
        <v>2925</v>
      </c>
      <c r="S1394" s="9">
        <f t="shared" si="168"/>
        <v>2023</v>
      </c>
      <c r="T1394" s="12">
        <f t="shared" si="169"/>
        <v>3</v>
      </c>
      <c r="U1394" s="6" t="str">
        <f t="shared" si="170"/>
        <v>Maret</v>
      </c>
      <c r="V1394" s="9" t="str">
        <f t="shared" si="171"/>
        <v>Q1</v>
      </c>
      <c r="W1394" s="10">
        <f t="shared" si="172"/>
        <v>2234.3799999999997</v>
      </c>
      <c r="X1394" s="12">
        <f t="shared" si="173"/>
        <v>3</v>
      </c>
      <c r="Y1394" s="9" t="str">
        <f t="shared" si="174"/>
        <v>Completed</v>
      </c>
      <c r="Z1394" s="6" t="str">
        <f t="shared" si="175"/>
        <v>Medium</v>
      </c>
    </row>
    <row r="1395" spans="1:26" x14ac:dyDescent="0.35">
      <c r="A1395" s="8">
        <v>44998</v>
      </c>
      <c r="B1395" s="6" t="s">
        <v>20</v>
      </c>
      <c r="C1395" s="6" t="s">
        <v>29</v>
      </c>
      <c r="D1395" s="12">
        <v>12</v>
      </c>
      <c r="E1395" s="10">
        <v>260.76</v>
      </c>
      <c r="F1395" s="6" t="s">
        <v>32</v>
      </c>
      <c r="G1395" s="6" t="s">
        <v>34</v>
      </c>
      <c r="H1395" s="7">
        <v>0.15</v>
      </c>
      <c r="I1395" s="6" t="s">
        <v>39</v>
      </c>
      <c r="J1395" s="10">
        <v>2659.752</v>
      </c>
      <c r="K1395" s="6" t="s">
        <v>42</v>
      </c>
      <c r="L1395" s="6" t="s">
        <v>2928</v>
      </c>
      <c r="M1395" s="12">
        <v>0</v>
      </c>
      <c r="N1395" s="9" t="s">
        <v>1441</v>
      </c>
      <c r="O1395" s="6" t="s">
        <v>2836</v>
      </c>
      <c r="P1395" s="11">
        <v>20.92</v>
      </c>
      <c r="Q1395" s="16">
        <v>45007</v>
      </c>
      <c r="R1395" s="6" t="s">
        <v>2923</v>
      </c>
      <c r="S1395" s="9">
        <f t="shared" si="168"/>
        <v>2023</v>
      </c>
      <c r="T1395" s="12">
        <f t="shared" si="169"/>
        <v>3</v>
      </c>
      <c r="U1395" s="6" t="str">
        <f t="shared" si="170"/>
        <v>Maret</v>
      </c>
      <c r="V1395" s="9" t="str">
        <f t="shared" si="171"/>
        <v>Q1</v>
      </c>
      <c r="W1395" s="10">
        <f t="shared" si="172"/>
        <v>2638.8319999999999</v>
      </c>
      <c r="X1395" s="12">
        <f t="shared" si="173"/>
        <v>9</v>
      </c>
      <c r="Y1395" s="9" t="str">
        <f t="shared" si="174"/>
        <v>Completed</v>
      </c>
      <c r="Z1395" s="6" t="str">
        <f t="shared" si="175"/>
        <v>High</v>
      </c>
    </row>
    <row r="1396" spans="1:26" x14ac:dyDescent="0.35">
      <c r="A1396" s="8">
        <v>45763</v>
      </c>
      <c r="B1396" s="6" t="s">
        <v>22</v>
      </c>
      <c r="C1396" s="6" t="s">
        <v>23</v>
      </c>
      <c r="D1396" s="12">
        <v>10</v>
      </c>
      <c r="E1396" s="10">
        <v>348.63</v>
      </c>
      <c r="F1396" s="6" t="s">
        <v>33</v>
      </c>
      <c r="G1396" s="6" t="s">
        <v>34</v>
      </c>
      <c r="H1396" s="7">
        <v>0.05</v>
      </c>
      <c r="I1396" s="6" t="s">
        <v>40</v>
      </c>
      <c r="J1396" s="10">
        <v>3311.9850000000001</v>
      </c>
      <c r="K1396" s="6" t="s">
        <v>44</v>
      </c>
      <c r="L1396" s="6" t="s">
        <v>2928</v>
      </c>
      <c r="M1396" s="12">
        <v>1</v>
      </c>
      <c r="N1396" s="9" t="s">
        <v>1442</v>
      </c>
      <c r="O1396" s="6" t="s">
        <v>2837</v>
      </c>
      <c r="P1396" s="11">
        <v>42.79</v>
      </c>
      <c r="Q1396" s="16">
        <v>45765</v>
      </c>
      <c r="R1396" s="6" t="s">
        <v>2925</v>
      </c>
      <c r="S1396" s="9">
        <f t="shared" si="168"/>
        <v>2025</v>
      </c>
      <c r="T1396" s="12">
        <f t="shared" si="169"/>
        <v>4</v>
      </c>
      <c r="U1396" s="6" t="str">
        <f t="shared" si="170"/>
        <v>April</v>
      </c>
      <c r="V1396" s="9" t="str">
        <f t="shared" si="171"/>
        <v>Q2</v>
      </c>
      <c r="W1396" s="10">
        <f t="shared" si="172"/>
        <v>3269.1950000000002</v>
      </c>
      <c r="X1396" s="12">
        <f t="shared" si="173"/>
        <v>2</v>
      </c>
      <c r="Y1396" s="9" t="str">
        <f t="shared" si="174"/>
        <v>Returned</v>
      </c>
      <c r="Z1396" s="6" t="str">
        <f t="shared" si="175"/>
        <v>Low</v>
      </c>
    </row>
    <row r="1397" spans="1:26" x14ac:dyDescent="0.35">
      <c r="A1397" s="8">
        <v>45448</v>
      </c>
      <c r="B1397" s="6" t="s">
        <v>20</v>
      </c>
      <c r="C1397" s="6" t="s">
        <v>26</v>
      </c>
      <c r="D1397" s="12">
        <v>5</v>
      </c>
      <c r="E1397" s="10">
        <v>473.28</v>
      </c>
      <c r="F1397" s="6" t="s">
        <v>31</v>
      </c>
      <c r="G1397" s="6" t="s">
        <v>35</v>
      </c>
      <c r="H1397" s="7">
        <v>0</v>
      </c>
      <c r="I1397" s="6" t="s">
        <v>40</v>
      </c>
      <c r="J1397" s="10">
        <v>2366.4</v>
      </c>
      <c r="K1397" s="6" t="s">
        <v>44</v>
      </c>
      <c r="L1397" s="6" t="s">
        <v>48</v>
      </c>
      <c r="M1397" s="12">
        <v>1</v>
      </c>
      <c r="N1397" s="9" t="s">
        <v>1443</v>
      </c>
      <c r="O1397" s="6" t="s">
        <v>2838</v>
      </c>
      <c r="P1397" s="11">
        <v>30.69</v>
      </c>
      <c r="Q1397" s="16">
        <v>45458</v>
      </c>
      <c r="R1397" s="6" t="s">
        <v>2923</v>
      </c>
      <c r="S1397" s="9">
        <f t="shared" si="168"/>
        <v>2024</v>
      </c>
      <c r="T1397" s="12">
        <f t="shared" si="169"/>
        <v>6</v>
      </c>
      <c r="U1397" s="6" t="str">
        <f t="shared" si="170"/>
        <v>Juni</v>
      </c>
      <c r="V1397" s="9" t="str">
        <f t="shared" si="171"/>
        <v>Q2</v>
      </c>
      <c r="W1397" s="10">
        <f t="shared" si="172"/>
        <v>2335.71</v>
      </c>
      <c r="X1397" s="12">
        <f t="shared" si="173"/>
        <v>10</v>
      </c>
      <c r="Y1397" s="9" t="str">
        <f t="shared" si="174"/>
        <v>Returned</v>
      </c>
      <c r="Z1397" s="6" t="str">
        <f t="shared" si="175"/>
        <v>No Discount</v>
      </c>
    </row>
    <row r="1398" spans="1:26" x14ac:dyDescent="0.35">
      <c r="A1398" s="8">
        <v>45536</v>
      </c>
      <c r="B1398" s="6" t="s">
        <v>20</v>
      </c>
      <c r="C1398" s="6" t="s">
        <v>26</v>
      </c>
      <c r="D1398" s="12">
        <v>16</v>
      </c>
      <c r="E1398" s="10">
        <v>401.83</v>
      </c>
      <c r="F1398" s="6" t="s">
        <v>30</v>
      </c>
      <c r="G1398" s="6" t="s">
        <v>35</v>
      </c>
      <c r="H1398" s="7">
        <v>0</v>
      </c>
      <c r="I1398" s="6" t="s">
        <v>36</v>
      </c>
      <c r="J1398" s="10">
        <v>6429.28</v>
      </c>
      <c r="K1398" s="6" t="s">
        <v>46</v>
      </c>
      <c r="L1398" s="6" t="s">
        <v>47</v>
      </c>
      <c r="M1398" s="12">
        <v>0</v>
      </c>
      <c r="N1398" s="9" t="s">
        <v>1444</v>
      </c>
      <c r="O1398" s="6" t="s">
        <v>2163</v>
      </c>
      <c r="P1398" s="11">
        <v>21.54</v>
      </c>
      <c r="Q1398" s="16">
        <v>45540</v>
      </c>
      <c r="R1398" s="6" t="s">
        <v>2923</v>
      </c>
      <c r="S1398" s="9">
        <f t="shared" si="168"/>
        <v>2024</v>
      </c>
      <c r="T1398" s="12">
        <f t="shared" si="169"/>
        <v>9</v>
      </c>
      <c r="U1398" s="6" t="str">
        <f t="shared" si="170"/>
        <v>September</v>
      </c>
      <c r="V1398" s="9" t="str">
        <f t="shared" si="171"/>
        <v>Q3</v>
      </c>
      <c r="W1398" s="10">
        <f t="shared" si="172"/>
        <v>6407.74</v>
      </c>
      <c r="X1398" s="12">
        <f t="shared" si="173"/>
        <v>4</v>
      </c>
      <c r="Y1398" s="9" t="str">
        <f t="shared" si="174"/>
        <v>Completed</v>
      </c>
      <c r="Z1398" s="6" t="str">
        <f t="shared" si="175"/>
        <v>No Discount</v>
      </c>
    </row>
    <row r="1399" spans="1:26" x14ac:dyDescent="0.35">
      <c r="A1399" s="8">
        <v>45556</v>
      </c>
      <c r="B1399" s="6" t="s">
        <v>20</v>
      </c>
      <c r="C1399" s="6" t="s">
        <v>24</v>
      </c>
      <c r="D1399" s="12">
        <v>10</v>
      </c>
      <c r="E1399" s="10">
        <v>269.29000000000002</v>
      </c>
      <c r="F1399" s="6" t="s">
        <v>32</v>
      </c>
      <c r="G1399" s="6" t="s">
        <v>35</v>
      </c>
      <c r="H1399" s="7">
        <v>0</v>
      </c>
      <c r="I1399" s="6" t="s">
        <v>36</v>
      </c>
      <c r="J1399" s="10">
        <v>2692.9</v>
      </c>
      <c r="K1399" s="6" t="s">
        <v>45</v>
      </c>
      <c r="L1399" s="6" t="s">
        <v>48</v>
      </c>
      <c r="M1399" s="12">
        <v>0</v>
      </c>
      <c r="N1399" s="9" t="s">
        <v>1445</v>
      </c>
      <c r="O1399" s="6" t="s">
        <v>2720</v>
      </c>
      <c r="P1399" s="11">
        <v>14.09</v>
      </c>
      <c r="Q1399" s="16">
        <v>45565</v>
      </c>
      <c r="R1399" s="6" t="s">
        <v>2923</v>
      </c>
      <c r="S1399" s="9">
        <f t="shared" si="168"/>
        <v>2024</v>
      </c>
      <c r="T1399" s="12">
        <f t="shared" si="169"/>
        <v>9</v>
      </c>
      <c r="U1399" s="6" t="str">
        <f t="shared" si="170"/>
        <v>September</v>
      </c>
      <c r="V1399" s="9" t="str">
        <f t="shared" si="171"/>
        <v>Q3</v>
      </c>
      <c r="W1399" s="10">
        <f t="shared" si="172"/>
        <v>2678.81</v>
      </c>
      <c r="X1399" s="12">
        <f t="shared" si="173"/>
        <v>9</v>
      </c>
      <c r="Y1399" s="9" t="str">
        <f t="shared" si="174"/>
        <v>Completed</v>
      </c>
      <c r="Z1399" s="6" t="str">
        <f t="shared" si="175"/>
        <v>No Discount</v>
      </c>
    </row>
    <row r="1400" spans="1:26" x14ac:dyDescent="0.35">
      <c r="A1400" s="8">
        <v>45668</v>
      </c>
      <c r="B1400" s="6" t="s">
        <v>20</v>
      </c>
      <c r="C1400" s="6" t="s">
        <v>25</v>
      </c>
      <c r="D1400" s="12">
        <v>4</v>
      </c>
      <c r="E1400" s="10">
        <v>323.02</v>
      </c>
      <c r="F1400" s="6" t="s">
        <v>32</v>
      </c>
      <c r="G1400" s="6" t="s">
        <v>35</v>
      </c>
      <c r="H1400" s="7">
        <v>0.05</v>
      </c>
      <c r="I1400" s="6" t="s">
        <v>40</v>
      </c>
      <c r="J1400" s="10">
        <v>1227.4760000000001</v>
      </c>
      <c r="K1400" s="6" t="s">
        <v>46</v>
      </c>
      <c r="L1400" s="6" t="s">
        <v>2928</v>
      </c>
      <c r="M1400" s="12">
        <v>0</v>
      </c>
      <c r="N1400" s="9" t="s">
        <v>1446</v>
      </c>
      <c r="O1400" s="6" t="s">
        <v>2839</v>
      </c>
      <c r="P1400" s="11">
        <v>19.53</v>
      </c>
      <c r="Q1400" s="16">
        <v>45673</v>
      </c>
      <c r="R1400" s="6" t="s">
        <v>2923</v>
      </c>
      <c r="S1400" s="9">
        <f t="shared" si="168"/>
        <v>2025</v>
      </c>
      <c r="T1400" s="12">
        <f t="shared" si="169"/>
        <v>1</v>
      </c>
      <c r="U1400" s="6" t="str">
        <f t="shared" si="170"/>
        <v>Januari</v>
      </c>
      <c r="V1400" s="9" t="str">
        <f t="shared" si="171"/>
        <v>Q1</v>
      </c>
      <c r="W1400" s="10">
        <f t="shared" si="172"/>
        <v>1207.9460000000001</v>
      </c>
      <c r="X1400" s="12">
        <f t="shared" si="173"/>
        <v>5</v>
      </c>
      <c r="Y1400" s="9" t="str">
        <f t="shared" si="174"/>
        <v>Completed</v>
      </c>
      <c r="Z1400" s="6" t="str">
        <f t="shared" si="175"/>
        <v>Low</v>
      </c>
    </row>
    <row r="1401" spans="1:26" x14ac:dyDescent="0.35">
      <c r="A1401" s="8">
        <v>44930</v>
      </c>
      <c r="B1401" s="6" t="s">
        <v>22</v>
      </c>
      <c r="C1401" s="6" t="s">
        <v>27</v>
      </c>
      <c r="D1401" s="12">
        <v>15</v>
      </c>
      <c r="E1401" s="10">
        <v>439.89</v>
      </c>
      <c r="F1401" s="6" t="s">
        <v>33</v>
      </c>
      <c r="G1401" s="6" t="s">
        <v>35</v>
      </c>
      <c r="H1401" s="7">
        <v>0.15</v>
      </c>
      <c r="I1401" s="6" t="s">
        <v>40</v>
      </c>
      <c r="J1401" s="10">
        <v>5608.5974999999989</v>
      </c>
      <c r="K1401" s="6" t="s">
        <v>42</v>
      </c>
      <c r="L1401" s="6" t="s">
        <v>47</v>
      </c>
      <c r="M1401" s="12">
        <v>0</v>
      </c>
      <c r="N1401" s="9" t="s">
        <v>1447</v>
      </c>
      <c r="O1401" s="6" t="s">
        <v>2840</v>
      </c>
      <c r="P1401" s="11">
        <v>49.71</v>
      </c>
      <c r="Q1401" s="16">
        <v>44934</v>
      </c>
      <c r="R1401" s="6" t="s">
        <v>2925</v>
      </c>
      <c r="S1401" s="9">
        <f t="shared" si="168"/>
        <v>2023</v>
      </c>
      <c r="T1401" s="12">
        <f t="shared" si="169"/>
        <v>1</v>
      </c>
      <c r="U1401" s="6" t="str">
        <f t="shared" si="170"/>
        <v>Januari</v>
      </c>
      <c r="V1401" s="9" t="str">
        <f t="shared" si="171"/>
        <v>Q1</v>
      </c>
      <c r="W1401" s="10">
        <f t="shared" si="172"/>
        <v>5558.8874999999989</v>
      </c>
      <c r="X1401" s="12">
        <f t="shared" si="173"/>
        <v>4</v>
      </c>
      <c r="Y1401" s="9" t="str">
        <f t="shared" si="174"/>
        <v>Completed</v>
      </c>
      <c r="Z1401" s="6" t="str">
        <f t="shared" si="175"/>
        <v>High</v>
      </c>
    </row>
    <row r="1402" spans="1:26" x14ac:dyDescent="0.35">
      <c r="A1402" s="8">
        <v>45048</v>
      </c>
      <c r="B1402" s="6" t="s">
        <v>22</v>
      </c>
      <c r="C1402" s="6" t="s">
        <v>27</v>
      </c>
      <c r="D1402" s="12">
        <v>16</v>
      </c>
      <c r="E1402" s="10">
        <v>483.09</v>
      </c>
      <c r="F1402" s="6" t="s">
        <v>32</v>
      </c>
      <c r="G1402" s="6" t="s">
        <v>34</v>
      </c>
      <c r="H1402" s="7">
        <v>0.05</v>
      </c>
      <c r="I1402" s="6" t="s">
        <v>37</v>
      </c>
      <c r="J1402" s="10">
        <v>7342.9679999999989</v>
      </c>
      <c r="K1402" s="6" t="s">
        <v>45</v>
      </c>
      <c r="L1402" s="6" t="s">
        <v>2928</v>
      </c>
      <c r="M1402" s="12">
        <v>1</v>
      </c>
      <c r="N1402" s="9" t="s">
        <v>1448</v>
      </c>
      <c r="O1402" s="6" t="s">
        <v>2734</v>
      </c>
      <c r="P1402" s="11">
        <v>37.659999999999997</v>
      </c>
      <c r="Q1402" s="16">
        <v>45051</v>
      </c>
      <c r="R1402" s="6" t="s">
        <v>2925</v>
      </c>
      <c r="S1402" s="9">
        <f t="shared" si="168"/>
        <v>2023</v>
      </c>
      <c r="T1402" s="12">
        <f t="shared" si="169"/>
        <v>5</v>
      </c>
      <c r="U1402" s="6" t="str">
        <f t="shared" si="170"/>
        <v>Mei</v>
      </c>
      <c r="V1402" s="9" t="str">
        <f t="shared" si="171"/>
        <v>Q2</v>
      </c>
      <c r="W1402" s="10">
        <f t="shared" si="172"/>
        <v>7305.3079999999991</v>
      </c>
      <c r="X1402" s="12">
        <f t="shared" si="173"/>
        <v>3</v>
      </c>
      <c r="Y1402" s="9" t="str">
        <f t="shared" si="174"/>
        <v>Returned</v>
      </c>
      <c r="Z1402" s="6" t="str">
        <f t="shared" si="175"/>
        <v>Low</v>
      </c>
    </row>
    <row r="1403" spans="1:26" x14ac:dyDescent="0.35">
      <c r="A1403" s="8">
        <v>45116</v>
      </c>
      <c r="B1403" s="6" t="s">
        <v>18</v>
      </c>
      <c r="C1403" s="6" t="s">
        <v>24</v>
      </c>
      <c r="D1403" s="12">
        <v>13</v>
      </c>
      <c r="E1403" s="10">
        <v>27.39</v>
      </c>
      <c r="F1403" s="6" t="s">
        <v>30</v>
      </c>
      <c r="G1403" s="6" t="s">
        <v>35</v>
      </c>
      <c r="H1403" s="7">
        <v>0.15</v>
      </c>
      <c r="I1403" s="6" t="s">
        <v>38</v>
      </c>
      <c r="J1403" s="10">
        <v>302.65949999999998</v>
      </c>
      <c r="K1403" s="6" t="s">
        <v>46</v>
      </c>
      <c r="L1403" s="6" t="s">
        <v>2928</v>
      </c>
      <c r="M1403" s="12">
        <v>0</v>
      </c>
      <c r="N1403" s="9" t="s">
        <v>1449</v>
      </c>
      <c r="O1403" s="6" t="s">
        <v>2841</v>
      </c>
      <c r="P1403" s="11">
        <v>22.95</v>
      </c>
      <c r="Q1403" s="16">
        <v>45121</v>
      </c>
      <c r="R1403" s="6" t="s">
        <v>2921</v>
      </c>
      <c r="S1403" s="9">
        <f t="shared" si="168"/>
        <v>2023</v>
      </c>
      <c r="T1403" s="12">
        <f t="shared" si="169"/>
        <v>7</v>
      </c>
      <c r="U1403" s="6" t="str">
        <f t="shared" si="170"/>
        <v>Juli</v>
      </c>
      <c r="V1403" s="9" t="str">
        <f t="shared" si="171"/>
        <v>Q3</v>
      </c>
      <c r="W1403" s="10">
        <f t="shared" si="172"/>
        <v>279.70949999999999</v>
      </c>
      <c r="X1403" s="12">
        <f t="shared" si="173"/>
        <v>5</v>
      </c>
      <c r="Y1403" s="9" t="str">
        <f t="shared" si="174"/>
        <v>Completed</v>
      </c>
      <c r="Z1403" s="6" t="str">
        <f t="shared" si="175"/>
        <v>High</v>
      </c>
    </row>
    <row r="1404" spans="1:26" x14ac:dyDescent="0.35">
      <c r="A1404" s="8">
        <v>45715</v>
      </c>
      <c r="B1404" s="6" t="s">
        <v>18</v>
      </c>
      <c r="C1404" s="6" t="s">
        <v>27</v>
      </c>
      <c r="D1404" s="12">
        <v>18</v>
      </c>
      <c r="E1404" s="10">
        <v>432.52</v>
      </c>
      <c r="F1404" s="6" t="s">
        <v>33</v>
      </c>
      <c r="G1404" s="6" t="s">
        <v>35</v>
      </c>
      <c r="H1404" s="7">
        <v>0.05</v>
      </c>
      <c r="I1404" s="6" t="s">
        <v>41</v>
      </c>
      <c r="J1404" s="10">
        <v>7396.0919999999996</v>
      </c>
      <c r="K1404" s="6" t="s">
        <v>44</v>
      </c>
      <c r="L1404" s="6" t="s">
        <v>48</v>
      </c>
      <c r="M1404" s="12">
        <v>1</v>
      </c>
      <c r="N1404" s="9" t="s">
        <v>1450</v>
      </c>
      <c r="O1404" s="6" t="s">
        <v>1562</v>
      </c>
      <c r="P1404" s="11">
        <v>34.19</v>
      </c>
      <c r="Q1404" s="16">
        <v>45720</v>
      </c>
      <c r="R1404" s="6" t="s">
        <v>2921</v>
      </c>
      <c r="S1404" s="9">
        <f t="shared" si="168"/>
        <v>2025</v>
      </c>
      <c r="T1404" s="12">
        <f t="shared" si="169"/>
        <v>2</v>
      </c>
      <c r="U1404" s="6" t="str">
        <f t="shared" si="170"/>
        <v>Februari</v>
      </c>
      <c r="V1404" s="9" t="str">
        <f t="shared" si="171"/>
        <v>Q1</v>
      </c>
      <c r="W1404" s="10">
        <f t="shared" si="172"/>
        <v>7361.902</v>
      </c>
      <c r="X1404" s="12">
        <f t="shared" si="173"/>
        <v>5</v>
      </c>
      <c r="Y1404" s="9" t="str">
        <f t="shared" si="174"/>
        <v>Returned</v>
      </c>
      <c r="Z1404" s="6" t="str">
        <f t="shared" si="175"/>
        <v>Low</v>
      </c>
    </row>
    <row r="1405" spans="1:26" x14ac:dyDescent="0.35">
      <c r="A1405" s="8">
        <v>45558</v>
      </c>
      <c r="B1405" s="6" t="s">
        <v>22</v>
      </c>
      <c r="C1405" s="6" t="s">
        <v>29</v>
      </c>
      <c r="D1405" s="12">
        <v>3</v>
      </c>
      <c r="E1405" s="10">
        <v>360.93</v>
      </c>
      <c r="F1405" s="6" t="s">
        <v>30</v>
      </c>
      <c r="G1405" s="6" t="s">
        <v>34</v>
      </c>
      <c r="H1405" s="7">
        <v>0.15</v>
      </c>
      <c r="I1405" s="6" t="s">
        <v>40</v>
      </c>
      <c r="J1405" s="10">
        <v>920.37149999999997</v>
      </c>
      <c r="K1405" s="6" t="s">
        <v>45</v>
      </c>
      <c r="L1405" s="6" t="s">
        <v>49</v>
      </c>
      <c r="M1405" s="12">
        <v>0</v>
      </c>
      <c r="N1405" s="9" t="s">
        <v>1451</v>
      </c>
      <c r="O1405" s="6" t="s">
        <v>2842</v>
      </c>
      <c r="P1405" s="11">
        <v>35.61</v>
      </c>
      <c r="Q1405" s="16">
        <v>45564</v>
      </c>
      <c r="R1405" s="6" t="s">
        <v>2925</v>
      </c>
      <c r="S1405" s="9">
        <f t="shared" si="168"/>
        <v>2024</v>
      </c>
      <c r="T1405" s="12">
        <f t="shared" si="169"/>
        <v>9</v>
      </c>
      <c r="U1405" s="6" t="str">
        <f t="shared" si="170"/>
        <v>September</v>
      </c>
      <c r="V1405" s="9" t="str">
        <f t="shared" si="171"/>
        <v>Q3</v>
      </c>
      <c r="W1405" s="10">
        <f t="shared" si="172"/>
        <v>884.76149999999996</v>
      </c>
      <c r="X1405" s="12">
        <f t="shared" si="173"/>
        <v>6</v>
      </c>
      <c r="Y1405" s="9" t="str">
        <f t="shared" si="174"/>
        <v>Completed</v>
      </c>
      <c r="Z1405" s="6" t="str">
        <f t="shared" si="175"/>
        <v>High</v>
      </c>
    </row>
    <row r="1406" spans="1:26" x14ac:dyDescent="0.35">
      <c r="A1406" s="8">
        <v>45830</v>
      </c>
      <c r="B1406" s="6" t="s">
        <v>18</v>
      </c>
      <c r="C1406" s="6" t="s">
        <v>28</v>
      </c>
      <c r="D1406" s="12">
        <v>5</v>
      </c>
      <c r="E1406" s="10">
        <v>414.58</v>
      </c>
      <c r="F1406" s="6" t="s">
        <v>30</v>
      </c>
      <c r="G1406" s="6" t="s">
        <v>35</v>
      </c>
      <c r="H1406" s="7">
        <v>0.1</v>
      </c>
      <c r="I1406" s="6" t="s">
        <v>40</v>
      </c>
      <c r="J1406" s="10">
        <v>1865.61</v>
      </c>
      <c r="K1406" s="6" t="s">
        <v>43</v>
      </c>
      <c r="L1406" s="6" t="s">
        <v>2928</v>
      </c>
      <c r="M1406" s="12">
        <v>0</v>
      </c>
      <c r="N1406" s="9" t="s">
        <v>1452</v>
      </c>
      <c r="O1406" s="6" t="s">
        <v>2843</v>
      </c>
      <c r="P1406" s="11">
        <v>14.98</v>
      </c>
      <c r="Q1406" s="16">
        <v>45839</v>
      </c>
      <c r="R1406" s="6" t="s">
        <v>2921</v>
      </c>
      <c r="S1406" s="9">
        <f t="shared" si="168"/>
        <v>2025</v>
      </c>
      <c r="T1406" s="12">
        <f t="shared" si="169"/>
        <v>6</v>
      </c>
      <c r="U1406" s="6" t="str">
        <f t="shared" si="170"/>
        <v>Juni</v>
      </c>
      <c r="V1406" s="9" t="str">
        <f t="shared" si="171"/>
        <v>Q2</v>
      </c>
      <c r="W1406" s="10">
        <f t="shared" si="172"/>
        <v>1850.6299999999999</v>
      </c>
      <c r="X1406" s="12">
        <f t="shared" si="173"/>
        <v>9</v>
      </c>
      <c r="Y1406" s="9" t="str">
        <f t="shared" si="174"/>
        <v>Completed</v>
      </c>
      <c r="Z1406" s="6" t="str">
        <f t="shared" si="175"/>
        <v>Medium</v>
      </c>
    </row>
    <row r="1407" spans="1:26" x14ac:dyDescent="0.35">
      <c r="A1407" s="8">
        <v>45676</v>
      </c>
      <c r="B1407" s="6" t="s">
        <v>21</v>
      </c>
      <c r="C1407" s="6" t="s">
        <v>28</v>
      </c>
      <c r="D1407" s="12">
        <v>4</v>
      </c>
      <c r="E1407" s="10">
        <v>68.040000000000006</v>
      </c>
      <c r="F1407" s="6" t="s">
        <v>32</v>
      </c>
      <c r="G1407" s="6" t="s">
        <v>34</v>
      </c>
      <c r="H1407" s="7">
        <v>0</v>
      </c>
      <c r="I1407" s="6" t="s">
        <v>41</v>
      </c>
      <c r="J1407" s="10">
        <v>272.16000000000003</v>
      </c>
      <c r="K1407" s="6" t="s">
        <v>42</v>
      </c>
      <c r="L1407" s="6" t="s">
        <v>47</v>
      </c>
      <c r="M1407" s="12">
        <v>0</v>
      </c>
      <c r="N1407" s="9" t="s">
        <v>1453</v>
      </c>
      <c r="O1407" s="6" t="s">
        <v>2844</v>
      </c>
      <c r="P1407" s="11">
        <v>18.72</v>
      </c>
      <c r="Q1407" s="16">
        <v>45685</v>
      </c>
      <c r="R1407" s="6" t="s">
        <v>2924</v>
      </c>
      <c r="S1407" s="9">
        <f t="shared" si="168"/>
        <v>2025</v>
      </c>
      <c r="T1407" s="12">
        <f t="shared" si="169"/>
        <v>1</v>
      </c>
      <c r="U1407" s="6" t="str">
        <f t="shared" si="170"/>
        <v>Januari</v>
      </c>
      <c r="V1407" s="9" t="str">
        <f t="shared" si="171"/>
        <v>Q1</v>
      </c>
      <c r="W1407" s="10">
        <f t="shared" si="172"/>
        <v>253.44000000000003</v>
      </c>
      <c r="X1407" s="12">
        <f t="shared" si="173"/>
        <v>9</v>
      </c>
      <c r="Y1407" s="9" t="str">
        <f t="shared" si="174"/>
        <v>Completed</v>
      </c>
      <c r="Z1407" s="6" t="str">
        <f t="shared" si="175"/>
        <v>No Discount</v>
      </c>
    </row>
    <row r="1408" spans="1:26" x14ac:dyDescent="0.35">
      <c r="A1408" s="8">
        <v>45691</v>
      </c>
      <c r="B1408" s="6" t="s">
        <v>18</v>
      </c>
      <c r="C1408" s="6" t="s">
        <v>24</v>
      </c>
      <c r="D1408" s="12">
        <v>10</v>
      </c>
      <c r="E1408" s="10">
        <v>407.99</v>
      </c>
      <c r="F1408" s="6" t="s">
        <v>32</v>
      </c>
      <c r="G1408" s="6" t="s">
        <v>35</v>
      </c>
      <c r="H1408" s="7">
        <v>0.15</v>
      </c>
      <c r="I1408" s="6" t="s">
        <v>36</v>
      </c>
      <c r="J1408" s="10">
        <v>3467.915</v>
      </c>
      <c r="K1408" s="6" t="s">
        <v>46</v>
      </c>
      <c r="L1408" s="6" t="s">
        <v>2928</v>
      </c>
      <c r="M1408" s="12">
        <v>0</v>
      </c>
      <c r="N1408" s="9" t="s">
        <v>1454</v>
      </c>
      <c r="O1408" s="6" t="s">
        <v>2845</v>
      </c>
      <c r="P1408" s="11">
        <v>49.59</v>
      </c>
      <c r="Q1408" s="16">
        <v>45696</v>
      </c>
      <c r="R1408" s="6" t="s">
        <v>2921</v>
      </c>
      <c r="S1408" s="9">
        <f t="shared" si="168"/>
        <v>2025</v>
      </c>
      <c r="T1408" s="12">
        <f t="shared" si="169"/>
        <v>2</v>
      </c>
      <c r="U1408" s="6" t="str">
        <f t="shared" si="170"/>
        <v>Februari</v>
      </c>
      <c r="V1408" s="9" t="str">
        <f t="shared" si="171"/>
        <v>Q1</v>
      </c>
      <c r="W1408" s="10">
        <f t="shared" si="172"/>
        <v>3418.3249999999998</v>
      </c>
      <c r="X1408" s="12">
        <f t="shared" si="173"/>
        <v>5</v>
      </c>
      <c r="Y1408" s="9" t="str">
        <f t="shared" si="174"/>
        <v>Completed</v>
      </c>
      <c r="Z1408" s="6" t="str">
        <f t="shared" si="175"/>
        <v>High</v>
      </c>
    </row>
    <row r="1409" spans="1:26" x14ac:dyDescent="0.35">
      <c r="A1409" s="8">
        <v>45241</v>
      </c>
      <c r="B1409" s="6" t="s">
        <v>18</v>
      </c>
      <c r="C1409" s="6" t="s">
        <v>28</v>
      </c>
      <c r="D1409" s="12">
        <v>15</v>
      </c>
      <c r="E1409" s="10">
        <v>274.77</v>
      </c>
      <c r="F1409" s="6" t="s">
        <v>33</v>
      </c>
      <c r="G1409" s="6" t="s">
        <v>35</v>
      </c>
      <c r="H1409" s="7">
        <v>0</v>
      </c>
      <c r="I1409" s="6" t="s">
        <v>36</v>
      </c>
      <c r="J1409" s="10">
        <v>4121.5499999999993</v>
      </c>
      <c r="K1409" s="6" t="s">
        <v>46</v>
      </c>
      <c r="L1409" s="6" t="s">
        <v>2928</v>
      </c>
      <c r="M1409" s="12">
        <v>1</v>
      </c>
      <c r="N1409" s="9" t="s">
        <v>1455</v>
      </c>
      <c r="O1409" s="6" t="s">
        <v>2846</v>
      </c>
      <c r="P1409" s="11">
        <v>19.37</v>
      </c>
      <c r="Q1409" s="16">
        <v>45247</v>
      </c>
      <c r="R1409" s="6" t="s">
        <v>2921</v>
      </c>
      <c r="S1409" s="9">
        <f t="shared" si="168"/>
        <v>2023</v>
      </c>
      <c r="T1409" s="12">
        <f t="shared" si="169"/>
        <v>11</v>
      </c>
      <c r="U1409" s="6" t="str">
        <f t="shared" si="170"/>
        <v>November</v>
      </c>
      <c r="V1409" s="9" t="str">
        <f t="shared" si="171"/>
        <v>Q4</v>
      </c>
      <c r="W1409" s="10">
        <f t="shared" si="172"/>
        <v>4102.1799999999994</v>
      </c>
      <c r="X1409" s="12">
        <f t="shared" si="173"/>
        <v>6</v>
      </c>
      <c r="Y1409" s="9" t="str">
        <f t="shared" si="174"/>
        <v>Returned</v>
      </c>
      <c r="Z1409" s="6" t="str">
        <f t="shared" si="175"/>
        <v>No Discount</v>
      </c>
    </row>
    <row r="1410" spans="1:26" x14ac:dyDescent="0.35">
      <c r="A1410" s="8">
        <v>45420</v>
      </c>
      <c r="B1410" s="6" t="s">
        <v>18</v>
      </c>
      <c r="C1410" s="6" t="s">
        <v>25</v>
      </c>
      <c r="D1410" s="12">
        <v>15</v>
      </c>
      <c r="E1410" s="10">
        <v>31.81</v>
      </c>
      <c r="F1410" s="6" t="s">
        <v>32</v>
      </c>
      <c r="G1410" s="6" t="s">
        <v>34</v>
      </c>
      <c r="H1410" s="7">
        <v>0.15</v>
      </c>
      <c r="I1410" s="6" t="s">
        <v>36</v>
      </c>
      <c r="J1410" s="10">
        <v>405.57749999999999</v>
      </c>
      <c r="K1410" s="6" t="s">
        <v>46</v>
      </c>
      <c r="L1410" s="6" t="s">
        <v>48</v>
      </c>
      <c r="M1410" s="12">
        <v>0</v>
      </c>
      <c r="N1410" s="9" t="s">
        <v>1456</v>
      </c>
      <c r="O1410" s="6" t="s">
        <v>2847</v>
      </c>
      <c r="P1410" s="11">
        <v>23.61</v>
      </c>
      <c r="Q1410" s="16">
        <v>45422</v>
      </c>
      <c r="R1410" s="6" t="s">
        <v>2921</v>
      </c>
      <c r="S1410" s="9">
        <f t="shared" si="168"/>
        <v>2024</v>
      </c>
      <c r="T1410" s="12">
        <f t="shared" si="169"/>
        <v>5</v>
      </c>
      <c r="U1410" s="6" t="str">
        <f t="shared" si="170"/>
        <v>Mei</v>
      </c>
      <c r="V1410" s="9" t="str">
        <f t="shared" si="171"/>
        <v>Q2</v>
      </c>
      <c r="W1410" s="10">
        <f t="shared" si="172"/>
        <v>381.96749999999997</v>
      </c>
      <c r="X1410" s="12">
        <f t="shared" si="173"/>
        <v>2</v>
      </c>
      <c r="Y1410" s="9" t="str">
        <f t="shared" si="174"/>
        <v>Completed</v>
      </c>
      <c r="Z1410" s="6" t="str">
        <f t="shared" si="175"/>
        <v>High</v>
      </c>
    </row>
    <row r="1411" spans="1:26" x14ac:dyDescent="0.35">
      <c r="A1411" s="8">
        <v>45187</v>
      </c>
      <c r="B1411" s="6" t="s">
        <v>19</v>
      </c>
      <c r="C1411" s="6" t="s">
        <v>29</v>
      </c>
      <c r="D1411" s="12">
        <v>14</v>
      </c>
      <c r="E1411" s="10">
        <v>268.32</v>
      </c>
      <c r="F1411" s="6" t="s">
        <v>33</v>
      </c>
      <c r="G1411" s="6" t="s">
        <v>35</v>
      </c>
      <c r="H1411" s="7">
        <v>0</v>
      </c>
      <c r="I1411" s="6" t="s">
        <v>38</v>
      </c>
      <c r="J1411" s="10">
        <v>3756.48</v>
      </c>
      <c r="K1411" s="6" t="s">
        <v>42</v>
      </c>
      <c r="L1411" s="6" t="s">
        <v>49</v>
      </c>
      <c r="M1411" s="12">
        <v>0</v>
      </c>
      <c r="N1411" s="9" t="s">
        <v>1457</v>
      </c>
      <c r="O1411" s="6" t="s">
        <v>2848</v>
      </c>
      <c r="P1411" s="11">
        <v>43.14</v>
      </c>
      <c r="Q1411" s="16">
        <v>45196</v>
      </c>
      <c r="R1411" s="6" t="s">
        <v>2922</v>
      </c>
      <c r="S1411" s="9">
        <f t="shared" si="168"/>
        <v>2023</v>
      </c>
      <c r="T1411" s="12">
        <f t="shared" si="169"/>
        <v>9</v>
      </c>
      <c r="U1411" s="6" t="str">
        <f t="shared" si="170"/>
        <v>September</v>
      </c>
      <c r="V1411" s="9" t="str">
        <f t="shared" si="171"/>
        <v>Q3</v>
      </c>
      <c r="W1411" s="10">
        <f t="shared" si="172"/>
        <v>3713.34</v>
      </c>
      <c r="X1411" s="12">
        <f t="shared" si="173"/>
        <v>9</v>
      </c>
      <c r="Y1411" s="9" t="str">
        <f t="shared" si="174"/>
        <v>Completed</v>
      </c>
      <c r="Z1411" s="6" t="str">
        <f t="shared" si="175"/>
        <v>No Discount</v>
      </c>
    </row>
    <row r="1412" spans="1:26" x14ac:dyDescent="0.35">
      <c r="A1412" s="8">
        <v>45752</v>
      </c>
      <c r="B1412" s="6" t="s">
        <v>21</v>
      </c>
      <c r="C1412" s="6" t="s">
        <v>28</v>
      </c>
      <c r="D1412" s="12">
        <v>19</v>
      </c>
      <c r="E1412" s="10">
        <v>350.12</v>
      </c>
      <c r="F1412" s="6" t="s">
        <v>33</v>
      </c>
      <c r="G1412" s="6" t="s">
        <v>35</v>
      </c>
      <c r="H1412" s="7">
        <v>0.05</v>
      </c>
      <c r="I1412" s="6" t="s">
        <v>37</v>
      </c>
      <c r="J1412" s="10">
        <v>6319.6659999999993</v>
      </c>
      <c r="K1412" s="6" t="s">
        <v>44</v>
      </c>
      <c r="L1412" s="6" t="s">
        <v>47</v>
      </c>
      <c r="M1412" s="12">
        <v>0</v>
      </c>
      <c r="N1412" s="9" t="s">
        <v>1458</v>
      </c>
      <c r="O1412" s="6" t="s">
        <v>2392</v>
      </c>
      <c r="P1412" s="11">
        <v>48.98</v>
      </c>
      <c r="Q1412" s="16">
        <v>45760</v>
      </c>
      <c r="R1412" s="6" t="s">
        <v>2924</v>
      </c>
      <c r="S1412" s="9">
        <f t="shared" ref="S1412:S1475" si="176">YEAR(A1412)</f>
        <v>2025</v>
      </c>
      <c r="T1412" s="12">
        <f t="shared" ref="T1412:T1475" si="177">MONTH(A1412)</f>
        <v>4</v>
      </c>
      <c r="U1412" s="6" t="str">
        <f t="shared" ref="U1412:U1475" si="178">TEXT(A1412,"MMMM")</f>
        <v>April</v>
      </c>
      <c r="V1412" s="9" t="str">
        <f t="shared" ref="V1412:V1475" si="179">CHOOSE(ROUNDUP(MONTH(A1412)/3,0),"Q1","Q2","Q3","Q4")</f>
        <v>Q2</v>
      </c>
      <c r="W1412" s="10">
        <f t="shared" ref="W1412:W1475" si="180">J1412-P1412</f>
        <v>6270.6859999999997</v>
      </c>
      <c r="X1412" s="12">
        <f t="shared" ref="X1412:X1475" si="181">Q1412-A1412</f>
        <v>8</v>
      </c>
      <c r="Y1412" s="9" t="str">
        <f t="shared" ref="Y1412:Y1475" si="182">IF(M1412=1,"Returned","Completed")</f>
        <v>Completed</v>
      </c>
      <c r="Z1412" s="6" t="str">
        <f t="shared" ref="Z1412:Z1475" si="183">_xlfn.IFS(H1412=0,"No Discount",H1412=0.05,"Low",H1412=0.1,"Medium",H1412=0.15,"High")</f>
        <v>Low</v>
      </c>
    </row>
    <row r="1413" spans="1:26" x14ac:dyDescent="0.35">
      <c r="A1413" s="8">
        <v>45182</v>
      </c>
      <c r="B1413" s="6" t="s">
        <v>21</v>
      </c>
      <c r="C1413" s="6" t="s">
        <v>25</v>
      </c>
      <c r="D1413" s="12">
        <v>9</v>
      </c>
      <c r="E1413" s="10">
        <v>329.15</v>
      </c>
      <c r="F1413" s="6" t="s">
        <v>31</v>
      </c>
      <c r="G1413" s="6" t="s">
        <v>35</v>
      </c>
      <c r="H1413" s="7">
        <v>0.05</v>
      </c>
      <c r="I1413" s="6" t="s">
        <v>40</v>
      </c>
      <c r="J1413" s="10">
        <v>2814.2325000000001</v>
      </c>
      <c r="K1413" s="6" t="s">
        <v>43</v>
      </c>
      <c r="L1413" s="6" t="s">
        <v>47</v>
      </c>
      <c r="M1413" s="12">
        <v>0</v>
      </c>
      <c r="N1413" s="9" t="s">
        <v>1459</v>
      </c>
      <c r="O1413" s="6" t="s">
        <v>2849</v>
      </c>
      <c r="P1413" s="11">
        <v>29.41</v>
      </c>
      <c r="Q1413" s="16">
        <v>45184</v>
      </c>
      <c r="R1413" s="6" t="s">
        <v>2924</v>
      </c>
      <c r="S1413" s="9">
        <f t="shared" si="176"/>
        <v>2023</v>
      </c>
      <c r="T1413" s="12">
        <f t="shared" si="177"/>
        <v>9</v>
      </c>
      <c r="U1413" s="6" t="str">
        <f t="shared" si="178"/>
        <v>September</v>
      </c>
      <c r="V1413" s="9" t="str">
        <f t="shared" si="179"/>
        <v>Q3</v>
      </c>
      <c r="W1413" s="10">
        <f t="shared" si="180"/>
        <v>2784.8225000000002</v>
      </c>
      <c r="X1413" s="12">
        <f t="shared" si="181"/>
        <v>2</v>
      </c>
      <c r="Y1413" s="9" t="str">
        <f t="shared" si="182"/>
        <v>Completed</v>
      </c>
      <c r="Z1413" s="6" t="str">
        <f t="shared" si="183"/>
        <v>Low</v>
      </c>
    </row>
    <row r="1414" spans="1:26" x14ac:dyDescent="0.35">
      <c r="A1414" s="8">
        <v>45471</v>
      </c>
      <c r="B1414" s="6" t="s">
        <v>18</v>
      </c>
      <c r="C1414" s="6" t="s">
        <v>27</v>
      </c>
      <c r="D1414" s="12">
        <v>1</v>
      </c>
      <c r="E1414" s="10">
        <v>577.07000000000005</v>
      </c>
      <c r="F1414" s="6" t="s">
        <v>32</v>
      </c>
      <c r="G1414" s="6" t="s">
        <v>34</v>
      </c>
      <c r="H1414" s="7">
        <v>0.05</v>
      </c>
      <c r="I1414" s="6" t="s">
        <v>38</v>
      </c>
      <c r="J1414" s="10">
        <v>548.2165</v>
      </c>
      <c r="K1414" s="6" t="s">
        <v>42</v>
      </c>
      <c r="L1414" s="6" t="s">
        <v>49</v>
      </c>
      <c r="M1414" s="12">
        <v>0</v>
      </c>
      <c r="N1414" s="9" t="s">
        <v>1460</v>
      </c>
      <c r="O1414" s="6" t="s">
        <v>2850</v>
      </c>
      <c r="P1414" s="11">
        <v>22.97</v>
      </c>
      <c r="Q1414" s="16">
        <v>45479</v>
      </c>
      <c r="R1414" s="6" t="s">
        <v>2921</v>
      </c>
      <c r="S1414" s="9">
        <f t="shared" si="176"/>
        <v>2024</v>
      </c>
      <c r="T1414" s="12">
        <f t="shared" si="177"/>
        <v>6</v>
      </c>
      <c r="U1414" s="6" t="str">
        <f t="shared" si="178"/>
        <v>Juni</v>
      </c>
      <c r="V1414" s="9" t="str">
        <f t="shared" si="179"/>
        <v>Q2</v>
      </c>
      <c r="W1414" s="10">
        <f t="shared" si="180"/>
        <v>525.24649999999997</v>
      </c>
      <c r="X1414" s="12">
        <f t="shared" si="181"/>
        <v>8</v>
      </c>
      <c r="Y1414" s="9" t="str">
        <f t="shared" si="182"/>
        <v>Completed</v>
      </c>
      <c r="Z1414" s="6" t="str">
        <f t="shared" si="183"/>
        <v>Low</v>
      </c>
    </row>
    <row r="1415" spans="1:26" x14ac:dyDescent="0.35">
      <c r="A1415" s="8">
        <v>45022</v>
      </c>
      <c r="B1415" s="6" t="s">
        <v>21</v>
      </c>
      <c r="C1415" s="6" t="s">
        <v>26</v>
      </c>
      <c r="D1415" s="12">
        <v>6</v>
      </c>
      <c r="E1415" s="10">
        <v>544.33000000000004</v>
      </c>
      <c r="F1415" s="6" t="s">
        <v>30</v>
      </c>
      <c r="G1415" s="6" t="s">
        <v>34</v>
      </c>
      <c r="H1415" s="7">
        <v>0.1</v>
      </c>
      <c r="I1415" s="6" t="s">
        <v>39</v>
      </c>
      <c r="J1415" s="10">
        <v>2939.382000000001</v>
      </c>
      <c r="K1415" s="6" t="s">
        <v>46</v>
      </c>
      <c r="L1415" s="6" t="s">
        <v>2928</v>
      </c>
      <c r="M1415" s="12">
        <v>0</v>
      </c>
      <c r="N1415" s="9" t="s">
        <v>1461</v>
      </c>
      <c r="O1415" s="6" t="s">
        <v>2008</v>
      </c>
      <c r="P1415" s="11">
        <v>11.52</v>
      </c>
      <c r="Q1415" s="16">
        <v>45024</v>
      </c>
      <c r="R1415" s="6" t="s">
        <v>2924</v>
      </c>
      <c r="S1415" s="9">
        <f t="shared" si="176"/>
        <v>2023</v>
      </c>
      <c r="T1415" s="12">
        <f t="shared" si="177"/>
        <v>4</v>
      </c>
      <c r="U1415" s="6" t="str">
        <f t="shared" si="178"/>
        <v>April</v>
      </c>
      <c r="V1415" s="9" t="str">
        <f t="shared" si="179"/>
        <v>Q2</v>
      </c>
      <c r="W1415" s="10">
        <f t="shared" si="180"/>
        <v>2927.862000000001</v>
      </c>
      <c r="X1415" s="12">
        <f t="shared" si="181"/>
        <v>2</v>
      </c>
      <c r="Y1415" s="9" t="str">
        <f t="shared" si="182"/>
        <v>Completed</v>
      </c>
      <c r="Z1415" s="6" t="str">
        <f t="shared" si="183"/>
        <v>Medium</v>
      </c>
    </row>
    <row r="1416" spans="1:26" x14ac:dyDescent="0.35">
      <c r="A1416" s="8">
        <v>45059</v>
      </c>
      <c r="B1416" s="6" t="s">
        <v>19</v>
      </c>
      <c r="C1416" s="6" t="s">
        <v>23</v>
      </c>
      <c r="D1416" s="12">
        <v>18</v>
      </c>
      <c r="E1416" s="10">
        <v>331.45</v>
      </c>
      <c r="F1416" s="6" t="s">
        <v>33</v>
      </c>
      <c r="G1416" s="6" t="s">
        <v>35</v>
      </c>
      <c r="H1416" s="7">
        <v>0.15</v>
      </c>
      <c r="I1416" s="6" t="s">
        <v>37</v>
      </c>
      <c r="J1416" s="10">
        <v>5071.1849999999986</v>
      </c>
      <c r="K1416" s="6" t="s">
        <v>46</v>
      </c>
      <c r="L1416" s="6" t="s">
        <v>49</v>
      </c>
      <c r="M1416" s="12">
        <v>1</v>
      </c>
      <c r="N1416" s="9" t="s">
        <v>1462</v>
      </c>
      <c r="O1416" s="6" t="s">
        <v>2561</v>
      </c>
      <c r="P1416" s="11">
        <v>32.92</v>
      </c>
      <c r="Q1416" s="16">
        <v>45064</v>
      </c>
      <c r="R1416" s="6" t="s">
        <v>2922</v>
      </c>
      <c r="S1416" s="9">
        <f t="shared" si="176"/>
        <v>2023</v>
      </c>
      <c r="T1416" s="12">
        <f t="shared" si="177"/>
        <v>5</v>
      </c>
      <c r="U1416" s="6" t="str">
        <f t="shared" si="178"/>
        <v>Mei</v>
      </c>
      <c r="V1416" s="9" t="str">
        <f t="shared" si="179"/>
        <v>Q2</v>
      </c>
      <c r="W1416" s="10">
        <f t="shared" si="180"/>
        <v>5038.2649999999985</v>
      </c>
      <c r="X1416" s="12">
        <f t="shared" si="181"/>
        <v>5</v>
      </c>
      <c r="Y1416" s="9" t="str">
        <f t="shared" si="182"/>
        <v>Returned</v>
      </c>
      <c r="Z1416" s="6" t="str">
        <f t="shared" si="183"/>
        <v>High</v>
      </c>
    </row>
    <row r="1417" spans="1:26" x14ac:dyDescent="0.35">
      <c r="A1417" s="8">
        <v>45784</v>
      </c>
      <c r="B1417" s="6" t="s">
        <v>18</v>
      </c>
      <c r="C1417" s="6" t="s">
        <v>23</v>
      </c>
      <c r="D1417" s="12">
        <v>1</v>
      </c>
      <c r="E1417" s="10">
        <v>421.26</v>
      </c>
      <c r="F1417" s="6" t="s">
        <v>33</v>
      </c>
      <c r="G1417" s="6" t="s">
        <v>35</v>
      </c>
      <c r="H1417" s="7">
        <v>0.1</v>
      </c>
      <c r="I1417" s="6" t="s">
        <v>36</v>
      </c>
      <c r="J1417" s="10">
        <v>379.13400000000001</v>
      </c>
      <c r="K1417" s="6" t="s">
        <v>45</v>
      </c>
      <c r="L1417" s="6" t="s">
        <v>47</v>
      </c>
      <c r="M1417" s="12">
        <v>0</v>
      </c>
      <c r="N1417" s="9" t="s">
        <v>1463</v>
      </c>
      <c r="O1417" s="6" t="s">
        <v>2851</v>
      </c>
      <c r="P1417" s="11">
        <v>36.340000000000003</v>
      </c>
      <c r="Q1417" s="16">
        <v>45792</v>
      </c>
      <c r="R1417" s="6" t="s">
        <v>2921</v>
      </c>
      <c r="S1417" s="9">
        <f t="shared" si="176"/>
        <v>2025</v>
      </c>
      <c r="T1417" s="12">
        <f t="shared" si="177"/>
        <v>5</v>
      </c>
      <c r="U1417" s="6" t="str">
        <f t="shared" si="178"/>
        <v>Mei</v>
      </c>
      <c r="V1417" s="9" t="str">
        <f t="shared" si="179"/>
        <v>Q2</v>
      </c>
      <c r="W1417" s="10">
        <f t="shared" si="180"/>
        <v>342.79399999999998</v>
      </c>
      <c r="X1417" s="12">
        <f t="shared" si="181"/>
        <v>8</v>
      </c>
      <c r="Y1417" s="9" t="str">
        <f t="shared" si="182"/>
        <v>Completed</v>
      </c>
      <c r="Z1417" s="6" t="str">
        <f t="shared" si="183"/>
        <v>Medium</v>
      </c>
    </row>
    <row r="1418" spans="1:26" x14ac:dyDescent="0.35">
      <c r="A1418" s="8">
        <v>45738</v>
      </c>
      <c r="B1418" s="6" t="s">
        <v>20</v>
      </c>
      <c r="C1418" s="6" t="s">
        <v>28</v>
      </c>
      <c r="D1418" s="12">
        <v>4</v>
      </c>
      <c r="E1418" s="10">
        <v>555.02</v>
      </c>
      <c r="F1418" s="6" t="s">
        <v>30</v>
      </c>
      <c r="G1418" s="6" t="s">
        <v>35</v>
      </c>
      <c r="H1418" s="7">
        <v>0.1</v>
      </c>
      <c r="I1418" s="6" t="s">
        <v>40</v>
      </c>
      <c r="J1418" s="10">
        <v>1998.0719999999999</v>
      </c>
      <c r="K1418" s="6" t="s">
        <v>46</v>
      </c>
      <c r="L1418" s="6" t="s">
        <v>48</v>
      </c>
      <c r="M1418" s="12">
        <v>0</v>
      </c>
      <c r="N1418" s="9" t="s">
        <v>1464</v>
      </c>
      <c r="O1418" s="6" t="s">
        <v>2852</v>
      </c>
      <c r="P1418" s="11">
        <v>45.25</v>
      </c>
      <c r="Q1418" s="16">
        <v>45743</v>
      </c>
      <c r="R1418" s="6" t="s">
        <v>2923</v>
      </c>
      <c r="S1418" s="9">
        <f t="shared" si="176"/>
        <v>2025</v>
      </c>
      <c r="T1418" s="12">
        <f t="shared" si="177"/>
        <v>3</v>
      </c>
      <c r="U1418" s="6" t="str">
        <f t="shared" si="178"/>
        <v>Maret</v>
      </c>
      <c r="V1418" s="9" t="str">
        <f t="shared" si="179"/>
        <v>Q1</v>
      </c>
      <c r="W1418" s="10">
        <f t="shared" si="180"/>
        <v>1952.8219999999999</v>
      </c>
      <c r="X1418" s="12">
        <f t="shared" si="181"/>
        <v>5</v>
      </c>
      <c r="Y1418" s="9" t="str">
        <f t="shared" si="182"/>
        <v>Completed</v>
      </c>
      <c r="Z1418" s="6" t="str">
        <f t="shared" si="183"/>
        <v>Medium</v>
      </c>
    </row>
    <row r="1419" spans="1:26" x14ac:dyDescent="0.35">
      <c r="A1419" s="8">
        <v>45467</v>
      </c>
      <c r="B1419" s="6" t="s">
        <v>19</v>
      </c>
      <c r="C1419" s="6" t="s">
        <v>23</v>
      </c>
      <c r="D1419" s="12">
        <v>19</v>
      </c>
      <c r="E1419" s="10">
        <v>254.03</v>
      </c>
      <c r="F1419" s="6" t="s">
        <v>32</v>
      </c>
      <c r="G1419" s="6" t="s">
        <v>34</v>
      </c>
      <c r="H1419" s="7">
        <v>0</v>
      </c>
      <c r="I1419" s="6" t="s">
        <v>38</v>
      </c>
      <c r="J1419" s="10">
        <v>4826.57</v>
      </c>
      <c r="K1419" s="6" t="s">
        <v>42</v>
      </c>
      <c r="L1419" s="6" t="s">
        <v>48</v>
      </c>
      <c r="M1419" s="12">
        <v>1</v>
      </c>
      <c r="N1419" s="9" t="s">
        <v>1465</v>
      </c>
      <c r="O1419" s="6" t="s">
        <v>2381</v>
      </c>
      <c r="P1419" s="11">
        <v>11.21</v>
      </c>
      <c r="Q1419" s="16">
        <v>45475</v>
      </c>
      <c r="R1419" s="6" t="s">
        <v>2922</v>
      </c>
      <c r="S1419" s="9">
        <f t="shared" si="176"/>
        <v>2024</v>
      </c>
      <c r="T1419" s="12">
        <f t="shared" si="177"/>
        <v>6</v>
      </c>
      <c r="U1419" s="6" t="str">
        <f t="shared" si="178"/>
        <v>Juni</v>
      </c>
      <c r="V1419" s="9" t="str">
        <f t="shared" si="179"/>
        <v>Q2</v>
      </c>
      <c r="W1419" s="10">
        <f t="shared" si="180"/>
        <v>4815.3599999999997</v>
      </c>
      <c r="X1419" s="12">
        <f t="shared" si="181"/>
        <v>8</v>
      </c>
      <c r="Y1419" s="9" t="str">
        <f t="shared" si="182"/>
        <v>Returned</v>
      </c>
      <c r="Z1419" s="6" t="str">
        <f t="shared" si="183"/>
        <v>No Discount</v>
      </c>
    </row>
    <row r="1420" spans="1:26" x14ac:dyDescent="0.35">
      <c r="A1420" s="8">
        <v>45837</v>
      </c>
      <c r="B1420" s="6" t="s">
        <v>22</v>
      </c>
      <c r="C1420" s="6" t="s">
        <v>28</v>
      </c>
      <c r="D1420" s="12">
        <v>9</v>
      </c>
      <c r="E1420" s="10">
        <v>533.92999999999995</v>
      </c>
      <c r="F1420" s="6" t="s">
        <v>33</v>
      </c>
      <c r="G1420" s="6" t="s">
        <v>35</v>
      </c>
      <c r="H1420" s="7">
        <v>0.15</v>
      </c>
      <c r="I1420" s="6" t="s">
        <v>38</v>
      </c>
      <c r="J1420" s="10">
        <v>4084.5645</v>
      </c>
      <c r="K1420" s="6" t="s">
        <v>43</v>
      </c>
      <c r="L1420" s="6" t="s">
        <v>2928</v>
      </c>
      <c r="M1420" s="12">
        <v>0</v>
      </c>
      <c r="N1420" s="9" t="s">
        <v>1466</v>
      </c>
      <c r="O1420" s="6" t="s">
        <v>2853</v>
      </c>
      <c r="P1420" s="11">
        <v>34.76</v>
      </c>
      <c r="Q1420" s="16">
        <v>45841</v>
      </c>
      <c r="R1420" s="6" t="s">
        <v>2925</v>
      </c>
      <c r="S1420" s="9">
        <f t="shared" si="176"/>
        <v>2025</v>
      </c>
      <c r="T1420" s="12">
        <f t="shared" si="177"/>
        <v>6</v>
      </c>
      <c r="U1420" s="6" t="str">
        <f t="shared" si="178"/>
        <v>Juni</v>
      </c>
      <c r="V1420" s="9" t="str">
        <f t="shared" si="179"/>
        <v>Q2</v>
      </c>
      <c r="W1420" s="10">
        <f t="shared" si="180"/>
        <v>4049.8044999999997</v>
      </c>
      <c r="X1420" s="12">
        <f t="shared" si="181"/>
        <v>4</v>
      </c>
      <c r="Y1420" s="9" t="str">
        <f t="shared" si="182"/>
        <v>Completed</v>
      </c>
      <c r="Z1420" s="6" t="str">
        <f t="shared" si="183"/>
        <v>High</v>
      </c>
    </row>
    <row r="1421" spans="1:26" x14ac:dyDescent="0.35">
      <c r="A1421" s="8">
        <v>45383</v>
      </c>
      <c r="B1421" s="6" t="s">
        <v>22</v>
      </c>
      <c r="C1421" s="6" t="s">
        <v>25</v>
      </c>
      <c r="D1421" s="12">
        <v>7</v>
      </c>
      <c r="E1421" s="10">
        <v>241.35</v>
      </c>
      <c r="F1421" s="6" t="s">
        <v>30</v>
      </c>
      <c r="G1421" s="6" t="s">
        <v>34</v>
      </c>
      <c r="H1421" s="7">
        <v>0.1</v>
      </c>
      <c r="I1421" s="6" t="s">
        <v>40</v>
      </c>
      <c r="J1421" s="10">
        <v>1520.5050000000001</v>
      </c>
      <c r="K1421" s="6" t="s">
        <v>44</v>
      </c>
      <c r="L1421" s="6" t="s">
        <v>48</v>
      </c>
      <c r="M1421" s="12">
        <v>0</v>
      </c>
      <c r="N1421" s="9" t="s">
        <v>1467</v>
      </c>
      <c r="O1421" s="6" t="s">
        <v>2854</v>
      </c>
      <c r="P1421" s="11">
        <v>42.43</v>
      </c>
      <c r="Q1421" s="16">
        <v>45392</v>
      </c>
      <c r="R1421" s="6" t="s">
        <v>2925</v>
      </c>
      <c r="S1421" s="9">
        <f t="shared" si="176"/>
        <v>2024</v>
      </c>
      <c r="T1421" s="12">
        <f t="shared" si="177"/>
        <v>4</v>
      </c>
      <c r="U1421" s="6" t="str">
        <f t="shared" si="178"/>
        <v>April</v>
      </c>
      <c r="V1421" s="9" t="str">
        <f t="shared" si="179"/>
        <v>Q2</v>
      </c>
      <c r="W1421" s="10">
        <f t="shared" si="180"/>
        <v>1478.075</v>
      </c>
      <c r="X1421" s="12">
        <f t="shared" si="181"/>
        <v>9</v>
      </c>
      <c r="Y1421" s="9" t="str">
        <f t="shared" si="182"/>
        <v>Completed</v>
      </c>
      <c r="Z1421" s="6" t="str">
        <f t="shared" si="183"/>
        <v>Medium</v>
      </c>
    </row>
    <row r="1422" spans="1:26" x14ac:dyDescent="0.35">
      <c r="A1422" s="8">
        <v>45447</v>
      </c>
      <c r="B1422" s="6" t="s">
        <v>20</v>
      </c>
      <c r="C1422" s="6" t="s">
        <v>28</v>
      </c>
      <c r="D1422" s="12">
        <v>11</v>
      </c>
      <c r="E1422" s="10">
        <v>160.37</v>
      </c>
      <c r="F1422" s="6" t="s">
        <v>30</v>
      </c>
      <c r="G1422" s="6" t="s">
        <v>34</v>
      </c>
      <c r="H1422" s="7">
        <v>0.05</v>
      </c>
      <c r="I1422" s="6" t="s">
        <v>39</v>
      </c>
      <c r="J1422" s="10">
        <v>1675.8665000000001</v>
      </c>
      <c r="K1422" s="6" t="s">
        <v>46</v>
      </c>
      <c r="L1422" s="6" t="s">
        <v>2928</v>
      </c>
      <c r="M1422" s="12">
        <v>0</v>
      </c>
      <c r="N1422" s="9" t="s">
        <v>1468</v>
      </c>
      <c r="O1422" s="6" t="s">
        <v>2855</v>
      </c>
      <c r="P1422" s="11">
        <v>36.049999999999997</v>
      </c>
      <c r="Q1422" s="16">
        <v>45457</v>
      </c>
      <c r="R1422" s="6" t="s">
        <v>2923</v>
      </c>
      <c r="S1422" s="9">
        <f t="shared" si="176"/>
        <v>2024</v>
      </c>
      <c r="T1422" s="12">
        <f t="shared" si="177"/>
        <v>6</v>
      </c>
      <c r="U1422" s="6" t="str">
        <f t="shared" si="178"/>
        <v>Juni</v>
      </c>
      <c r="V1422" s="9" t="str">
        <f t="shared" si="179"/>
        <v>Q2</v>
      </c>
      <c r="W1422" s="10">
        <f t="shared" si="180"/>
        <v>1639.8165000000001</v>
      </c>
      <c r="X1422" s="12">
        <f t="shared" si="181"/>
        <v>10</v>
      </c>
      <c r="Y1422" s="9" t="str">
        <f t="shared" si="182"/>
        <v>Completed</v>
      </c>
      <c r="Z1422" s="6" t="str">
        <f t="shared" si="183"/>
        <v>Low</v>
      </c>
    </row>
    <row r="1423" spans="1:26" x14ac:dyDescent="0.35">
      <c r="A1423" s="8">
        <v>45015</v>
      </c>
      <c r="B1423" s="6" t="s">
        <v>18</v>
      </c>
      <c r="C1423" s="6" t="s">
        <v>28</v>
      </c>
      <c r="D1423" s="12">
        <v>1</v>
      </c>
      <c r="E1423" s="10">
        <v>419.1</v>
      </c>
      <c r="F1423" s="6" t="s">
        <v>30</v>
      </c>
      <c r="G1423" s="6" t="s">
        <v>34</v>
      </c>
      <c r="H1423" s="7">
        <v>0.1</v>
      </c>
      <c r="I1423" s="6" t="s">
        <v>39</v>
      </c>
      <c r="J1423" s="10">
        <v>377.19000000000011</v>
      </c>
      <c r="K1423" s="6" t="s">
        <v>43</v>
      </c>
      <c r="L1423" s="6" t="s">
        <v>48</v>
      </c>
      <c r="M1423" s="12">
        <v>1</v>
      </c>
      <c r="N1423" s="9" t="s">
        <v>1469</v>
      </c>
      <c r="O1423" s="6" t="s">
        <v>2856</v>
      </c>
      <c r="P1423" s="11">
        <v>38.81</v>
      </c>
      <c r="Q1423" s="16">
        <v>45022</v>
      </c>
      <c r="R1423" s="6" t="s">
        <v>2921</v>
      </c>
      <c r="S1423" s="9">
        <f t="shared" si="176"/>
        <v>2023</v>
      </c>
      <c r="T1423" s="12">
        <f t="shared" si="177"/>
        <v>3</v>
      </c>
      <c r="U1423" s="6" t="str">
        <f t="shared" si="178"/>
        <v>Maret</v>
      </c>
      <c r="V1423" s="9" t="str">
        <f t="shared" si="179"/>
        <v>Q1</v>
      </c>
      <c r="W1423" s="10">
        <f t="shared" si="180"/>
        <v>338.38000000000011</v>
      </c>
      <c r="X1423" s="12">
        <f t="shared" si="181"/>
        <v>7</v>
      </c>
      <c r="Y1423" s="9" t="str">
        <f t="shared" si="182"/>
        <v>Returned</v>
      </c>
      <c r="Z1423" s="6" t="str">
        <f t="shared" si="183"/>
        <v>Medium</v>
      </c>
    </row>
    <row r="1424" spans="1:26" x14ac:dyDescent="0.35">
      <c r="A1424" s="8">
        <v>45742</v>
      </c>
      <c r="B1424" s="6" t="s">
        <v>18</v>
      </c>
      <c r="C1424" s="6" t="s">
        <v>23</v>
      </c>
      <c r="D1424" s="12">
        <v>13</v>
      </c>
      <c r="E1424" s="10">
        <v>138.72</v>
      </c>
      <c r="F1424" s="6" t="s">
        <v>33</v>
      </c>
      <c r="G1424" s="6" t="s">
        <v>34</v>
      </c>
      <c r="H1424" s="7">
        <v>0.15</v>
      </c>
      <c r="I1424" s="6" t="s">
        <v>39</v>
      </c>
      <c r="J1424" s="10">
        <v>1532.856</v>
      </c>
      <c r="K1424" s="6" t="s">
        <v>46</v>
      </c>
      <c r="L1424" s="6" t="s">
        <v>49</v>
      </c>
      <c r="M1424" s="12">
        <v>1</v>
      </c>
      <c r="N1424" s="9" t="s">
        <v>1470</v>
      </c>
      <c r="O1424" s="6" t="s">
        <v>2857</v>
      </c>
      <c r="P1424" s="11">
        <v>17.89</v>
      </c>
      <c r="Q1424" s="16">
        <v>45744</v>
      </c>
      <c r="R1424" s="6" t="s">
        <v>2921</v>
      </c>
      <c r="S1424" s="9">
        <f t="shared" si="176"/>
        <v>2025</v>
      </c>
      <c r="T1424" s="12">
        <f t="shared" si="177"/>
        <v>3</v>
      </c>
      <c r="U1424" s="6" t="str">
        <f t="shared" si="178"/>
        <v>Maret</v>
      </c>
      <c r="V1424" s="9" t="str">
        <f t="shared" si="179"/>
        <v>Q1</v>
      </c>
      <c r="W1424" s="10">
        <f t="shared" si="180"/>
        <v>1514.9659999999999</v>
      </c>
      <c r="X1424" s="12">
        <f t="shared" si="181"/>
        <v>2</v>
      </c>
      <c r="Y1424" s="9" t="str">
        <f t="shared" si="182"/>
        <v>Returned</v>
      </c>
      <c r="Z1424" s="6" t="str">
        <f t="shared" si="183"/>
        <v>High</v>
      </c>
    </row>
    <row r="1425" spans="1:26" x14ac:dyDescent="0.35">
      <c r="A1425" s="8">
        <v>45160</v>
      </c>
      <c r="B1425" s="6" t="s">
        <v>22</v>
      </c>
      <c r="C1425" s="6" t="s">
        <v>27</v>
      </c>
      <c r="D1425" s="12">
        <v>8</v>
      </c>
      <c r="E1425" s="10">
        <v>461.04</v>
      </c>
      <c r="F1425" s="6" t="s">
        <v>30</v>
      </c>
      <c r="G1425" s="6" t="s">
        <v>35</v>
      </c>
      <c r="H1425" s="7">
        <v>0</v>
      </c>
      <c r="I1425" s="6" t="s">
        <v>37</v>
      </c>
      <c r="J1425" s="10">
        <v>3688.32</v>
      </c>
      <c r="K1425" s="6" t="s">
        <v>42</v>
      </c>
      <c r="L1425" s="6" t="s">
        <v>47</v>
      </c>
      <c r="M1425" s="12">
        <v>0</v>
      </c>
      <c r="N1425" s="9" t="s">
        <v>1471</v>
      </c>
      <c r="O1425" s="6" t="s">
        <v>2858</v>
      </c>
      <c r="P1425" s="11">
        <v>13.62</v>
      </c>
      <c r="Q1425" s="16">
        <v>45162</v>
      </c>
      <c r="R1425" s="6" t="s">
        <v>2925</v>
      </c>
      <c r="S1425" s="9">
        <f t="shared" si="176"/>
        <v>2023</v>
      </c>
      <c r="T1425" s="12">
        <f t="shared" si="177"/>
        <v>8</v>
      </c>
      <c r="U1425" s="6" t="str">
        <f t="shared" si="178"/>
        <v>Agustus</v>
      </c>
      <c r="V1425" s="9" t="str">
        <f t="shared" si="179"/>
        <v>Q3</v>
      </c>
      <c r="W1425" s="10">
        <f t="shared" si="180"/>
        <v>3674.7000000000003</v>
      </c>
      <c r="X1425" s="12">
        <f t="shared" si="181"/>
        <v>2</v>
      </c>
      <c r="Y1425" s="9" t="str">
        <f t="shared" si="182"/>
        <v>Completed</v>
      </c>
      <c r="Z1425" s="6" t="str">
        <f t="shared" si="183"/>
        <v>No Discount</v>
      </c>
    </row>
    <row r="1426" spans="1:26" x14ac:dyDescent="0.35">
      <c r="A1426" s="8">
        <v>45398</v>
      </c>
      <c r="B1426" s="6" t="s">
        <v>19</v>
      </c>
      <c r="C1426" s="6" t="s">
        <v>24</v>
      </c>
      <c r="D1426" s="12">
        <v>6</v>
      </c>
      <c r="E1426" s="10">
        <v>524.19000000000005</v>
      </c>
      <c r="F1426" s="6" t="s">
        <v>33</v>
      </c>
      <c r="G1426" s="6" t="s">
        <v>35</v>
      </c>
      <c r="H1426" s="7">
        <v>0.15</v>
      </c>
      <c r="I1426" s="6" t="s">
        <v>38</v>
      </c>
      <c r="J1426" s="10">
        <v>2673.3690000000001</v>
      </c>
      <c r="K1426" s="6" t="s">
        <v>46</v>
      </c>
      <c r="L1426" s="6" t="s">
        <v>49</v>
      </c>
      <c r="M1426" s="12">
        <v>0</v>
      </c>
      <c r="N1426" s="9" t="s">
        <v>1472</v>
      </c>
      <c r="O1426" s="6" t="s">
        <v>2127</v>
      </c>
      <c r="P1426" s="11">
        <v>31.04</v>
      </c>
      <c r="Q1426" s="16">
        <v>45402</v>
      </c>
      <c r="R1426" s="6" t="s">
        <v>2922</v>
      </c>
      <c r="S1426" s="9">
        <f t="shared" si="176"/>
        <v>2024</v>
      </c>
      <c r="T1426" s="12">
        <f t="shared" si="177"/>
        <v>4</v>
      </c>
      <c r="U1426" s="6" t="str">
        <f t="shared" si="178"/>
        <v>April</v>
      </c>
      <c r="V1426" s="9" t="str">
        <f t="shared" si="179"/>
        <v>Q2</v>
      </c>
      <c r="W1426" s="10">
        <f t="shared" si="180"/>
        <v>2642.3290000000002</v>
      </c>
      <c r="X1426" s="12">
        <f t="shared" si="181"/>
        <v>4</v>
      </c>
      <c r="Y1426" s="9" t="str">
        <f t="shared" si="182"/>
        <v>Completed</v>
      </c>
      <c r="Z1426" s="6" t="str">
        <f t="shared" si="183"/>
        <v>High</v>
      </c>
    </row>
    <row r="1427" spans="1:26" x14ac:dyDescent="0.35">
      <c r="A1427" s="8">
        <v>45788</v>
      </c>
      <c r="B1427" s="6" t="s">
        <v>21</v>
      </c>
      <c r="C1427" s="6" t="s">
        <v>26</v>
      </c>
      <c r="D1427" s="12">
        <v>16</v>
      </c>
      <c r="E1427" s="10">
        <v>305.20999999999998</v>
      </c>
      <c r="F1427" s="6" t="s">
        <v>31</v>
      </c>
      <c r="G1427" s="6" t="s">
        <v>34</v>
      </c>
      <c r="H1427" s="7">
        <v>0.1</v>
      </c>
      <c r="I1427" s="6" t="s">
        <v>37</v>
      </c>
      <c r="J1427" s="10">
        <v>4395.0239999999994</v>
      </c>
      <c r="K1427" s="6" t="s">
        <v>45</v>
      </c>
      <c r="L1427" s="6" t="s">
        <v>48</v>
      </c>
      <c r="M1427" s="12">
        <v>0</v>
      </c>
      <c r="N1427" s="9" t="s">
        <v>1473</v>
      </c>
      <c r="O1427" s="6" t="s">
        <v>1909</v>
      </c>
      <c r="P1427" s="11">
        <v>33.369999999999997</v>
      </c>
      <c r="Q1427" s="16">
        <v>45796</v>
      </c>
      <c r="R1427" s="6" t="s">
        <v>2924</v>
      </c>
      <c r="S1427" s="9">
        <f t="shared" si="176"/>
        <v>2025</v>
      </c>
      <c r="T1427" s="12">
        <f t="shared" si="177"/>
        <v>5</v>
      </c>
      <c r="U1427" s="6" t="str">
        <f t="shared" si="178"/>
        <v>Mei</v>
      </c>
      <c r="V1427" s="9" t="str">
        <f t="shared" si="179"/>
        <v>Q2</v>
      </c>
      <c r="W1427" s="10">
        <f t="shared" si="180"/>
        <v>4361.6539999999995</v>
      </c>
      <c r="X1427" s="12">
        <f t="shared" si="181"/>
        <v>8</v>
      </c>
      <c r="Y1427" s="9" t="str">
        <f t="shared" si="182"/>
        <v>Completed</v>
      </c>
      <c r="Z1427" s="6" t="str">
        <f t="shared" si="183"/>
        <v>Medium</v>
      </c>
    </row>
    <row r="1428" spans="1:26" x14ac:dyDescent="0.35">
      <c r="A1428" s="8">
        <v>45271</v>
      </c>
      <c r="B1428" s="6" t="s">
        <v>20</v>
      </c>
      <c r="C1428" s="6" t="s">
        <v>29</v>
      </c>
      <c r="D1428" s="12">
        <v>16</v>
      </c>
      <c r="E1428" s="10">
        <v>438.71</v>
      </c>
      <c r="F1428" s="6" t="s">
        <v>32</v>
      </c>
      <c r="G1428" s="6" t="s">
        <v>35</v>
      </c>
      <c r="H1428" s="7">
        <v>0</v>
      </c>
      <c r="I1428" s="6" t="s">
        <v>37</v>
      </c>
      <c r="J1428" s="10">
        <v>7019.36</v>
      </c>
      <c r="K1428" s="6" t="s">
        <v>42</v>
      </c>
      <c r="L1428" s="6" t="s">
        <v>2928</v>
      </c>
      <c r="M1428" s="12">
        <v>0</v>
      </c>
      <c r="N1428" s="9" t="s">
        <v>1474</v>
      </c>
      <c r="O1428" s="6" t="s">
        <v>2859</v>
      </c>
      <c r="P1428" s="11">
        <v>6.53</v>
      </c>
      <c r="Q1428" s="16">
        <v>45281</v>
      </c>
      <c r="R1428" s="6" t="s">
        <v>2923</v>
      </c>
      <c r="S1428" s="9">
        <f t="shared" si="176"/>
        <v>2023</v>
      </c>
      <c r="T1428" s="12">
        <f t="shared" si="177"/>
        <v>12</v>
      </c>
      <c r="U1428" s="6" t="str">
        <f t="shared" si="178"/>
        <v>Desember</v>
      </c>
      <c r="V1428" s="9" t="str">
        <f t="shared" si="179"/>
        <v>Q4</v>
      </c>
      <c r="W1428" s="10">
        <f t="shared" si="180"/>
        <v>7012.83</v>
      </c>
      <c r="X1428" s="12">
        <f t="shared" si="181"/>
        <v>10</v>
      </c>
      <c r="Y1428" s="9" t="str">
        <f t="shared" si="182"/>
        <v>Completed</v>
      </c>
      <c r="Z1428" s="6" t="str">
        <f t="shared" si="183"/>
        <v>No Discount</v>
      </c>
    </row>
    <row r="1429" spans="1:26" x14ac:dyDescent="0.35">
      <c r="A1429" s="8">
        <v>44942</v>
      </c>
      <c r="B1429" s="6" t="s">
        <v>20</v>
      </c>
      <c r="C1429" s="6" t="s">
        <v>29</v>
      </c>
      <c r="D1429" s="12">
        <v>10</v>
      </c>
      <c r="E1429" s="10">
        <v>193.96</v>
      </c>
      <c r="F1429" s="6" t="s">
        <v>33</v>
      </c>
      <c r="G1429" s="6" t="s">
        <v>34</v>
      </c>
      <c r="H1429" s="7">
        <v>0.1</v>
      </c>
      <c r="I1429" s="6" t="s">
        <v>37</v>
      </c>
      <c r="J1429" s="10">
        <v>1745.64</v>
      </c>
      <c r="K1429" s="6" t="s">
        <v>43</v>
      </c>
      <c r="L1429" s="6" t="s">
        <v>2928</v>
      </c>
      <c r="M1429" s="12">
        <v>0</v>
      </c>
      <c r="N1429" s="9" t="s">
        <v>1475</v>
      </c>
      <c r="O1429" s="6" t="s">
        <v>2860</v>
      </c>
      <c r="P1429" s="11">
        <v>41.3</v>
      </c>
      <c r="Q1429" s="16">
        <v>44947</v>
      </c>
      <c r="R1429" s="6" t="s">
        <v>2923</v>
      </c>
      <c r="S1429" s="9">
        <f t="shared" si="176"/>
        <v>2023</v>
      </c>
      <c r="T1429" s="12">
        <f t="shared" si="177"/>
        <v>1</v>
      </c>
      <c r="U1429" s="6" t="str">
        <f t="shared" si="178"/>
        <v>Januari</v>
      </c>
      <c r="V1429" s="9" t="str">
        <f t="shared" si="179"/>
        <v>Q1</v>
      </c>
      <c r="W1429" s="10">
        <f t="shared" si="180"/>
        <v>1704.3400000000001</v>
      </c>
      <c r="X1429" s="12">
        <f t="shared" si="181"/>
        <v>5</v>
      </c>
      <c r="Y1429" s="9" t="str">
        <f t="shared" si="182"/>
        <v>Completed</v>
      </c>
      <c r="Z1429" s="6" t="str">
        <f t="shared" si="183"/>
        <v>Medium</v>
      </c>
    </row>
    <row r="1430" spans="1:26" x14ac:dyDescent="0.35">
      <c r="A1430" s="8">
        <v>45056</v>
      </c>
      <c r="B1430" s="6" t="s">
        <v>18</v>
      </c>
      <c r="C1430" s="6" t="s">
        <v>24</v>
      </c>
      <c r="D1430" s="12">
        <v>18</v>
      </c>
      <c r="E1430" s="10">
        <v>580.41999999999996</v>
      </c>
      <c r="F1430" s="6" t="s">
        <v>31</v>
      </c>
      <c r="G1430" s="6" t="s">
        <v>34</v>
      </c>
      <c r="H1430" s="7">
        <v>0.05</v>
      </c>
      <c r="I1430" s="6" t="s">
        <v>41</v>
      </c>
      <c r="J1430" s="10">
        <v>9925.1819999999989</v>
      </c>
      <c r="K1430" s="6" t="s">
        <v>42</v>
      </c>
      <c r="L1430" s="6" t="s">
        <v>48</v>
      </c>
      <c r="M1430" s="12">
        <v>0</v>
      </c>
      <c r="N1430" s="9" t="s">
        <v>1476</v>
      </c>
      <c r="O1430" s="6" t="s">
        <v>2861</v>
      </c>
      <c r="P1430" s="11">
        <v>37.81</v>
      </c>
      <c r="Q1430" s="16">
        <v>45063</v>
      </c>
      <c r="R1430" s="6" t="s">
        <v>2921</v>
      </c>
      <c r="S1430" s="9">
        <f t="shared" si="176"/>
        <v>2023</v>
      </c>
      <c r="T1430" s="12">
        <f t="shared" si="177"/>
        <v>5</v>
      </c>
      <c r="U1430" s="6" t="str">
        <f t="shared" si="178"/>
        <v>Mei</v>
      </c>
      <c r="V1430" s="9" t="str">
        <f t="shared" si="179"/>
        <v>Q2</v>
      </c>
      <c r="W1430" s="10">
        <f t="shared" si="180"/>
        <v>9887.3719999999994</v>
      </c>
      <c r="X1430" s="12">
        <f t="shared" si="181"/>
        <v>7</v>
      </c>
      <c r="Y1430" s="9" t="str">
        <f t="shared" si="182"/>
        <v>Completed</v>
      </c>
      <c r="Z1430" s="6" t="str">
        <f t="shared" si="183"/>
        <v>Low</v>
      </c>
    </row>
    <row r="1431" spans="1:26" x14ac:dyDescent="0.35">
      <c r="A1431" s="8">
        <v>45465</v>
      </c>
      <c r="B1431" s="6" t="s">
        <v>21</v>
      </c>
      <c r="C1431" s="6" t="s">
        <v>27</v>
      </c>
      <c r="D1431" s="12">
        <v>18</v>
      </c>
      <c r="E1431" s="10">
        <v>91.55</v>
      </c>
      <c r="F1431" s="6" t="s">
        <v>32</v>
      </c>
      <c r="G1431" s="6" t="s">
        <v>35</v>
      </c>
      <c r="H1431" s="7">
        <v>0.1</v>
      </c>
      <c r="I1431" s="6" t="s">
        <v>37</v>
      </c>
      <c r="J1431" s="10">
        <v>1483.11</v>
      </c>
      <c r="K1431" s="6" t="s">
        <v>45</v>
      </c>
      <c r="L1431" s="6" t="s">
        <v>47</v>
      </c>
      <c r="M1431" s="12">
        <v>0</v>
      </c>
      <c r="N1431" s="9" t="s">
        <v>1477</v>
      </c>
      <c r="O1431" s="6" t="s">
        <v>2862</v>
      </c>
      <c r="P1431" s="11">
        <v>32.54</v>
      </c>
      <c r="Q1431" s="16">
        <v>45472</v>
      </c>
      <c r="R1431" s="6" t="s">
        <v>2924</v>
      </c>
      <c r="S1431" s="9">
        <f t="shared" si="176"/>
        <v>2024</v>
      </c>
      <c r="T1431" s="12">
        <f t="shared" si="177"/>
        <v>6</v>
      </c>
      <c r="U1431" s="6" t="str">
        <f t="shared" si="178"/>
        <v>Juni</v>
      </c>
      <c r="V1431" s="9" t="str">
        <f t="shared" si="179"/>
        <v>Q2</v>
      </c>
      <c r="W1431" s="10">
        <f t="shared" si="180"/>
        <v>1450.57</v>
      </c>
      <c r="X1431" s="12">
        <f t="shared" si="181"/>
        <v>7</v>
      </c>
      <c r="Y1431" s="9" t="str">
        <f t="shared" si="182"/>
        <v>Completed</v>
      </c>
      <c r="Z1431" s="6" t="str">
        <f t="shared" si="183"/>
        <v>Medium</v>
      </c>
    </row>
    <row r="1432" spans="1:26" x14ac:dyDescent="0.35">
      <c r="A1432" s="8">
        <v>45745</v>
      </c>
      <c r="B1432" s="6" t="s">
        <v>22</v>
      </c>
      <c r="C1432" s="6" t="s">
        <v>28</v>
      </c>
      <c r="D1432" s="12">
        <v>13</v>
      </c>
      <c r="E1432" s="10">
        <v>113.78</v>
      </c>
      <c r="F1432" s="6" t="s">
        <v>32</v>
      </c>
      <c r="G1432" s="6" t="s">
        <v>34</v>
      </c>
      <c r="H1432" s="7">
        <v>0.1</v>
      </c>
      <c r="I1432" s="6" t="s">
        <v>36</v>
      </c>
      <c r="J1432" s="10">
        <v>1331.2260000000001</v>
      </c>
      <c r="K1432" s="6" t="s">
        <v>42</v>
      </c>
      <c r="L1432" s="6" t="s">
        <v>47</v>
      </c>
      <c r="M1432" s="12">
        <v>0</v>
      </c>
      <c r="N1432" s="9" t="s">
        <v>1478</v>
      </c>
      <c r="O1432" s="6" t="s">
        <v>2863</v>
      </c>
      <c r="P1432" s="11">
        <v>28.07</v>
      </c>
      <c r="Q1432" s="16">
        <v>45754</v>
      </c>
      <c r="R1432" s="6" t="s">
        <v>2925</v>
      </c>
      <c r="S1432" s="9">
        <f t="shared" si="176"/>
        <v>2025</v>
      </c>
      <c r="T1432" s="12">
        <f t="shared" si="177"/>
        <v>3</v>
      </c>
      <c r="U1432" s="6" t="str">
        <f t="shared" si="178"/>
        <v>Maret</v>
      </c>
      <c r="V1432" s="9" t="str">
        <f t="shared" si="179"/>
        <v>Q1</v>
      </c>
      <c r="W1432" s="10">
        <f t="shared" si="180"/>
        <v>1303.1560000000002</v>
      </c>
      <c r="X1432" s="12">
        <f t="shared" si="181"/>
        <v>9</v>
      </c>
      <c r="Y1432" s="9" t="str">
        <f t="shared" si="182"/>
        <v>Completed</v>
      </c>
      <c r="Z1432" s="6" t="str">
        <f t="shared" si="183"/>
        <v>Medium</v>
      </c>
    </row>
    <row r="1433" spans="1:26" x14ac:dyDescent="0.35">
      <c r="A1433" s="8">
        <v>45034</v>
      </c>
      <c r="B1433" s="6" t="s">
        <v>20</v>
      </c>
      <c r="C1433" s="6" t="s">
        <v>28</v>
      </c>
      <c r="D1433" s="12">
        <v>16</v>
      </c>
      <c r="E1433" s="10">
        <v>477.91</v>
      </c>
      <c r="F1433" s="6" t="s">
        <v>31</v>
      </c>
      <c r="G1433" s="6" t="s">
        <v>34</v>
      </c>
      <c r="H1433" s="7">
        <v>0</v>
      </c>
      <c r="I1433" s="6" t="s">
        <v>39</v>
      </c>
      <c r="J1433" s="10">
        <v>7646.56</v>
      </c>
      <c r="K1433" s="6" t="s">
        <v>44</v>
      </c>
      <c r="L1433" s="6" t="s">
        <v>49</v>
      </c>
      <c r="M1433" s="12">
        <v>0</v>
      </c>
      <c r="N1433" s="9" t="s">
        <v>1479</v>
      </c>
      <c r="O1433" s="6" t="s">
        <v>2864</v>
      </c>
      <c r="P1433" s="11">
        <v>21.89</v>
      </c>
      <c r="Q1433" s="16">
        <v>45039</v>
      </c>
      <c r="R1433" s="6" t="s">
        <v>2923</v>
      </c>
      <c r="S1433" s="9">
        <f t="shared" si="176"/>
        <v>2023</v>
      </c>
      <c r="T1433" s="12">
        <f t="shared" si="177"/>
        <v>4</v>
      </c>
      <c r="U1433" s="6" t="str">
        <f t="shared" si="178"/>
        <v>April</v>
      </c>
      <c r="V1433" s="9" t="str">
        <f t="shared" si="179"/>
        <v>Q2</v>
      </c>
      <c r="W1433" s="10">
        <f t="shared" si="180"/>
        <v>7624.67</v>
      </c>
      <c r="X1433" s="12">
        <f t="shared" si="181"/>
        <v>5</v>
      </c>
      <c r="Y1433" s="9" t="str">
        <f t="shared" si="182"/>
        <v>Completed</v>
      </c>
      <c r="Z1433" s="6" t="str">
        <f t="shared" si="183"/>
        <v>No Discount</v>
      </c>
    </row>
    <row r="1434" spans="1:26" x14ac:dyDescent="0.35">
      <c r="A1434" s="8">
        <v>44964</v>
      </c>
      <c r="B1434" s="6" t="s">
        <v>21</v>
      </c>
      <c r="C1434" s="6" t="s">
        <v>23</v>
      </c>
      <c r="D1434" s="12">
        <v>14</v>
      </c>
      <c r="E1434" s="10">
        <v>306.39</v>
      </c>
      <c r="F1434" s="6" t="s">
        <v>31</v>
      </c>
      <c r="G1434" s="6" t="s">
        <v>35</v>
      </c>
      <c r="H1434" s="7">
        <v>0.1</v>
      </c>
      <c r="I1434" s="6" t="s">
        <v>36</v>
      </c>
      <c r="J1434" s="10">
        <v>3860.5140000000001</v>
      </c>
      <c r="K1434" s="6" t="s">
        <v>46</v>
      </c>
      <c r="L1434" s="6" t="s">
        <v>49</v>
      </c>
      <c r="M1434" s="12">
        <v>0</v>
      </c>
      <c r="N1434" s="9" t="s">
        <v>1480</v>
      </c>
      <c r="O1434" s="6" t="s">
        <v>2865</v>
      </c>
      <c r="P1434" s="11">
        <v>38.729999999999997</v>
      </c>
      <c r="Q1434" s="16">
        <v>44966</v>
      </c>
      <c r="R1434" s="6" t="s">
        <v>2924</v>
      </c>
      <c r="S1434" s="9">
        <f t="shared" si="176"/>
        <v>2023</v>
      </c>
      <c r="T1434" s="12">
        <f t="shared" si="177"/>
        <v>2</v>
      </c>
      <c r="U1434" s="6" t="str">
        <f t="shared" si="178"/>
        <v>Februari</v>
      </c>
      <c r="V1434" s="9" t="str">
        <f t="shared" si="179"/>
        <v>Q1</v>
      </c>
      <c r="W1434" s="10">
        <f t="shared" si="180"/>
        <v>3821.7840000000001</v>
      </c>
      <c r="X1434" s="12">
        <f t="shared" si="181"/>
        <v>2</v>
      </c>
      <c r="Y1434" s="9" t="str">
        <f t="shared" si="182"/>
        <v>Completed</v>
      </c>
      <c r="Z1434" s="6" t="str">
        <f t="shared" si="183"/>
        <v>Medium</v>
      </c>
    </row>
    <row r="1435" spans="1:26" x14ac:dyDescent="0.35">
      <c r="A1435" s="8">
        <v>45679</v>
      </c>
      <c r="B1435" s="6" t="s">
        <v>18</v>
      </c>
      <c r="C1435" s="6" t="s">
        <v>28</v>
      </c>
      <c r="D1435" s="12">
        <v>17</v>
      </c>
      <c r="E1435" s="10">
        <v>8.33</v>
      </c>
      <c r="F1435" s="6" t="s">
        <v>31</v>
      </c>
      <c r="G1435" s="6" t="s">
        <v>35</v>
      </c>
      <c r="H1435" s="7">
        <v>0.05</v>
      </c>
      <c r="I1435" s="6" t="s">
        <v>36</v>
      </c>
      <c r="J1435" s="10">
        <v>134.52950000000001</v>
      </c>
      <c r="K1435" s="6" t="s">
        <v>46</v>
      </c>
      <c r="L1435" s="6" t="s">
        <v>2928</v>
      </c>
      <c r="M1435" s="12">
        <v>0</v>
      </c>
      <c r="N1435" s="9" t="s">
        <v>1481</v>
      </c>
      <c r="O1435" s="6" t="s">
        <v>2866</v>
      </c>
      <c r="P1435" s="11">
        <v>43.29</v>
      </c>
      <c r="Q1435" s="16">
        <v>45682</v>
      </c>
      <c r="R1435" s="6" t="s">
        <v>2921</v>
      </c>
      <c r="S1435" s="9">
        <f t="shared" si="176"/>
        <v>2025</v>
      </c>
      <c r="T1435" s="12">
        <f t="shared" si="177"/>
        <v>1</v>
      </c>
      <c r="U1435" s="6" t="str">
        <f t="shared" si="178"/>
        <v>Januari</v>
      </c>
      <c r="V1435" s="9" t="str">
        <f t="shared" si="179"/>
        <v>Q1</v>
      </c>
      <c r="W1435" s="10">
        <f t="shared" si="180"/>
        <v>91.239500000000021</v>
      </c>
      <c r="X1435" s="12">
        <f t="shared" si="181"/>
        <v>3</v>
      </c>
      <c r="Y1435" s="9" t="str">
        <f t="shared" si="182"/>
        <v>Completed</v>
      </c>
      <c r="Z1435" s="6" t="str">
        <f t="shared" si="183"/>
        <v>Low</v>
      </c>
    </row>
    <row r="1436" spans="1:26" x14ac:dyDescent="0.35">
      <c r="A1436" s="8">
        <v>45111</v>
      </c>
      <c r="B1436" s="6" t="s">
        <v>18</v>
      </c>
      <c r="C1436" s="6" t="s">
        <v>24</v>
      </c>
      <c r="D1436" s="12">
        <v>6</v>
      </c>
      <c r="E1436" s="10">
        <v>346.86</v>
      </c>
      <c r="F1436" s="6" t="s">
        <v>32</v>
      </c>
      <c r="G1436" s="6" t="s">
        <v>35</v>
      </c>
      <c r="H1436" s="7">
        <v>0.05</v>
      </c>
      <c r="I1436" s="6" t="s">
        <v>36</v>
      </c>
      <c r="J1436" s="10">
        <v>1977.1020000000001</v>
      </c>
      <c r="K1436" s="6" t="s">
        <v>43</v>
      </c>
      <c r="L1436" s="6" t="s">
        <v>47</v>
      </c>
      <c r="M1436" s="12">
        <v>0</v>
      </c>
      <c r="N1436" s="9" t="s">
        <v>1482</v>
      </c>
      <c r="O1436" s="6" t="s">
        <v>2867</v>
      </c>
      <c r="P1436" s="11">
        <v>29.18</v>
      </c>
      <c r="Q1436" s="16">
        <v>45119</v>
      </c>
      <c r="R1436" s="6" t="s">
        <v>2921</v>
      </c>
      <c r="S1436" s="9">
        <f t="shared" si="176"/>
        <v>2023</v>
      </c>
      <c r="T1436" s="12">
        <f t="shared" si="177"/>
        <v>7</v>
      </c>
      <c r="U1436" s="6" t="str">
        <f t="shared" si="178"/>
        <v>Juli</v>
      </c>
      <c r="V1436" s="9" t="str">
        <f t="shared" si="179"/>
        <v>Q3</v>
      </c>
      <c r="W1436" s="10">
        <f t="shared" si="180"/>
        <v>1947.922</v>
      </c>
      <c r="X1436" s="12">
        <f t="shared" si="181"/>
        <v>8</v>
      </c>
      <c r="Y1436" s="9" t="str">
        <f t="shared" si="182"/>
        <v>Completed</v>
      </c>
      <c r="Z1436" s="6" t="str">
        <f t="shared" si="183"/>
        <v>Low</v>
      </c>
    </row>
    <row r="1437" spans="1:26" x14ac:dyDescent="0.35">
      <c r="A1437" s="8">
        <v>45138</v>
      </c>
      <c r="B1437" s="6" t="s">
        <v>21</v>
      </c>
      <c r="C1437" s="6" t="s">
        <v>25</v>
      </c>
      <c r="D1437" s="12">
        <v>14</v>
      </c>
      <c r="E1437" s="10">
        <v>223.26</v>
      </c>
      <c r="F1437" s="6" t="s">
        <v>30</v>
      </c>
      <c r="G1437" s="6" t="s">
        <v>34</v>
      </c>
      <c r="H1437" s="7">
        <v>0.1</v>
      </c>
      <c r="I1437" s="6" t="s">
        <v>37</v>
      </c>
      <c r="J1437" s="10">
        <v>2813.076</v>
      </c>
      <c r="K1437" s="6" t="s">
        <v>44</v>
      </c>
      <c r="L1437" s="6" t="s">
        <v>49</v>
      </c>
      <c r="M1437" s="12">
        <v>0</v>
      </c>
      <c r="N1437" s="9" t="s">
        <v>1483</v>
      </c>
      <c r="O1437" s="6" t="s">
        <v>2868</v>
      </c>
      <c r="P1437" s="11">
        <v>12.88</v>
      </c>
      <c r="Q1437" s="16">
        <v>45141</v>
      </c>
      <c r="R1437" s="6" t="s">
        <v>2924</v>
      </c>
      <c r="S1437" s="9">
        <f t="shared" si="176"/>
        <v>2023</v>
      </c>
      <c r="T1437" s="12">
        <f t="shared" si="177"/>
        <v>7</v>
      </c>
      <c r="U1437" s="6" t="str">
        <f t="shared" si="178"/>
        <v>Juli</v>
      </c>
      <c r="V1437" s="9" t="str">
        <f t="shared" si="179"/>
        <v>Q3</v>
      </c>
      <c r="W1437" s="10">
        <f t="shared" si="180"/>
        <v>2800.1959999999999</v>
      </c>
      <c r="X1437" s="12">
        <f t="shared" si="181"/>
        <v>3</v>
      </c>
      <c r="Y1437" s="9" t="str">
        <f t="shared" si="182"/>
        <v>Completed</v>
      </c>
      <c r="Z1437" s="6" t="str">
        <f t="shared" si="183"/>
        <v>Medium</v>
      </c>
    </row>
    <row r="1438" spans="1:26" x14ac:dyDescent="0.35">
      <c r="A1438" s="8">
        <v>45036</v>
      </c>
      <c r="B1438" s="6" t="s">
        <v>20</v>
      </c>
      <c r="C1438" s="6" t="s">
        <v>25</v>
      </c>
      <c r="D1438" s="12">
        <v>6</v>
      </c>
      <c r="E1438" s="10">
        <v>529.1</v>
      </c>
      <c r="F1438" s="6" t="s">
        <v>33</v>
      </c>
      <c r="G1438" s="6" t="s">
        <v>34</v>
      </c>
      <c r="H1438" s="7">
        <v>0</v>
      </c>
      <c r="I1438" s="6" t="s">
        <v>36</v>
      </c>
      <c r="J1438" s="10">
        <v>3174.6</v>
      </c>
      <c r="K1438" s="6" t="s">
        <v>45</v>
      </c>
      <c r="L1438" s="6" t="s">
        <v>49</v>
      </c>
      <c r="M1438" s="12">
        <v>0</v>
      </c>
      <c r="N1438" s="9" t="s">
        <v>1484</v>
      </c>
      <c r="O1438" s="6" t="s">
        <v>2869</v>
      </c>
      <c r="P1438" s="11">
        <v>5.13</v>
      </c>
      <c r="Q1438" s="16">
        <v>45043</v>
      </c>
      <c r="R1438" s="6" t="s">
        <v>2923</v>
      </c>
      <c r="S1438" s="9">
        <f t="shared" si="176"/>
        <v>2023</v>
      </c>
      <c r="T1438" s="12">
        <f t="shared" si="177"/>
        <v>4</v>
      </c>
      <c r="U1438" s="6" t="str">
        <f t="shared" si="178"/>
        <v>April</v>
      </c>
      <c r="V1438" s="9" t="str">
        <f t="shared" si="179"/>
        <v>Q2</v>
      </c>
      <c r="W1438" s="10">
        <f t="shared" si="180"/>
        <v>3169.47</v>
      </c>
      <c r="X1438" s="12">
        <f t="shared" si="181"/>
        <v>7</v>
      </c>
      <c r="Y1438" s="9" t="str">
        <f t="shared" si="182"/>
        <v>Completed</v>
      </c>
      <c r="Z1438" s="6" t="str">
        <f t="shared" si="183"/>
        <v>No Discount</v>
      </c>
    </row>
    <row r="1439" spans="1:26" x14ac:dyDescent="0.35">
      <c r="A1439" s="8">
        <v>45573</v>
      </c>
      <c r="B1439" s="6" t="s">
        <v>21</v>
      </c>
      <c r="C1439" s="6" t="s">
        <v>28</v>
      </c>
      <c r="D1439" s="12">
        <v>11</v>
      </c>
      <c r="E1439" s="10">
        <v>97.34</v>
      </c>
      <c r="F1439" s="6" t="s">
        <v>33</v>
      </c>
      <c r="G1439" s="6" t="s">
        <v>34</v>
      </c>
      <c r="H1439" s="7">
        <v>0.1</v>
      </c>
      <c r="I1439" s="6" t="s">
        <v>39</v>
      </c>
      <c r="J1439" s="10">
        <v>963.66600000000005</v>
      </c>
      <c r="K1439" s="6" t="s">
        <v>45</v>
      </c>
      <c r="L1439" s="6" t="s">
        <v>48</v>
      </c>
      <c r="M1439" s="12">
        <v>0</v>
      </c>
      <c r="N1439" s="9" t="s">
        <v>1485</v>
      </c>
      <c r="O1439" s="6" t="s">
        <v>2870</v>
      </c>
      <c r="P1439" s="11">
        <v>10.61</v>
      </c>
      <c r="Q1439" s="16">
        <v>45576</v>
      </c>
      <c r="R1439" s="6" t="s">
        <v>2924</v>
      </c>
      <c r="S1439" s="9">
        <f t="shared" si="176"/>
        <v>2024</v>
      </c>
      <c r="T1439" s="12">
        <f t="shared" si="177"/>
        <v>10</v>
      </c>
      <c r="U1439" s="6" t="str">
        <f t="shared" si="178"/>
        <v>Oktober</v>
      </c>
      <c r="V1439" s="9" t="str">
        <f t="shared" si="179"/>
        <v>Q4</v>
      </c>
      <c r="W1439" s="10">
        <f t="shared" si="180"/>
        <v>953.05600000000004</v>
      </c>
      <c r="X1439" s="12">
        <f t="shared" si="181"/>
        <v>3</v>
      </c>
      <c r="Y1439" s="9" t="str">
        <f t="shared" si="182"/>
        <v>Completed</v>
      </c>
      <c r="Z1439" s="6" t="str">
        <f t="shared" si="183"/>
        <v>Medium</v>
      </c>
    </row>
    <row r="1440" spans="1:26" x14ac:dyDescent="0.35">
      <c r="A1440" s="8">
        <v>45316</v>
      </c>
      <c r="B1440" s="6" t="s">
        <v>18</v>
      </c>
      <c r="C1440" s="6" t="s">
        <v>26</v>
      </c>
      <c r="D1440" s="12">
        <v>11</v>
      </c>
      <c r="E1440" s="10">
        <v>422.89</v>
      </c>
      <c r="F1440" s="6" t="s">
        <v>30</v>
      </c>
      <c r="G1440" s="6" t="s">
        <v>35</v>
      </c>
      <c r="H1440" s="7">
        <v>0.1</v>
      </c>
      <c r="I1440" s="6" t="s">
        <v>38</v>
      </c>
      <c r="J1440" s="10">
        <v>4186.6109999999999</v>
      </c>
      <c r="K1440" s="6" t="s">
        <v>44</v>
      </c>
      <c r="L1440" s="6" t="s">
        <v>48</v>
      </c>
      <c r="M1440" s="12">
        <v>0</v>
      </c>
      <c r="N1440" s="9" t="s">
        <v>1486</v>
      </c>
      <c r="O1440" s="6" t="s">
        <v>2871</v>
      </c>
      <c r="P1440" s="11">
        <v>45.89</v>
      </c>
      <c r="Q1440" s="16">
        <v>45318</v>
      </c>
      <c r="R1440" s="6" t="s">
        <v>2921</v>
      </c>
      <c r="S1440" s="9">
        <f t="shared" si="176"/>
        <v>2024</v>
      </c>
      <c r="T1440" s="12">
        <f t="shared" si="177"/>
        <v>1</v>
      </c>
      <c r="U1440" s="6" t="str">
        <f t="shared" si="178"/>
        <v>Januari</v>
      </c>
      <c r="V1440" s="9" t="str">
        <f t="shared" si="179"/>
        <v>Q1</v>
      </c>
      <c r="W1440" s="10">
        <f t="shared" si="180"/>
        <v>4140.7209999999995</v>
      </c>
      <c r="X1440" s="12">
        <f t="shared" si="181"/>
        <v>2</v>
      </c>
      <c r="Y1440" s="9" t="str">
        <f t="shared" si="182"/>
        <v>Completed</v>
      </c>
      <c r="Z1440" s="6" t="str">
        <f t="shared" si="183"/>
        <v>Medium</v>
      </c>
    </row>
    <row r="1441" spans="1:26" x14ac:dyDescent="0.35">
      <c r="A1441" s="8">
        <v>45642</v>
      </c>
      <c r="B1441" s="6" t="s">
        <v>19</v>
      </c>
      <c r="C1441" s="6" t="s">
        <v>27</v>
      </c>
      <c r="D1441" s="12">
        <v>4</v>
      </c>
      <c r="E1441" s="10">
        <v>557.16999999999996</v>
      </c>
      <c r="F1441" s="6" t="s">
        <v>32</v>
      </c>
      <c r="G1441" s="6" t="s">
        <v>34</v>
      </c>
      <c r="H1441" s="7">
        <v>0.05</v>
      </c>
      <c r="I1441" s="6" t="s">
        <v>38</v>
      </c>
      <c r="J1441" s="10">
        <v>2117.2460000000001</v>
      </c>
      <c r="K1441" s="6" t="s">
        <v>44</v>
      </c>
      <c r="L1441" s="6" t="s">
        <v>2928</v>
      </c>
      <c r="M1441" s="12">
        <v>0</v>
      </c>
      <c r="N1441" s="9" t="s">
        <v>1487</v>
      </c>
      <c r="O1441" s="6" t="s">
        <v>2872</v>
      </c>
      <c r="P1441" s="11">
        <v>32.159999999999997</v>
      </c>
      <c r="Q1441" s="16">
        <v>45651</v>
      </c>
      <c r="R1441" s="6" t="s">
        <v>2922</v>
      </c>
      <c r="S1441" s="9">
        <f t="shared" si="176"/>
        <v>2024</v>
      </c>
      <c r="T1441" s="12">
        <f t="shared" si="177"/>
        <v>12</v>
      </c>
      <c r="U1441" s="6" t="str">
        <f t="shared" si="178"/>
        <v>Desember</v>
      </c>
      <c r="V1441" s="9" t="str">
        <f t="shared" si="179"/>
        <v>Q4</v>
      </c>
      <c r="W1441" s="10">
        <f t="shared" si="180"/>
        <v>2085.0860000000002</v>
      </c>
      <c r="X1441" s="12">
        <f t="shared" si="181"/>
        <v>9</v>
      </c>
      <c r="Y1441" s="9" t="str">
        <f t="shared" si="182"/>
        <v>Completed</v>
      </c>
      <c r="Z1441" s="6" t="str">
        <f t="shared" si="183"/>
        <v>Low</v>
      </c>
    </row>
    <row r="1442" spans="1:26" x14ac:dyDescent="0.35">
      <c r="A1442" s="8">
        <v>45589</v>
      </c>
      <c r="B1442" s="6" t="s">
        <v>21</v>
      </c>
      <c r="C1442" s="6" t="s">
        <v>29</v>
      </c>
      <c r="D1442" s="12">
        <v>9</v>
      </c>
      <c r="E1442" s="10">
        <v>459.65</v>
      </c>
      <c r="F1442" s="6" t="s">
        <v>30</v>
      </c>
      <c r="G1442" s="6" t="s">
        <v>35</v>
      </c>
      <c r="H1442" s="7">
        <v>0.1</v>
      </c>
      <c r="I1442" s="6" t="s">
        <v>41</v>
      </c>
      <c r="J1442" s="10">
        <v>3723.165</v>
      </c>
      <c r="K1442" s="6" t="s">
        <v>43</v>
      </c>
      <c r="L1442" s="6" t="s">
        <v>49</v>
      </c>
      <c r="M1442" s="12">
        <v>1</v>
      </c>
      <c r="N1442" s="9" t="s">
        <v>1488</v>
      </c>
      <c r="O1442" s="6" t="s">
        <v>1560</v>
      </c>
      <c r="P1442" s="11">
        <v>22.24</v>
      </c>
      <c r="Q1442" s="16">
        <v>45597</v>
      </c>
      <c r="R1442" s="6" t="s">
        <v>2924</v>
      </c>
      <c r="S1442" s="9">
        <f t="shared" si="176"/>
        <v>2024</v>
      </c>
      <c r="T1442" s="12">
        <f t="shared" si="177"/>
        <v>10</v>
      </c>
      <c r="U1442" s="6" t="str">
        <f t="shared" si="178"/>
        <v>Oktober</v>
      </c>
      <c r="V1442" s="9" t="str">
        <f t="shared" si="179"/>
        <v>Q4</v>
      </c>
      <c r="W1442" s="10">
        <f t="shared" si="180"/>
        <v>3700.9250000000002</v>
      </c>
      <c r="X1442" s="12">
        <f t="shared" si="181"/>
        <v>8</v>
      </c>
      <c r="Y1442" s="9" t="str">
        <f t="shared" si="182"/>
        <v>Returned</v>
      </c>
      <c r="Z1442" s="6" t="str">
        <f t="shared" si="183"/>
        <v>Medium</v>
      </c>
    </row>
    <row r="1443" spans="1:26" x14ac:dyDescent="0.35">
      <c r="A1443" s="8">
        <v>45246</v>
      </c>
      <c r="B1443" s="6" t="s">
        <v>22</v>
      </c>
      <c r="C1443" s="6" t="s">
        <v>27</v>
      </c>
      <c r="D1443" s="12">
        <v>8</v>
      </c>
      <c r="E1443" s="10">
        <v>493.35</v>
      </c>
      <c r="F1443" s="6" t="s">
        <v>31</v>
      </c>
      <c r="G1443" s="6" t="s">
        <v>35</v>
      </c>
      <c r="H1443" s="7">
        <v>0.1</v>
      </c>
      <c r="I1443" s="6" t="s">
        <v>37</v>
      </c>
      <c r="J1443" s="10">
        <v>3552.12</v>
      </c>
      <c r="K1443" s="6" t="s">
        <v>46</v>
      </c>
      <c r="L1443" s="6" t="s">
        <v>47</v>
      </c>
      <c r="M1443" s="12">
        <v>1</v>
      </c>
      <c r="N1443" s="9" t="s">
        <v>1489</v>
      </c>
      <c r="O1443" s="6" t="s">
        <v>2873</v>
      </c>
      <c r="P1443" s="11">
        <v>12.86</v>
      </c>
      <c r="Q1443" s="16">
        <v>45250</v>
      </c>
      <c r="R1443" s="6" t="s">
        <v>2925</v>
      </c>
      <c r="S1443" s="9">
        <f t="shared" si="176"/>
        <v>2023</v>
      </c>
      <c r="T1443" s="12">
        <f t="shared" si="177"/>
        <v>11</v>
      </c>
      <c r="U1443" s="6" t="str">
        <f t="shared" si="178"/>
        <v>November</v>
      </c>
      <c r="V1443" s="9" t="str">
        <f t="shared" si="179"/>
        <v>Q4</v>
      </c>
      <c r="W1443" s="10">
        <f t="shared" si="180"/>
        <v>3539.2599999999998</v>
      </c>
      <c r="X1443" s="12">
        <f t="shared" si="181"/>
        <v>4</v>
      </c>
      <c r="Y1443" s="9" t="str">
        <f t="shared" si="182"/>
        <v>Returned</v>
      </c>
      <c r="Z1443" s="6" t="str">
        <f t="shared" si="183"/>
        <v>Medium</v>
      </c>
    </row>
    <row r="1444" spans="1:26" x14ac:dyDescent="0.35">
      <c r="A1444" s="8">
        <v>45382</v>
      </c>
      <c r="B1444" s="6" t="s">
        <v>19</v>
      </c>
      <c r="C1444" s="6" t="s">
        <v>23</v>
      </c>
      <c r="D1444" s="12">
        <v>13</v>
      </c>
      <c r="E1444" s="10">
        <v>428.59</v>
      </c>
      <c r="F1444" s="6" t="s">
        <v>33</v>
      </c>
      <c r="G1444" s="6" t="s">
        <v>35</v>
      </c>
      <c r="H1444" s="7">
        <v>0</v>
      </c>
      <c r="I1444" s="6" t="s">
        <v>41</v>
      </c>
      <c r="J1444" s="10">
        <v>5571.67</v>
      </c>
      <c r="K1444" s="6" t="s">
        <v>46</v>
      </c>
      <c r="L1444" s="6" t="s">
        <v>47</v>
      </c>
      <c r="M1444" s="12">
        <v>0</v>
      </c>
      <c r="N1444" s="9" t="s">
        <v>1490</v>
      </c>
      <c r="O1444" s="6" t="s">
        <v>2874</v>
      </c>
      <c r="P1444" s="11">
        <v>23.89</v>
      </c>
      <c r="Q1444" s="16">
        <v>45390</v>
      </c>
      <c r="R1444" s="6" t="s">
        <v>2922</v>
      </c>
      <c r="S1444" s="9">
        <f t="shared" si="176"/>
        <v>2024</v>
      </c>
      <c r="T1444" s="12">
        <f t="shared" si="177"/>
        <v>3</v>
      </c>
      <c r="U1444" s="6" t="str">
        <f t="shared" si="178"/>
        <v>Maret</v>
      </c>
      <c r="V1444" s="9" t="str">
        <f t="shared" si="179"/>
        <v>Q1</v>
      </c>
      <c r="W1444" s="10">
        <f t="shared" si="180"/>
        <v>5547.78</v>
      </c>
      <c r="X1444" s="12">
        <f t="shared" si="181"/>
        <v>8</v>
      </c>
      <c r="Y1444" s="9" t="str">
        <f t="shared" si="182"/>
        <v>Completed</v>
      </c>
      <c r="Z1444" s="6" t="str">
        <f t="shared" si="183"/>
        <v>No Discount</v>
      </c>
    </row>
    <row r="1445" spans="1:26" x14ac:dyDescent="0.35">
      <c r="A1445" s="8">
        <v>44970</v>
      </c>
      <c r="B1445" s="6" t="s">
        <v>18</v>
      </c>
      <c r="C1445" s="6" t="s">
        <v>23</v>
      </c>
      <c r="D1445" s="12">
        <v>7</v>
      </c>
      <c r="E1445" s="10">
        <v>242.11</v>
      </c>
      <c r="F1445" s="6" t="s">
        <v>32</v>
      </c>
      <c r="G1445" s="6" t="s">
        <v>34</v>
      </c>
      <c r="H1445" s="7">
        <v>0.05</v>
      </c>
      <c r="I1445" s="6" t="s">
        <v>36</v>
      </c>
      <c r="J1445" s="10">
        <v>1610.0315000000001</v>
      </c>
      <c r="K1445" s="6" t="s">
        <v>45</v>
      </c>
      <c r="L1445" s="6" t="s">
        <v>49</v>
      </c>
      <c r="M1445" s="12">
        <v>0</v>
      </c>
      <c r="N1445" s="9" t="s">
        <v>1491</v>
      </c>
      <c r="O1445" s="6" t="s">
        <v>2374</v>
      </c>
      <c r="P1445" s="11">
        <v>47.19</v>
      </c>
      <c r="Q1445" s="16">
        <v>44975</v>
      </c>
      <c r="R1445" s="6" t="s">
        <v>2921</v>
      </c>
      <c r="S1445" s="9">
        <f t="shared" si="176"/>
        <v>2023</v>
      </c>
      <c r="T1445" s="12">
        <f t="shared" si="177"/>
        <v>2</v>
      </c>
      <c r="U1445" s="6" t="str">
        <f t="shared" si="178"/>
        <v>Februari</v>
      </c>
      <c r="V1445" s="9" t="str">
        <f t="shared" si="179"/>
        <v>Q1</v>
      </c>
      <c r="W1445" s="10">
        <f t="shared" si="180"/>
        <v>1562.8415</v>
      </c>
      <c r="X1445" s="12">
        <f t="shared" si="181"/>
        <v>5</v>
      </c>
      <c r="Y1445" s="9" t="str">
        <f t="shared" si="182"/>
        <v>Completed</v>
      </c>
      <c r="Z1445" s="6" t="str">
        <f t="shared" si="183"/>
        <v>Low</v>
      </c>
    </row>
    <row r="1446" spans="1:26" x14ac:dyDescent="0.35">
      <c r="A1446" s="8">
        <v>45189</v>
      </c>
      <c r="B1446" s="6" t="s">
        <v>19</v>
      </c>
      <c r="C1446" s="6" t="s">
        <v>28</v>
      </c>
      <c r="D1446" s="12">
        <v>17</v>
      </c>
      <c r="E1446" s="10">
        <v>477.38</v>
      </c>
      <c r="F1446" s="6" t="s">
        <v>32</v>
      </c>
      <c r="G1446" s="6" t="s">
        <v>35</v>
      </c>
      <c r="H1446" s="7">
        <v>0.05</v>
      </c>
      <c r="I1446" s="6" t="s">
        <v>37</v>
      </c>
      <c r="J1446" s="10">
        <v>7709.6869999999999</v>
      </c>
      <c r="K1446" s="6" t="s">
        <v>43</v>
      </c>
      <c r="L1446" s="6" t="s">
        <v>47</v>
      </c>
      <c r="M1446" s="12">
        <v>0</v>
      </c>
      <c r="N1446" s="9" t="s">
        <v>1492</v>
      </c>
      <c r="O1446" s="6" t="s">
        <v>2875</v>
      </c>
      <c r="P1446" s="11">
        <v>35.28</v>
      </c>
      <c r="Q1446" s="16">
        <v>45196</v>
      </c>
      <c r="R1446" s="6" t="s">
        <v>2922</v>
      </c>
      <c r="S1446" s="9">
        <f t="shared" si="176"/>
        <v>2023</v>
      </c>
      <c r="T1446" s="12">
        <f t="shared" si="177"/>
        <v>9</v>
      </c>
      <c r="U1446" s="6" t="str">
        <f t="shared" si="178"/>
        <v>September</v>
      </c>
      <c r="V1446" s="9" t="str">
        <f t="shared" si="179"/>
        <v>Q3</v>
      </c>
      <c r="W1446" s="10">
        <f t="shared" si="180"/>
        <v>7674.4070000000002</v>
      </c>
      <c r="X1446" s="12">
        <f t="shared" si="181"/>
        <v>7</v>
      </c>
      <c r="Y1446" s="9" t="str">
        <f t="shared" si="182"/>
        <v>Completed</v>
      </c>
      <c r="Z1446" s="6" t="str">
        <f t="shared" si="183"/>
        <v>Low</v>
      </c>
    </row>
    <row r="1447" spans="1:26" x14ac:dyDescent="0.35">
      <c r="A1447" s="8">
        <v>45104</v>
      </c>
      <c r="B1447" s="6" t="s">
        <v>19</v>
      </c>
      <c r="C1447" s="6" t="s">
        <v>26</v>
      </c>
      <c r="D1447" s="12">
        <v>3</v>
      </c>
      <c r="E1447" s="10">
        <v>261.60000000000002</v>
      </c>
      <c r="F1447" s="6" t="s">
        <v>33</v>
      </c>
      <c r="G1447" s="6" t="s">
        <v>35</v>
      </c>
      <c r="H1447" s="7">
        <v>0.05</v>
      </c>
      <c r="I1447" s="6" t="s">
        <v>40</v>
      </c>
      <c r="J1447" s="10">
        <v>745.56000000000006</v>
      </c>
      <c r="K1447" s="6" t="s">
        <v>46</v>
      </c>
      <c r="L1447" s="6" t="s">
        <v>49</v>
      </c>
      <c r="M1447" s="12">
        <v>0</v>
      </c>
      <c r="N1447" s="9" t="s">
        <v>1493</v>
      </c>
      <c r="O1447" s="6" t="s">
        <v>2876</v>
      </c>
      <c r="P1447" s="11">
        <v>42.11</v>
      </c>
      <c r="Q1447" s="16">
        <v>45114</v>
      </c>
      <c r="R1447" s="6" t="s">
        <v>2922</v>
      </c>
      <c r="S1447" s="9">
        <f t="shared" si="176"/>
        <v>2023</v>
      </c>
      <c r="T1447" s="12">
        <f t="shared" si="177"/>
        <v>6</v>
      </c>
      <c r="U1447" s="6" t="str">
        <f t="shared" si="178"/>
        <v>Juni</v>
      </c>
      <c r="V1447" s="9" t="str">
        <f t="shared" si="179"/>
        <v>Q2</v>
      </c>
      <c r="W1447" s="10">
        <f t="shared" si="180"/>
        <v>703.45</v>
      </c>
      <c r="X1447" s="12">
        <f t="shared" si="181"/>
        <v>10</v>
      </c>
      <c r="Y1447" s="9" t="str">
        <f t="shared" si="182"/>
        <v>Completed</v>
      </c>
      <c r="Z1447" s="6" t="str">
        <f t="shared" si="183"/>
        <v>Low</v>
      </c>
    </row>
    <row r="1448" spans="1:26" x14ac:dyDescent="0.35">
      <c r="A1448" s="8">
        <v>45749</v>
      </c>
      <c r="B1448" s="6" t="s">
        <v>21</v>
      </c>
      <c r="C1448" s="6" t="s">
        <v>23</v>
      </c>
      <c r="D1448" s="12">
        <v>6</v>
      </c>
      <c r="E1448" s="10">
        <v>416.2</v>
      </c>
      <c r="F1448" s="6" t="s">
        <v>31</v>
      </c>
      <c r="G1448" s="6" t="s">
        <v>34</v>
      </c>
      <c r="H1448" s="7">
        <v>0.05</v>
      </c>
      <c r="I1448" s="6" t="s">
        <v>37</v>
      </c>
      <c r="J1448" s="10">
        <v>2372.34</v>
      </c>
      <c r="K1448" s="6" t="s">
        <v>46</v>
      </c>
      <c r="L1448" s="6" t="s">
        <v>49</v>
      </c>
      <c r="M1448" s="12">
        <v>1</v>
      </c>
      <c r="N1448" s="9" t="s">
        <v>1494</v>
      </c>
      <c r="O1448" s="6" t="s">
        <v>2877</v>
      </c>
      <c r="P1448" s="11">
        <v>44.14</v>
      </c>
      <c r="Q1448" s="16">
        <v>45753</v>
      </c>
      <c r="R1448" s="6" t="s">
        <v>2924</v>
      </c>
      <c r="S1448" s="9">
        <f t="shared" si="176"/>
        <v>2025</v>
      </c>
      <c r="T1448" s="12">
        <f t="shared" si="177"/>
        <v>4</v>
      </c>
      <c r="U1448" s="6" t="str">
        <f t="shared" si="178"/>
        <v>April</v>
      </c>
      <c r="V1448" s="9" t="str">
        <f t="shared" si="179"/>
        <v>Q2</v>
      </c>
      <c r="W1448" s="10">
        <f t="shared" si="180"/>
        <v>2328.2000000000003</v>
      </c>
      <c r="X1448" s="12">
        <f t="shared" si="181"/>
        <v>4</v>
      </c>
      <c r="Y1448" s="9" t="str">
        <f t="shared" si="182"/>
        <v>Returned</v>
      </c>
      <c r="Z1448" s="6" t="str">
        <f t="shared" si="183"/>
        <v>Low</v>
      </c>
    </row>
    <row r="1449" spans="1:26" x14ac:dyDescent="0.35">
      <c r="A1449" s="8">
        <v>45763</v>
      </c>
      <c r="B1449" s="6" t="s">
        <v>20</v>
      </c>
      <c r="C1449" s="6" t="s">
        <v>29</v>
      </c>
      <c r="D1449" s="12">
        <v>15</v>
      </c>
      <c r="E1449" s="10">
        <v>99.66</v>
      </c>
      <c r="F1449" s="6" t="s">
        <v>31</v>
      </c>
      <c r="G1449" s="6" t="s">
        <v>34</v>
      </c>
      <c r="H1449" s="7">
        <v>0</v>
      </c>
      <c r="I1449" s="6" t="s">
        <v>36</v>
      </c>
      <c r="J1449" s="10">
        <v>1494.9</v>
      </c>
      <c r="K1449" s="6" t="s">
        <v>46</v>
      </c>
      <c r="L1449" s="6" t="s">
        <v>47</v>
      </c>
      <c r="M1449" s="12">
        <v>0</v>
      </c>
      <c r="N1449" s="9" t="s">
        <v>1495</v>
      </c>
      <c r="O1449" s="6" t="s">
        <v>2878</v>
      </c>
      <c r="P1449" s="11">
        <v>27.55</v>
      </c>
      <c r="Q1449" s="16">
        <v>45773</v>
      </c>
      <c r="R1449" s="6" t="s">
        <v>2923</v>
      </c>
      <c r="S1449" s="9">
        <f t="shared" si="176"/>
        <v>2025</v>
      </c>
      <c r="T1449" s="12">
        <f t="shared" si="177"/>
        <v>4</v>
      </c>
      <c r="U1449" s="6" t="str">
        <f t="shared" si="178"/>
        <v>April</v>
      </c>
      <c r="V1449" s="9" t="str">
        <f t="shared" si="179"/>
        <v>Q2</v>
      </c>
      <c r="W1449" s="10">
        <f t="shared" si="180"/>
        <v>1467.3500000000001</v>
      </c>
      <c r="X1449" s="12">
        <f t="shared" si="181"/>
        <v>10</v>
      </c>
      <c r="Y1449" s="9" t="str">
        <f t="shared" si="182"/>
        <v>Completed</v>
      </c>
      <c r="Z1449" s="6" t="str">
        <f t="shared" si="183"/>
        <v>No Discount</v>
      </c>
    </row>
    <row r="1450" spans="1:26" x14ac:dyDescent="0.35">
      <c r="A1450" s="8">
        <v>45482</v>
      </c>
      <c r="B1450" s="6" t="s">
        <v>21</v>
      </c>
      <c r="C1450" s="6" t="s">
        <v>23</v>
      </c>
      <c r="D1450" s="12">
        <v>16</v>
      </c>
      <c r="E1450" s="10">
        <v>55.56</v>
      </c>
      <c r="F1450" s="6" t="s">
        <v>33</v>
      </c>
      <c r="G1450" s="6" t="s">
        <v>34</v>
      </c>
      <c r="H1450" s="7">
        <v>0.15</v>
      </c>
      <c r="I1450" s="6" t="s">
        <v>38</v>
      </c>
      <c r="J1450" s="10">
        <v>755.61599999999999</v>
      </c>
      <c r="K1450" s="6" t="s">
        <v>46</v>
      </c>
      <c r="L1450" s="6" t="s">
        <v>2928</v>
      </c>
      <c r="M1450" s="12">
        <v>1</v>
      </c>
      <c r="N1450" s="9" t="s">
        <v>1496</v>
      </c>
      <c r="O1450" s="6" t="s">
        <v>2879</v>
      </c>
      <c r="P1450" s="11">
        <v>17.809999999999999</v>
      </c>
      <c r="Q1450" s="16">
        <v>45490</v>
      </c>
      <c r="R1450" s="6" t="s">
        <v>2924</v>
      </c>
      <c r="S1450" s="9">
        <f t="shared" si="176"/>
        <v>2024</v>
      </c>
      <c r="T1450" s="12">
        <f t="shared" si="177"/>
        <v>7</v>
      </c>
      <c r="U1450" s="6" t="str">
        <f t="shared" si="178"/>
        <v>Juli</v>
      </c>
      <c r="V1450" s="9" t="str">
        <f t="shared" si="179"/>
        <v>Q3</v>
      </c>
      <c r="W1450" s="10">
        <f t="shared" si="180"/>
        <v>737.80600000000004</v>
      </c>
      <c r="X1450" s="12">
        <f t="shared" si="181"/>
        <v>8</v>
      </c>
      <c r="Y1450" s="9" t="str">
        <f t="shared" si="182"/>
        <v>Returned</v>
      </c>
      <c r="Z1450" s="6" t="str">
        <f t="shared" si="183"/>
        <v>High</v>
      </c>
    </row>
    <row r="1451" spans="1:26" x14ac:dyDescent="0.35">
      <c r="A1451" s="8">
        <v>45831</v>
      </c>
      <c r="B1451" s="6" t="s">
        <v>18</v>
      </c>
      <c r="C1451" s="6" t="s">
        <v>24</v>
      </c>
      <c r="D1451" s="12">
        <v>20</v>
      </c>
      <c r="E1451" s="10">
        <v>243.47</v>
      </c>
      <c r="F1451" s="6" t="s">
        <v>31</v>
      </c>
      <c r="G1451" s="6" t="s">
        <v>34</v>
      </c>
      <c r="H1451" s="7">
        <v>0.05</v>
      </c>
      <c r="I1451" s="6" t="s">
        <v>37</v>
      </c>
      <c r="J1451" s="10">
        <v>4625.9299999999994</v>
      </c>
      <c r="K1451" s="6" t="s">
        <v>43</v>
      </c>
      <c r="L1451" s="6" t="s">
        <v>47</v>
      </c>
      <c r="M1451" s="12">
        <v>1</v>
      </c>
      <c r="N1451" s="9" t="s">
        <v>1497</v>
      </c>
      <c r="O1451" s="6" t="s">
        <v>2746</v>
      </c>
      <c r="P1451" s="11">
        <v>32.28</v>
      </c>
      <c r="Q1451" s="16">
        <v>45841</v>
      </c>
      <c r="R1451" s="6" t="s">
        <v>2921</v>
      </c>
      <c r="S1451" s="9">
        <f t="shared" si="176"/>
        <v>2025</v>
      </c>
      <c r="T1451" s="12">
        <f t="shared" si="177"/>
        <v>6</v>
      </c>
      <c r="U1451" s="6" t="str">
        <f t="shared" si="178"/>
        <v>Juni</v>
      </c>
      <c r="V1451" s="9" t="str">
        <f t="shared" si="179"/>
        <v>Q2</v>
      </c>
      <c r="W1451" s="10">
        <f t="shared" si="180"/>
        <v>4593.6499999999996</v>
      </c>
      <c r="X1451" s="12">
        <f t="shared" si="181"/>
        <v>10</v>
      </c>
      <c r="Y1451" s="9" t="str">
        <f t="shared" si="182"/>
        <v>Returned</v>
      </c>
      <c r="Z1451" s="6" t="str">
        <f t="shared" si="183"/>
        <v>Low</v>
      </c>
    </row>
    <row r="1452" spans="1:26" x14ac:dyDescent="0.35">
      <c r="A1452" s="8">
        <v>45452</v>
      </c>
      <c r="B1452" s="6" t="s">
        <v>18</v>
      </c>
      <c r="C1452" s="6" t="s">
        <v>28</v>
      </c>
      <c r="D1452" s="12">
        <v>11</v>
      </c>
      <c r="E1452" s="10">
        <v>185.59</v>
      </c>
      <c r="F1452" s="6" t="s">
        <v>30</v>
      </c>
      <c r="G1452" s="6" t="s">
        <v>35</v>
      </c>
      <c r="H1452" s="7">
        <v>0.1</v>
      </c>
      <c r="I1452" s="6" t="s">
        <v>39</v>
      </c>
      <c r="J1452" s="10">
        <v>1837.3409999999999</v>
      </c>
      <c r="K1452" s="6" t="s">
        <v>43</v>
      </c>
      <c r="L1452" s="6" t="s">
        <v>2928</v>
      </c>
      <c r="M1452" s="12">
        <v>0</v>
      </c>
      <c r="N1452" s="9" t="s">
        <v>1498</v>
      </c>
      <c r="O1452" s="6" t="s">
        <v>2326</v>
      </c>
      <c r="P1452" s="11">
        <v>45.19</v>
      </c>
      <c r="Q1452" s="16">
        <v>45461</v>
      </c>
      <c r="R1452" s="6" t="s">
        <v>2921</v>
      </c>
      <c r="S1452" s="9">
        <f t="shared" si="176"/>
        <v>2024</v>
      </c>
      <c r="T1452" s="12">
        <f t="shared" si="177"/>
        <v>6</v>
      </c>
      <c r="U1452" s="6" t="str">
        <f t="shared" si="178"/>
        <v>Juni</v>
      </c>
      <c r="V1452" s="9" t="str">
        <f t="shared" si="179"/>
        <v>Q2</v>
      </c>
      <c r="W1452" s="10">
        <f t="shared" si="180"/>
        <v>1792.1509999999998</v>
      </c>
      <c r="X1452" s="12">
        <f t="shared" si="181"/>
        <v>9</v>
      </c>
      <c r="Y1452" s="9" t="str">
        <f t="shared" si="182"/>
        <v>Completed</v>
      </c>
      <c r="Z1452" s="6" t="str">
        <f t="shared" si="183"/>
        <v>Medium</v>
      </c>
    </row>
    <row r="1453" spans="1:26" x14ac:dyDescent="0.35">
      <c r="A1453" s="8">
        <v>45261</v>
      </c>
      <c r="B1453" s="6" t="s">
        <v>21</v>
      </c>
      <c r="C1453" s="6" t="s">
        <v>25</v>
      </c>
      <c r="D1453" s="12">
        <v>11</v>
      </c>
      <c r="E1453" s="10">
        <v>347.38</v>
      </c>
      <c r="F1453" s="6" t="s">
        <v>32</v>
      </c>
      <c r="G1453" s="6" t="s">
        <v>34</v>
      </c>
      <c r="H1453" s="7">
        <v>0.05</v>
      </c>
      <c r="I1453" s="6" t="s">
        <v>36</v>
      </c>
      <c r="J1453" s="10">
        <v>3630.1210000000001</v>
      </c>
      <c r="K1453" s="6" t="s">
        <v>44</v>
      </c>
      <c r="L1453" s="6" t="s">
        <v>47</v>
      </c>
      <c r="M1453" s="12">
        <v>0</v>
      </c>
      <c r="N1453" s="9" t="s">
        <v>1499</v>
      </c>
      <c r="O1453" s="6" t="s">
        <v>2880</v>
      </c>
      <c r="P1453" s="11">
        <v>24.8</v>
      </c>
      <c r="Q1453" s="16">
        <v>45263</v>
      </c>
      <c r="R1453" s="6" t="s">
        <v>2924</v>
      </c>
      <c r="S1453" s="9">
        <f t="shared" si="176"/>
        <v>2023</v>
      </c>
      <c r="T1453" s="12">
        <f t="shared" si="177"/>
        <v>12</v>
      </c>
      <c r="U1453" s="6" t="str">
        <f t="shared" si="178"/>
        <v>Desember</v>
      </c>
      <c r="V1453" s="9" t="str">
        <f t="shared" si="179"/>
        <v>Q4</v>
      </c>
      <c r="W1453" s="10">
        <f t="shared" si="180"/>
        <v>3605.3209999999999</v>
      </c>
      <c r="X1453" s="12">
        <f t="shared" si="181"/>
        <v>2</v>
      </c>
      <c r="Y1453" s="9" t="str">
        <f t="shared" si="182"/>
        <v>Completed</v>
      </c>
      <c r="Z1453" s="6" t="str">
        <f t="shared" si="183"/>
        <v>Low</v>
      </c>
    </row>
    <row r="1454" spans="1:26" x14ac:dyDescent="0.35">
      <c r="A1454" s="8">
        <v>45497</v>
      </c>
      <c r="B1454" s="6" t="s">
        <v>22</v>
      </c>
      <c r="C1454" s="6" t="s">
        <v>28</v>
      </c>
      <c r="D1454" s="12">
        <v>15</v>
      </c>
      <c r="E1454" s="10">
        <v>318.02999999999997</v>
      </c>
      <c r="F1454" s="6" t="s">
        <v>33</v>
      </c>
      <c r="G1454" s="6" t="s">
        <v>35</v>
      </c>
      <c r="H1454" s="7">
        <v>0.05</v>
      </c>
      <c r="I1454" s="6" t="s">
        <v>40</v>
      </c>
      <c r="J1454" s="10">
        <v>4531.9274999999998</v>
      </c>
      <c r="K1454" s="6" t="s">
        <v>43</v>
      </c>
      <c r="L1454" s="6" t="s">
        <v>49</v>
      </c>
      <c r="M1454" s="12">
        <v>1</v>
      </c>
      <c r="N1454" s="9" t="s">
        <v>1500</v>
      </c>
      <c r="O1454" s="6" t="s">
        <v>2881</v>
      </c>
      <c r="P1454" s="11">
        <v>24.38</v>
      </c>
      <c r="Q1454" s="16">
        <v>45503</v>
      </c>
      <c r="R1454" s="6" t="s">
        <v>2925</v>
      </c>
      <c r="S1454" s="9">
        <f t="shared" si="176"/>
        <v>2024</v>
      </c>
      <c r="T1454" s="12">
        <f t="shared" si="177"/>
        <v>7</v>
      </c>
      <c r="U1454" s="6" t="str">
        <f t="shared" si="178"/>
        <v>Juli</v>
      </c>
      <c r="V1454" s="9" t="str">
        <f t="shared" si="179"/>
        <v>Q3</v>
      </c>
      <c r="W1454" s="10">
        <f t="shared" si="180"/>
        <v>4507.5474999999997</v>
      </c>
      <c r="X1454" s="12">
        <f t="shared" si="181"/>
        <v>6</v>
      </c>
      <c r="Y1454" s="9" t="str">
        <f t="shared" si="182"/>
        <v>Returned</v>
      </c>
      <c r="Z1454" s="6" t="str">
        <f t="shared" si="183"/>
        <v>Low</v>
      </c>
    </row>
    <row r="1455" spans="1:26" x14ac:dyDescent="0.35">
      <c r="A1455" s="8">
        <v>45028</v>
      </c>
      <c r="B1455" s="6" t="s">
        <v>22</v>
      </c>
      <c r="C1455" s="6" t="s">
        <v>26</v>
      </c>
      <c r="D1455" s="12">
        <v>15</v>
      </c>
      <c r="E1455" s="10">
        <v>242.35</v>
      </c>
      <c r="F1455" s="6" t="s">
        <v>33</v>
      </c>
      <c r="G1455" s="6" t="s">
        <v>34</v>
      </c>
      <c r="H1455" s="7">
        <v>0.15</v>
      </c>
      <c r="I1455" s="6" t="s">
        <v>40</v>
      </c>
      <c r="J1455" s="10">
        <v>3089.9625000000001</v>
      </c>
      <c r="K1455" s="6" t="s">
        <v>46</v>
      </c>
      <c r="L1455" s="6" t="s">
        <v>49</v>
      </c>
      <c r="M1455" s="12">
        <v>1</v>
      </c>
      <c r="N1455" s="9" t="s">
        <v>1501</v>
      </c>
      <c r="O1455" s="6" t="s">
        <v>2507</v>
      </c>
      <c r="P1455" s="11">
        <v>14.92</v>
      </c>
      <c r="Q1455" s="16">
        <v>45035</v>
      </c>
      <c r="R1455" s="6" t="s">
        <v>2925</v>
      </c>
      <c r="S1455" s="9">
        <f t="shared" si="176"/>
        <v>2023</v>
      </c>
      <c r="T1455" s="12">
        <f t="shared" si="177"/>
        <v>4</v>
      </c>
      <c r="U1455" s="6" t="str">
        <f t="shared" si="178"/>
        <v>April</v>
      </c>
      <c r="V1455" s="9" t="str">
        <f t="shared" si="179"/>
        <v>Q2</v>
      </c>
      <c r="W1455" s="10">
        <f t="shared" si="180"/>
        <v>3075.0425</v>
      </c>
      <c r="X1455" s="12">
        <f t="shared" si="181"/>
        <v>7</v>
      </c>
      <c r="Y1455" s="9" t="str">
        <f t="shared" si="182"/>
        <v>Returned</v>
      </c>
      <c r="Z1455" s="6" t="str">
        <f t="shared" si="183"/>
        <v>High</v>
      </c>
    </row>
    <row r="1456" spans="1:26" x14ac:dyDescent="0.35">
      <c r="A1456" s="8">
        <v>45643</v>
      </c>
      <c r="B1456" s="6" t="s">
        <v>20</v>
      </c>
      <c r="C1456" s="6" t="s">
        <v>25</v>
      </c>
      <c r="D1456" s="12">
        <v>3</v>
      </c>
      <c r="E1456" s="10">
        <v>82.09</v>
      </c>
      <c r="F1456" s="6" t="s">
        <v>30</v>
      </c>
      <c r="G1456" s="6" t="s">
        <v>35</v>
      </c>
      <c r="H1456" s="7">
        <v>0.15</v>
      </c>
      <c r="I1456" s="6" t="s">
        <v>36</v>
      </c>
      <c r="J1456" s="10">
        <v>209.3295</v>
      </c>
      <c r="K1456" s="6" t="s">
        <v>43</v>
      </c>
      <c r="L1456" s="6" t="s">
        <v>49</v>
      </c>
      <c r="M1456" s="12">
        <v>1</v>
      </c>
      <c r="N1456" s="9" t="s">
        <v>1502</v>
      </c>
      <c r="O1456" s="6" t="s">
        <v>2882</v>
      </c>
      <c r="P1456" s="11">
        <v>12.63</v>
      </c>
      <c r="Q1456" s="16">
        <v>45652</v>
      </c>
      <c r="R1456" s="6" t="s">
        <v>2923</v>
      </c>
      <c r="S1456" s="9">
        <f t="shared" si="176"/>
        <v>2024</v>
      </c>
      <c r="T1456" s="12">
        <f t="shared" si="177"/>
        <v>12</v>
      </c>
      <c r="U1456" s="6" t="str">
        <f t="shared" si="178"/>
        <v>Desember</v>
      </c>
      <c r="V1456" s="9" t="str">
        <f t="shared" si="179"/>
        <v>Q4</v>
      </c>
      <c r="W1456" s="10">
        <f t="shared" si="180"/>
        <v>196.6995</v>
      </c>
      <c r="X1456" s="12">
        <f t="shared" si="181"/>
        <v>9</v>
      </c>
      <c r="Y1456" s="9" t="str">
        <f t="shared" si="182"/>
        <v>Returned</v>
      </c>
      <c r="Z1456" s="6" t="str">
        <f t="shared" si="183"/>
        <v>High</v>
      </c>
    </row>
    <row r="1457" spans="1:26" x14ac:dyDescent="0.35">
      <c r="A1457" s="8">
        <v>45512</v>
      </c>
      <c r="B1457" s="6" t="s">
        <v>19</v>
      </c>
      <c r="C1457" s="6" t="s">
        <v>27</v>
      </c>
      <c r="D1457" s="12">
        <v>10</v>
      </c>
      <c r="E1457" s="10">
        <v>285.73</v>
      </c>
      <c r="F1457" s="6" t="s">
        <v>33</v>
      </c>
      <c r="G1457" s="6" t="s">
        <v>34</v>
      </c>
      <c r="H1457" s="7">
        <v>0.15</v>
      </c>
      <c r="I1457" s="6" t="s">
        <v>36</v>
      </c>
      <c r="J1457" s="10">
        <v>2428.7049999999999</v>
      </c>
      <c r="K1457" s="6" t="s">
        <v>46</v>
      </c>
      <c r="L1457" s="6" t="s">
        <v>49</v>
      </c>
      <c r="M1457" s="12">
        <v>1</v>
      </c>
      <c r="N1457" s="9" t="s">
        <v>1503</v>
      </c>
      <c r="O1457" s="6" t="s">
        <v>2883</v>
      </c>
      <c r="P1457" s="11">
        <v>26.68</v>
      </c>
      <c r="Q1457" s="16">
        <v>45518</v>
      </c>
      <c r="R1457" s="6" t="s">
        <v>2922</v>
      </c>
      <c r="S1457" s="9">
        <f t="shared" si="176"/>
        <v>2024</v>
      </c>
      <c r="T1457" s="12">
        <f t="shared" si="177"/>
        <v>8</v>
      </c>
      <c r="U1457" s="6" t="str">
        <f t="shared" si="178"/>
        <v>Agustus</v>
      </c>
      <c r="V1457" s="9" t="str">
        <f t="shared" si="179"/>
        <v>Q3</v>
      </c>
      <c r="W1457" s="10">
        <f t="shared" si="180"/>
        <v>2402.0250000000001</v>
      </c>
      <c r="X1457" s="12">
        <f t="shared" si="181"/>
        <v>6</v>
      </c>
      <c r="Y1457" s="9" t="str">
        <f t="shared" si="182"/>
        <v>Returned</v>
      </c>
      <c r="Z1457" s="6" t="str">
        <f t="shared" si="183"/>
        <v>High</v>
      </c>
    </row>
    <row r="1458" spans="1:26" x14ac:dyDescent="0.35">
      <c r="A1458" s="8">
        <v>45550</v>
      </c>
      <c r="B1458" s="6" t="s">
        <v>18</v>
      </c>
      <c r="C1458" s="6" t="s">
        <v>23</v>
      </c>
      <c r="D1458" s="12">
        <v>17</v>
      </c>
      <c r="E1458" s="10">
        <v>341.52</v>
      </c>
      <c r="F1458" s="6" t="s">
        <v>32</v>
      </c>
      <c r="G1458" s="6" t="s">
        <v>34</v>
      </c>
      <c r="H1458" s="7">
        <v>0.1</v>
      </c>
      <c r="I1458" s="6" t="s">
        <v>36</v>
      </c>
      <c r="J1458" s="10">
        <v>5225.2560000000003</v>
      </c>
      <c r="K1458" s="6" t="s">
        <v>44</v>
      </c>
      <c r="L1458" s="6" t="s">
        <v>47</v>
      </c>
      <c r="M1458" s="12">
        <v>0</v>
      </c>
      <c r="N1458" s="9" t="s">
        <v>1504</v>
      </c>
      <c r="O1458" s="6" t="s">
        <v>2718</v>
      </c>
      <c r="P1458" s="11">
        <v>16.670000000000002</v>
      </c>
      <c r="Q1458" s="16">
        <v>45557</v>
      </c>
      <c r="R1458" s="6" t="s">
        <v>2921</v>
      </c>
      <c r="S1458" s="9">
        <f t="shared" si="176"/>
        <v>2024</v>
      </c>
      <c r="T1458" s="12">
        <f t="shared" si="177"/>
        <v>9</v>
      </c>
      <c r="U1458" s="6" t="str">
        <f t="shared" si="178"/>
        <v>September</v>
      </c>
      <c r="V1458" s="9" t="str">
        <f t="shared" si="179"/>
        <v>Q3</v>
      </c>
      <c r="W1458" s="10">
        <f t="shared" si="180"/>
        <v>5208.5860000000002</v>
      </c>
      <c r="X1458" s="12">
        <f t="shared" si="181"/>
        <v>7</v>
      </c>
      <c r="Y1458" s="9" t="str">
        <f t="shared" si="182"/>
        <v>Completed</v>
      </c>
      <c r="Z1458" s="6" t="str">
        <f t="shared" si="183"/>
        <v>Medium</v>
      </c>
    </row>
    <row r="1459" spans="1:26" x14ac:dyDescent="0.35">
      <c r="A1459" s="8">
        <v>45207</v>
      </c>
      <c r="B1459" s="6" t="s">
        <v>19</v>
      </c>
      <c r="C1459" s="6" t="s">
        <v>28</v>
      </c>
      <c r="D1459" s="12">
        <v>14</v>
      </c>
      <c r="E1459" s="10">
        <v>216.4</v>
      </c>
      <c r="F1459" s="6" t="s">
        <v>33</v>
      </c>
      <c r="G1459" s="6" t="s">
        <v>34</v>
      </c>
      <c r="H1459" s="7">
        <v>0.1</v>
      </c>
      <c r="I1459" s="6" t="s">
        <v>40</v>
      </c>
      <c r="J1459" s="10">
        <v>2726.64</v>
      </c>
      <c r="K1459" s="6" t="s">
        <v>45</v>
      </c>
      <c r="L1459" s="6" t="s">
        <v>49</v>
      </c>
      <c r="M1459" s="12">
        <v>0</v>
      </c>
      <c r="N1459" s="9" t="s">
        <v>1505</v>
      </c>
      <c r="O1459" s="6" t="s">
        <v>2816</v>
      </c>
      <c r="P1459" s="11">
        <v>40.74</v>
      </c>
      <c r="Q1459" s="16">
        <v>45209</v>
      </c>
      <c r="R1459" s="6" t="s">
        <v>2922</v>
      </c>
      <c r="S1459" s="9">
        <f t="shared" si="176"/>
        <v>2023</v>
      </c>
      <c r="T1459" s="12">
        <f t="shared" si="177"/>
        <v>10</v>
      </c>
      <c r="U1459" s="6" t="str">
        <f t="shared" si="178"/>
        <v>Oktober</v>
      </c>
      <c r="V1459" s="9" t="str">
        <f t="shared" si="179"/>
        <v>Q4</v>
      </c>
      <c r="W1459" s="10">
        <f t="shared" si="180"/>
        <v>2685.9</v>
      </c>
      <c r="X1459" s="12">
        <f t="shared" si="181"/>
        <v>2</v>
      </c>
      <c r="Y1459" s="9" t="str">
        <f t="shared" si="182"/>
        <v>Completed</v>
      </c>
      <c r="Z1459" s="6" t="str">
        <f t="shared" si="183"/>
        <v>Medium</v>
      </c>
    </row>
    <row r="1460" spans="1:26" x14ac:dyDescent="0.35">
      <c r="A1460" s="8">
        <v>45800</v>
      </c>
      <c r="B1460" s="6" t="s">
        <v>19</v>
      </c>
      <c r="C1460" s="6" t="s">
        <v>24</v>
      </c>
      <c r="D1460" s="12">
        <v>16</v>
      </c>
      <c r="E1460" s="10">
        <v>231.76</v>
      </c>
      <c r="F1460" s="6" t="s">
        <v>30</v>
      </c>
      <c r="G1460" s="6" t="s">
        <v>35</v>
      </c>
      <c r="H1460" s="7">
        <v>0.15</v>
      </c>
      <c r="I1460" s="6" t="s">
        <v>41</v>
      </c>
      <c r="J1460" s="10">
        <v>3151.9360000000001</v>
      </c>
      <c r="K1460" s="6" t="s">
        <v>42</v>
      </c>
      <c r="L1460" s="6" t="s">
        <v>49</v>
      </c>
      <c r="M1460" s="12">
        <v>1</v>
      </c>
      <c r="N1460" s="9" t="s">
        <v>1506</v>
      </c>
      <c r="O1460" s="6" t="s">
        <v>2884</v>
      </c>
      <c r="P1460" s="11">
        <v>9.42</v>
      </c>
      <c r="Q1460" s="16">
        <v>45804</v>
      </c>
      <c r="R1460" s="6" t="s">
        <v>2922</v>
      </c>
      <c r="S1460" s="9">
        <f t="shared" si="176"/>
        <v>2025</v>
      </c>
      <c r="T1460" s="12">
        <f t="shared" si="177"/>
        <v>5</v>
      </c>
      <c r="U1460" s="6" t="str">
        <f t="shared" si="178"/>
        <v>Mei</v>
      </c>
      <c r="V1460" s="9" t="str">
        <f t="shared" si="179"/>
        <v>Q2</v>
      </c>
      <c r="W1460" s="10">
        <f t="shared" si="180"/>
        <v>3142.5160000000001</v>
      </c>
      <c r="X1460" s="12">
        <f t="shared" si="181"/>
        <v>4</v>
      </c>
      <c r="Y1460" s="9" t="str">
        <f t="shared" si="182"/>
        <v>Returned</v>
      </c>
      <c r="Z1460" s="6" t="str">
        <f t="shared" si="183"/>
        <v>High</v>
      </c>
    </row>
    <row r="1461" spans="1:26" x14ac:dyDescent="0.35">
      <c r="A1461" s="8">
        <v>44928</v>
      </c>
      <c r="B1461" s="6" t="s">
        <v>19</v>
      </c>
      <c r="C1461" s="6" t="s">
        <v>23</v>
      </c>
      <c r="D1461" s="12">
        <v>7</v>
      </c>
      <c r="E1461" s="10">
        <v>61.47</v>
      </c>
      <c r="F1461" s="6" t="s">
        <v>32</v>
      </c>
      <c r="G1461" s="6" t="s">
        <v>35</v>
      </c>
      <c r="H1461" s="7">
        <v>0.15</v>
      </c>
      <c r="I1461" s="6" t="s">
        <v>36</v>
      </c>
      <c r="J1461" s="10">
        <v>365.74650000000003</v>
      </c>
      <c r="K1461" s="6" t="s">
        <v>42</v>
      </c>
      <c r="L1461" s="6" t="s">
        <v>47</v>
      </c>
      <c r="M1461" s="12">
        <v>0</v>
      </c>
      <c r="N1461" s="9" t="s">
        <v>1507</v>
      </c>
      <c r="O1461" s="6" t="s">
        <v>2885</v>
      </c>
      <c r="P1461" s="11">
        <v>14.44</v>
      </c>
      <c r="Q1461" s="16">
        <v>44938</v>
      </c>
      <c r="R1461" s="6" t="s">
        <v>2922</v>
      </c>
      <c r="S1461" s="9">
        <f t="shared" si="176"/>
        <v>2023</v>
      </c>
      <c r="T1461" s="12">
        <f t="shared" si="177"/>
        <v>1</v>
      </c>
      <c r="U1461" s="6" t="str">
        <f t="shared" si="178"/>
        <v>Januari</v>
      </c>
      <c r="V1461" s="9" t="str">
        <f t="shared" si="179"/>
        <v>Q1</v>
      </c>
      <c r="W1461" s="10">
        <f t="shared" si="180"/>
        <v>351.30650000000003</v>
      </c>
      <c r="X1461" s="12">
        <f t="shared" si="181"/>
        <v>10</v>
      </c>
      <c r="Y1461" s="9" t="str">
        <f t="shared" si="182"/>
        <v>Completed</v>
      </c>
      <c r="Z1461" s="6" t="str">
        <f t="shared" si="183"/>
        <v>High</v>
      </c>
    </row>
    <row r="1462" spans="1:26" x14ac:dyDescent="0.35">
      <c r="A1462" s="8">
        <v>45218</v>
      </c>
      <c r="B1462" s="6" t="s">
        <v>20</v>
      </c>
      <c r="C1462" s="6" t="s">
        <v>25</v>
      </c>
      <c r="D1462" s="12">
        <v>15</v>
      </c>
      <c r="E1462" s="10">
        <v>434.44</v>
      </c>
      <c r="F1462" s="6" t="s">
        <v>30</v>
      </c>
      <c r="G1462" s="6" t="s">
        <v>34</v>
      </c>
      <c r="H1462" s="7">
        <v>0</v>
      </c>
      <c r="I1462" s="6" t="s">
        <v>41</v>
      </c>
      <c r="J1462" s="10">
        <v>6516.6</v>
      </c>
      <c r="K1462" s="6" t="s">
        <v>45</v>
      </c>
      <c r="L1462" s="6" t="s">
        <v>2928</v>
      </c>
      <c r="M1462" s="12">
        <v>1</v>
      </c>
      <c r="N1462" s="9" t="s">
        <v>1508</v>
      </c>
      <c r="O1462" s="6" t="s">
        <v>2886</v>
      </c>
      <c r="P1462" s="11">
        <v>33.86</v>
      </c>
      <c r="Q1462" s="16">
        <v>45227</v>
      </c>
      <c r="R1462" s="6" t="s">
        <v>2923</v>
      </c>
      <c r="S1462" s="9">
        <f t="shared" si="176"/>
        <v>2023</v>
      </c>
      <c r="T1462" s="12">
        <f t="shared" si="177"/>
        <v>10</v>
      </c>
      <c r="U1462" s="6" t="str">
        <f t="shared" si="178"/>
        <v>Oktober</v>
      </c>
      <c r="V1462" s="9" t="str">
        <f t="shared" si="179"/>
        <v>Q4</v>
      </c>
      <c r="W1462" s="10">
        <f t="shared" si="180"/>
        <v>6482.7400000000007</v>
      </c>
      <c r="X1462" s="12">
        <f t="shared" si="181"/>
        <v>9</v>
      </c>
      <c r="Y1462" s="9" t="str">
        <f t="shared" si="182"/>
        <v>Returned</v>
      </c>
      <c r="Z1462" s="6" t="str">
        <f t="shared" si="183"/>
        <v>No Discount</v>
      </c>
    </row>
    <row r="1463" spans="1:26" x14ac:dyDescent="0.35">
      <c r="A1463" s="8">
        <v>45772</v>
      </c>
      <c r="B1463" s="6" t="s">
        <v>22</v>
      </c>
      <c r="C1463" s="6" t="s">
        <v>26</v>
      </c>
      <c r="D1463" s="12">
        <v>16</v>
      </c>
      <c r="E1463" s="10">
        <v>484.01</v>
      </c>
      <c r="F1463" s="6" t="s">
        <v>31</v>
      </c>
      <c r="G1463" s="6" t="s">
        <v>34</v>
      </c>
      <c r="H1463" s="7">
        <v>0</v>
      </c>
      <c r="I1463" s="6" t="s">
        <v>37</v>
      </c>
      <c r="J1463" s="10">
        <v>7744.16</v>
      </c>
      <c r="K1463" s="6" t="s">
        <v>42</v>
      </c>
      <c r="L1463" s="6" t="s">
        <v>48</v>
      </c>
      <c r="M1463" s="12">
        <v>1</v>
      </c>
      <c r="N1463" s="9" t="s">
        <v>1509</v>
      </c>
      <c r="O1463" s="6" t="s">
        <v>2887</v>
      </c>
      <c r="P1463" s="11">
        <v>9.65</v>
      </c>
      <c r="Q1463" s="16">
        <v>45778</v>
      </c>
      <c r="R1463" s="6" t="s">
        <v>2925</v>
      </c>
      <c r="S1463" s="9">
        <f t="shared" si="176"/>
        <v>2025</v>
      </c>
      <c r="T1463" s="12">
        <f t="shared" si="177"/>
        <v>4</v>
      </c>
      <c r="U1463" s="6" t="str">
        <f t="shared" si="178"/>
        <v>April</v>
      </c>
      <c r="V1463" s="9" t="str">
        <f t="shared" si="179"/>
        <v>Q2</v>
      </c>
      <c r="W1463" s="10">
        <f t="shared" si="180"/>
        <v>7734.51</v>
      </c>
      <c r="X1463" s="12">
        <f t="shared" si="181"/>
        <v>6</v>
      </c>
      <c r="Y1463" s="9" t="str">
        <f t="shared" si="182"/>
        <v>Returned</v>
      </c>
      <c r="Z1463" s="6" t="str">
        <f t="shared" si="183"/>
        <v>No Discount</v>
      </c>
    </row>
    <row r="1464" spans="1:26" x14ac:dyDescent="0.35">
      <c r="A1464" s="8">
        <v>45382</v>
      </c>
      <c r="B1464" s="6" t="s">
        <v>21</v>
      </c>
      <c r="C1464" s="6" t="s">
        <v>25</v>
      </c>
      <c r="D1464" s="12">
        <v>2</v>
      </c>
      <c r="E1464" s="10">
        <v>55.08</v>
      </c>
      <c r="F1464" s="6" t="s">
        <v>32</v>
      </c>
      <c r="G1464" s="6" t="s">
        <v>34</v>
      </c>
      <c r="H1464" s="7">
        <v>0</v>
      </c>
      <c r="I1464" s="6" t="s">
        <v>38</v>
      </c>
      <c r="J1464" s="10">
        <v>110.16</v>
      </c>
      <c r="K1464" s="6" t="s">
        <v>44</v>
      </c>
      <c r="L1464" s="6" t="s">
        <v>47</v>
      </c>
      <c r="M1464" s="12">
        <v>0</v>
      </c>
      <c r="N1464" s="9" t="s">
        <v>1510</v>
      </c>
      <c r="O1464" s="6" t="s">
        <v>2888</v>
      </c>
      <c r="P1464" s="11">
        <v>9.85</v>
      </c>
      <c r="Q1464" s="16">
        <v>45386</v>
      </c>
      <c r="R1464" s="6" t="s">
        <v>2924</v>
      </c>
      <c r="S1464" s="9">
        <f t="shared" si="176"/>
        <v>2024</v>
      </c>
      <c r="T1464" s="12">
        <f t="shared" si="177"/>
        <v>3</v>
      </c>
      <c r="U1464" s="6" t="str">
        <f t="shared" si="178"/>
        <v>Maret</v>
      </c>
      <c r="V1464" s="9" t="str">
        <f t="shared" si="179"/>
        <v>Q1</v>
      </c>
      <c r="W1464" s="10">
        <f t="shared" si="180"/>
        <v>100.31</v>
      </c>
      <c r="X1464" s="12">
        <f t="shared" si="181"/>
        <v>4</v>
      </c>
      <c r="Y1464" s="9" t="str">
        <f t="shared" si="182"/>
        <v>Completed</v>
      </c>
      <c r="Z1464" s="6" t="str">
        <f t="shared" si="183"/>
        <v>No Discount</v>
      </c>
    </row>
    <row r="1465" spans="1:26" x14ac:dyDescent="0.35">
      <c r="A1465" s="8">
        <v>45688</v>
      </c>
      <c r="B1465" s="6" t="s">
        <v>20</v>
      </c>
      <c r="C1465" s="6" t="s">
        <v>29</v>
      </c>
      <c r="D1465" s="12">
        <v>13</v>
      </c>
      <c r="E1465" s="10">
        <v>223.44</v>
      </c>
      <c r="F1465" s="6" t="s">
        <v>30</v>
      </c>
      <c r="G1465" s="6" t="s">
        <v>35</v>
      </c>
      <c r="H1465" s="7">
        <v>0.15</v>
      </c>
      <c r="I1465" s="6" t="s">
        <v>39</v>
      </c>
      <c r="J1465" s="10">
        <v>2469.0120000000002</v>
      </c>
      <c r="K1465" s="6" t="s">
        <v>44</v>
      </c>
      <c r="L1465" s="6" t="s">
        <v>2928</v>
      </c>
      <c r="M1465" s="12">
        <v>1</v>
      </c>
      <c r="N1465" s="9" t="s">
        <v>1511</v>
      </c>
      <c r="O1465" s="6" t="s">
        <v>2889</v>
      </c>
      <c r="P1465" s="11">
        <v>38.46</v>
      </c>
      <c r="Q1465" s="16">
        <v>45695</v>
      </c>
      <c r="R1465" s="6" t="s">
        <v>2923</v>
      </c>
      <c r="S1465" s="9">
        <f t="shared" si="176"/>
        <v>2025</v>
      </c>
      <c r="T1465" s="12">
        <f t="shared" si="177"/>
        <v>1</v>
      </c>
      <c r="U1465" s="6" t="str">
        <f t="shared" si="178"/>
        <v>Januari</v>
      </c>
      <c r="V1465" s="9" t="str">
        <f t="shared" si="179"/>
        <v>Q1</v>
      </c>
      <c r="W1465" s="10">
        <f t="shared" si="180"/>
        <v>2430.5520000000001</v>
      </c>
      <c r="X1465" s="12">
        <f t="shared" si="181"/>
        <v>7</v>
      </c>
      <c r="Y1465" s="9" t="str">
        <f t="shared" si="182"/>
        <v>Returned</v>
      </c>
      <c r="Z1465" s="6" t="str">
        <f t="shared" si="183"/>
        <v>High</v>
      </c>
    </row>
    <row r="1466" spans="1:26" x14ac:dyDescent="0.35">
      <c r="A1466" s="8">
        <v>45743</v>
      </c>
      <c r="B1466" s="6" t="s">
        <v>18</v>
      </c>
      <c r="C1466" s="6" t="s">
        <v>24</v>
      </c>
      <c r="D1466" s="12">
        <v>11</v>
      </c>
      <c r="E1466" s="10">
        <v>548.08000000000004</v>
      </c>
      <c r="F1466" s="6" t="s">
        <v>33</v>
      </c>
      <c r="G1466" s="6" t="s">
        <v>34</v>
      </c>
      <c r="H1466" s="7">
        <v>0.05</v>
      </c>
      <c r="I1466" s="6" t="s">
        <v>36</v>
      </c>
      <c r="J1466" s="10">
        <v>5727.4359999999997</v>
      </c>
      <c r="K1466" s="6" t="s">
        <v>46</v>
      </c>
      <c r="L1466" s="6" t="s">
        <v>2928</v>
      </c>
      <c r="M1466" s="12">
        <v>0</v>
      </c>
      <c r="N1466" s="9" t="s">
        <v>1512</v>
      </c>
      <c r="O1466" s="6" t="s">
        <v>2890</v>
      </c>
      <c r="P1466" s="11">
        <v>25.82</v>
      </c>
      <c r="Q1466" s="16">
        <v>45753</v>
      </c>
      <c r="R1466" s="6" t="s">
        <v>2921</v>
      </c>
      <c r="S1466" s="9">
        <f t="shared" si="176"/>
        <v>2025</v>
      </c>
      <c r="T1466" s="12">
        <f t="shared" si="177"/>
        <v>3</v>
      </c>
      <c r="U1466" s="6" t="str">
        <f t="shared" si="178"/>
        <v>Maret</v>
      </c>
      <c r="V1466" s="9" t="str">
        <f t="shared" si="179"/>
        <v>Q1</v>
      </c>
      <c r="W1466" s="10">
        <f t="shared" si="180"/>
        <v>5701.616</v>
      </c>
      <c r="X1466" s="12">
        <f t="shared" si="181"/>
        <v>10</v>
      </c>
      <c r="Y1466" s="9" t="str">
        <f t="shared" si="182"/>
        <v>Completed</v>
      </c>
      <c r="Z1466" s="6" t="str">
        <f t="shared" si="183"/>
        <v>Low</v>
      </c>
    </row>
    <row r="1467" spans="1:26" x14ac:dyDescent="0.35">
      <c r="A1467" s="8">
        <v>45676</v>
      </c>
      <c r="B1467" s="6" t="s">
        <v>21</v>
      </c>
      <c r="C1467" s="6" t="s">
        <v>25</v>
      </c>
      <c r="D1467" s="12">
        <v>11</v>
      </c>
      <c r="E1467" s="10">
        <v>133.63999999999999</v>
      </c>
      <c r="F1467" s="6" t="s">
        <v>33</v>
      </c>
      <c r="G1467" s="6" t="s">
        <v>34</v>
      </c>
      <c r="H1467" s="7">
        <v>0</v>
      </c>
      <c r="I1467" s="6" t="s">
        <v>40</v>
      </c>
      <c r="J1467" s="10">
        <v>1470.04</v>
      </c>
      <c r="K1467" s="6" t="s">
        <v>45</v>
      </c>
      <c r="L1467" s="6" t="s">
        <v>2928</v>
      </c>
      <c r="M1467" s="12">
        <v>1</v>
      </c>
      <c r="N1467" s="9" t="s">
        <v>1513</v>
      </c>
      <c r="O1467" s="6" t="s">
        <v>2563</v>
      </c>
      <c r="P1467" s="11">
        <v>30.18</v>
      </c>
      <c r="Q1467" s="16">
        <v>45681</v>
      </c>
      <c r="R1467" s="6" t="s">
        <v>2924</v>
      </c>
      <c r="S1467" s="9">
        <f t="shared" si="176"/>
        <v>2025</v>
      </c>
      <c r="T1467" s="12">
        <f t="shared" si="177"/>
        <v>1</v>
      </c>
      <c r="U1467" s="6" t="str">
        <f t="shared" si="178"/>
        <v>Januari</v>
      </c>
      <c r="V1467" s="9" t="str">
        <f t="shared" si="179"/>
        <v>Q1</v>
      </c>
      <c r="W1467" s="10">
        <f t="shared" si="180"/>
        <v>1439.86</v>
      </c>
      <c r="X1467" s="12">
        <f t="shared" si="181"/>
        <v>5</v>
      </c>
      <c r="Y1467" s="9" t="str">
        <f t="shared" si="182"/>
        <v>Returned</v>
      </c>
      <c r="Z1467" s="6" t="str">
        <f t="shared" si="183"/>
        <v>No Discount</v>
      </c>
    </row>
    <row r="1468" spans="1:26" x14ac:dyDescent="0.35">
      <c r="A1468" s="8">
        <v>45428</v>
      </c>
      <c r="B1468" s="6" t="s">
        <v>20</v>
      </c>
      <c r="C1468" s="6" t="s">
        <v>26</v>
      </c>
      <c r="D1468" s="12">
        <v>19</v>
      </c>
      <c r="E1468" s="10">
        <v>368.85</v>
      </c>
      <c r="F1468" s="6" t="s">
        <v>32</v>
      </c>
      <c r="G1468" s="6" t="s">
        <v>35</v>
      </c>
      <c r="H1468" s="7">
        <v>0.1</v>
      </c>
      <c r="I1468" s="6" t="s">
        <v>41</v>
      </c>
      <c r="J1468" s="10">
        <v>6307.3350000000009</v>
      </c>
      <c r="K1468" s="6" t="s">
        <v>43</v>
      </c>
      <c r="L1468" s="6" t="s">
        <v>47</v>
      </c>
      <c r="M1468" s="12">
        <v>0</v>
      </c>
      <c r="N1468" s="9" t="s">
        <v>1514</v>
      </c>
      <c r="O1468" s="6" t="s">
        <v>2891</v>
      </c>
      <c r="P1468" s="11">
        <v>35.369999999999997</v>
      </c>
      <c r="Q1468" s="16">
        <v>45433</v>
      </c>
      <c r="R1468" s="6" t="s">
        <v>2923</v>
      </c>
      <c r="S1468" s="9">
        <f t="shared" si="176"/>
        <v>2024</v>
      </c>
      <c r="T1468" s="12">
        <f t="shared" si="177"/>
        <v>5</v>
      </c>
      <c r="U1468" s="6" t="str">
        <f t="shared" si="178"/>
        <v>Mei</v>
      </c>
      <c r="V1468" s="9" t="str">
        <f t="shared" si="179"/>
        <v>Q2</v>
      </c>
      <c r="W1468" s="10">
        <f t="shared" si="180"/>
        <v>6271.9650000000011</v>
      </c>
      <c r="X1468" s="12">
        <f t="shared" si="181"/>
        <v>5</v>
      </c>
      <c r="Y1468" s="9" t="str">
        <f t="shared" si="182"/>
        <v>Completed</v>
      </c>
      <c r="Z1468" s="6" t="str">
        <f t="shared" si="183"/>
        <v>Medium</v>
      </c>
    </row>
    <row r="1469" spans="1:26" x14ac:dyDescent="0.35">
      <c r="A1469" s="8">
        <v>45173</v>
      </c>
      <c r="B1469" s="6" t="s">
        <v>21</v>
      </c>
      <c r="C1469" s="6" t="s">
        <v>26</v>
      </c>
      <c r="D1469" s="12">
        <v>14</v>
      </c>
      <c r="E1469" s="10">
        <v>115.98</v>
      </c>
      <c r="F1469" s="6" t="s">
        <v>31</v>
      </c>
      <c r="G1469" s="6" t="s">
        <v>34</v>
      </c>
      <c r="H1469" s="7">
        <v>0</v>
      </c>
      <c r="I1469" s="6" t="s">
        <v>41</v>
      </c>
      <c r="J1469" s="10">
        <v>1623.72</v>
      </c>
      <c r="K1469" s="6" t="s">
        <v>45</v>
      </c>
      <c r="L1469" s="6" t="s">
        <v>2928</v>
      </c>
      <c r="M1469" s="12">
        <v>0</v>
      </c>
      <c r="N1469" s="9" t="s">
        <v>1515</v>
      </c>
      <c r="O1469" s="6" t="s">
        <v>2892</v>
      </c>
      <c r="P1469" s="11">
        <v>31.85</v>
      </c>
      <c r="Q1469" s="16">
        <v>45175</v>
      </c>
      <c r="R1469" s="6" t="s">
        <v>2924</v>
      </c>
      <c r="S1469" s="9">
        <f t="shared" si="176"/>
        <v>2023</v>
      </c>
      <c r="T1469" s="12">
        <f t="shared" si="177"/>
        <v>9</v>
      </c>
      <c r="U1469" s="6" t="str">
        <f t="shared" si="178"/>
        <v>September</v>
      </c>
      <c r="V1469" s="9" t="str">
        <f t="shared" si="179"/>
        <v>Q3</v>
      </c>
      <c r="W1469" s="10">
        <f t="shared" si="180"/>
        <v>1591.8700000000001</v>
      </c>
      <c r="X1469" s="12">
        <f t="shared" si="181"/>
        <v>2</v>
      </c>
      <c r="Y1469" s="9" t="str">
        <f t="shared" si="182"/>
        <v>Completed</v>
      </c>
      <c r="Z1469" s="6" t="str">
        <f t="shared" si="183"/>
        <v>No Discount</v>
      </c>
    </row>
    <row r="1470" spans="1:26" x14ac:dyDescent="0.35">
      <c r="A1470" s="8">
        <v>45277</v>
      </c>
      <c r="B1470" s="6" t="s">
        <v>19</v>
      </c>
      <c r="C1470" s="6" t="s">
        <v>27</v>
      </c>
      <c r="D1470" s="12">
        <v>9</v>
      </c>
      <c r="E1470" s="10">
        <v>55.04</v>
      </c>
      <c r="F1470" s="6" t="s">
        <v>30</v>
      </c>
      <c r="G1470" s="6" t="s">
        <v>35</v>
      </c>
      <c r="H1470" s="7">
        <v>0.15</v>
      </c>
      <c r="I1470" s="6" t="s">
        <v>37</v>
      </c>
      <c r="J1470" s="10">
        <v>421.05599999999998</v>
      </c>
      <c r="K1470" s="6" t="s">
        <v>42</v>
      </c>
      <c r="L1470" s="6" t="s">
        <v>2928</v>
      </c>
      <c r="M1470" s="12">
        <v>0</v>
      </c>
      <c r="N1470" s="9" t="s">
        <v>1516</v>
      </c>
      <c r="O1470" s="6" t="s">
        <v>2893</v>
      </c>
      <c r="P1470" s="11">
        <v>31.09</v>
      </c>
      <c r="Q1470" s="16">
        <v>45283</v>
      </c>
      <c r="R1470" s="6" t="s">
        <v>2922</v>
      </c>
      <c r="S1470" s="9">
        <f t="shared" si="176"/>
        <v>2023</v>
      </c>
      <c r="T1470" s="12">
        <f t="shared" si="177"/>
        <v>12</v>
      </c>
      <c r="U1470" s="6" t="str">
        <f t="shared" si="178"/>
        <v>Desember</v>
      </c>
      <c r="V1470" s="9" t="str">
        <f t="shared" si="179"/>
        <v>Q4</v>
      </c>
      <c r="W1470" s="10">
        <f t="shared" si="180"/>
        <v>389.96600000000001</v>
      </c>
      <c r="X1470" s="12">
        <f t="shared" si="181"/>
        <v>6</v>
      </c>
      <c r="Y1470" s="9" t="str">
        <f t="shared" si="182"/>
        <v>Completed</v>
      </c>
      <c r="Z1470" s="6" t="str">
        <f t="shared" si="183"/>
        <v>High</v>
      </c>
    </row>
    <row r="1471" spans="1:26" x14ac:dyDescent="0.35">
      <c r="A1471" s="8">
        <v>45306</v>
      </c>
      <c r="B1471" s="6" t="s">
        <v>21</v>
      </c>
      <c r="C1471" s="6" t="s">
        <v>27</v>
      </c>
      <c r="D1471" s="12">
        <v>4</v>
      </c>
      <c r="E1471" s="10">
        <v>159.54</v>
      </c>
      <c r="F1471" s="6" t="s">
        <v>31</v>
      </c>
      <c r="G1471" s="6" t="s">
        <v>34</v>
      </c>
      <c r="H1471" s="7">
        <v>0.05</v>
      </c>
      <c r="I1471" s="6" t="s">
        <v>37</v>
      </c>
      <c r="J1471" s="10">
        <v>606.25199999999995</v>
      </c>
      <c r="K1471" s="6" t="s">
        <v>44</v>
      </c>
      <c r="L1471" s="6" t="s">
        <v>47</v>
      </c>
      <c r="M1471" s="12">
        <v>0</v>
      </c>
      <c r="N1471" s="9" t="s">
        <v>1517</v>
      </c>
      <c r="O1471" s="6" t="s">
        <v>2894</v>
      </c>
      <c r="P1471" s="11">
        <v>32.36</v>
      </c>
      <c r="Q1471" s="16">
        <v>45312</v>
      </c>
      <c r="R1471" s="6" t="s">
        <v>2924</v>
      </c>
      <c r="S1471" s="9">
        <f t="shared" si="176"/>
        <v>2024</v>
      </c>
      <c r="T1471" s="12">
        <f t="shared" si="177"/>
        <v>1</v>
      </c>
      <c r="U1471" s="6" t="str">
        <f t="shared" si="178"/>
        <v>Januari</v>
      </c>
      <c r="V1471" s="9" t="str">
        <f t="shared" si="179"/>
        <v>Q1</v>
      </c>
      <c r="W1471" s="10">
        <f t="shared" si="180"/>
        <v>573.89199999999994</v>
      </c>
      <c r="X1471" s="12">
        <f t="shared" si="181"/>
        <v>6</v>
      </c>
      <c r="Y1471" s="9" t="str">
        <f t="shared" si="182"/>
        <v>Completed</v>
      </c>
      <c r="Z1471" s="6" t="str">
        <f t="shared" si="183"/>
        <v>Low</v>
      </c>
    </row>
    <row r="1472" spans="1:26" x14ac:dyDescent="0.35">
      <c r="A1472" s="8">
        <v>45645</v>
      </c>
      <c r="B1472" s="6" t="s">
        <v>21</v>
      </c>
      <c r="C1472" s="6" t="s">
        <v>23</v>
      </c>
      <c r="D1472" s="12">
        <v>15</v>
      </c>
      <c r="E1472" s="10">
        <v>150.15</v>
      </c>
      <c r="F1472" s="6" t="s">
        <v>32</v>
      </c>
      <c r="G1472" s="6" t="s">
        <v>35</v>
      </c>
      <c r="H1472" s="7">
        <v>0</v>
      </c>
      <c r="I1472" s="6" t="s">
        <v>38</v>
      </c>
      <c r="J1472" s="10">
        <v>2252.25</v>
      </c>
      <c r="K1472" s="6" t="s">
        <v>42</v>
      </c>
      <c r="L1472" s="6" t="s">
        <v>49</v>
      </c>
      <c r="M1472" s="12">
        <v>0</v>
      </c>
      <c r="N1472" s="9" t="s">
        <v>1518</v>
      </c>
      <c r="O1472" s="6" t="s">
        <v>2895</v>
      </c>
      <c r="P1472" s="11">
        <v>35.94</v>
      </c>
      <c r="Q1472" s="16">
        <v>45655</v>
      </c>
      <c r="R1472" s="6" t="s">
        <v>2924</v>
      </c>
      <c r="S1472" s="9">
        <f t="shared" si="176"/>
        <v>2024</v>
      </c>
      <c r="T1472" s="12">
        <f t="shared" si="177"/>
        <v>12</v>
      </c>
      <c r="U1472" s="6" t="str">
        <f t="shared" si="178"/>
        <v>Desember</v>
      </c>
      <c r="V1472" s="9" t="str">
        <f t="shared" si="179"/>
        <v>Q4</v>
      </c>
      <c r="W1472" s="10">
        <f t="shared" si="180"/>
        <v>2216.31</v>
      </c>
      <c r="X1472" s="12">
        <f t="shared" si="181"/>
        <v>10</v>
      </c>
      <c r="Y1472" s="9" t="str">
        <f t="shared" si="182"/>
        <v>Completed</v>
      </c>
      <c r="Z1472" s="6" t="str">
        <f t="shared" si="183"/>
        <v>No Discount</v>
      </c>
    </row>
    <row r="1473" spans="1:26" x14ac:dyDescent="0.35">
      <c r="A1473" s="8">
        <v>45276</v>
      </c>
      <c r="B1473" s="6" t="s">
        <v>20</v>
      </c>
      <c r="C1473" s="6" t="s">
        <v>26</v>
      </c>
      <c r="D1473" s="12">
        <v>9</v>
      </c>
      <c r="E1473" s="10">
        <v>57.93</v>
      </c>
      <c r="F1473" s="6" t="s">
        <v>32</v>
      </c>
      <c r="G1473" s="6" t="s">
        <v>34</v>
      </c>
      <c r="H1473" s="7">
        <v>0</v>
      </c>
      <c r="I1473" s="6" t="s">
        <v>41</v>
      </c>
      <c r="J1473" s="10">
        <v>521.37</v>
      </c>
      <c r="K1473" s="6" t="s">
        <v>43</v>
      </c>
      <c r="L1473" s="6" t="s">
        <v>47</v>
      </c>
      <c r="M1473" s="12">
        <v>1</v>
      </c>
      <c r="N1473" s="9" t="s">
        <v>1519</v>
      </c>
      <c r="O1473" s="6" t="s">
        <v>1901</v>
      </c>
      <c r="P1473" s="11">
        <v>28.73</v>
      </c>
      <c r="Q1473" s="16">
        <v>45278</v>
      </c>
      <c r="R1473" s="6" t="s">
        <v>2923</v>
      </c>
      <c r="S1473" s="9">
        <f t="shared" si="176"/>
        <v>2023</v>
      </c>
      <c r="T1473" s="12">
        <f t="shared" si="177"/>
        <v>12</v>
      </c>
      <c r="U1473" s="6" t="str">
        <f t="shared" si="178"/>
        <v>Desember</v>
      </c>
      <c r="V1473" s="9" t="str">
        <f t="shared" si="179"/>
        <v>Q4</v>
      </c>
      <c r="W1473" s="10">
        <f t="shared" si="180"/>
        <v>492.64</v>
      </c>
      <c r="X1473" s="12">
        <f t="shared" si="181"/>
        <v>2</v>
      </c>
      <c r="Y1473" s="9" t="str">
        <f t="shared" si="182"/>
        <v>Returned</v>
      </c>
      <c r="Z1473" s="6" t="str">
        <f t="shared" si="183"/>
        <v>No Discount</v>
      </c>
    </row>
    <row r="1474" spans="1:26" x14ac:dyDescent="0.35">
      <c r="A1474" s="8">
        <v>45791</v>
      </c>
      <c r="B1474" s="6" t="s">
        <v>21</v>
      </c>
      <c r="C1474" s="6" t="s">
        <v>23</v>
      </c>
      <c r="D1474" s="12">
        <v>4</v>
      </c>
      <c r="E1474" s="10">
        <v>438.58</v>
      </c>
      <c r="F1474" s="6" t="s">
        <v>33</v>
      </c>
      <c r="G1474" s="6" t="s">
        <v>35</v>
      </c>
      <c r="H1474" s="7">
        <v>0.05</v>
      </c>
      <c r="I1474" s="6" t="s">
        <v>37</v>
      </c>
      <c r="J1474" s="10">
        <v>1666.604</v>
      </c>
      <c r="K1474" s="6" t="s">
        <v>42</v>
      </c>
      <c r="L1474" s="6" t="s">
        <v>49</v>
      </c>
      <c r="M1474" s="12">
        <v>0</v>
      </c>
      <c r="N1474" s="9" t="s">
        <v>1520</v>
      </c>
      <c r="O1474" s="6" t="s">
        <v>2896</v>
      </c>
      <c r="P1474" s="11">
        <v>5.0999999999999996</v>
      </c>
      <c r="Q1474" s="16">
        <v>45795</v>
      </c>
      <c r="R1474" s="6" t="s">
        <v>2924</v>
      </c>
      <c r="S1474" s="9">
        <f t="shared" si="176"/>
        <v>2025</v>
      </c>
      <c r="T1474" s="12">
        <f t="shared" si="177"/>
        <v>5</v>
      </c>
      <c r="U1474" s="6" t="str">
        <f t="shared" si="178"/>
        <v>Mei</v>
      </c>
      <c r="V1474" s="9" t="str">
        <f t="shared" si="179"/>
        <v>Q2</v>
      </c>
      <c r="W1474" s="10">
        <f t="shared" si="180"/>
        <v>1661.5040000000001</v>
      </c>
      <c r="X1474" s="12">
        <f t="shared" si="181"/>
        <v>4</v>
      </c>
      <c r="Y1474" s="9" t="str">
        <f t="shared" si="182"/>
        <v>Completed</v>
      </c>
      <c r="Z1474" s="6" t="str">
        <f t="shared" si="183"/>
        <v>Low</v>
      </c>
    </row>
    <row r="1475" spans="1:26" x14ac:dyDescent="0.35">
      <c r="A1475" s="8">
        <v>45107</v>
      </c>
      <c r="B1475" s="6" t="s">
        <v>19</v>
      </c>
      <c r="C1475" s="6" t="s">
        <v>27</v>
      </c>
      <c r="D1475" s="12">
        <v>6</v>
      </c>
      <c r="E1475" s="10">
        <v>536.24</v>
      </c>
      <c r="F1475" s="6" t="s">
        <v>33</v>
      </c>
      <c r="G1475" s="6" t="s">
        <v>35</v>
      </c>
      <c r="H1475" s="7">
        <v>0</v>
      </c>
      <c r="I1475" s="6" t="s">
        <v>40</v>
      </c>
      <c r="J1475" s="10">
        <v>3217.44</v>
      </c>
      <c r="K1475" s="6" t="s">
        <v>46</v>
      </c>
      <c r="L1475" s="6" t="s">
        <v>49</v>
      </c>
      <c r="M1475" s="12">
        <v>0</v>
      </c>
      <c r="N1475" s="9" t="s">
        <v>1521</v>
      </c>
      <c r="O1475" s="6" t="s">
        <v>2252</v>
      </c>
      <c r="P1475" s="11">
        <v>35.32</v>
      </c>
      <c r="Q1475" s="16">
        <v>45109</v>
      </c>
      <c r="R1475" s="6" t="s">
        <v>2922</v>
      </c>
      <c r="S1475" s="9">
        <f t="shared" si="176"/>
        <v>2023</v>
      </c>
      <c r="T1475" s="12">
        <f t="shared" si="177"/>
        <v>6</v>
      </c>
      <c r="U1475" s="6" t="str">
        <f t="shared" si="178"/>
        <v>Juni</v>
      </c>
      <c r="V1475" s="9" t="str">
        <f t="shared" si="179"/>
        <v>Q2</v>
      </c>
      <c r="W1475" s="10">
        <f t="shared" si="180"/>
        <v>3182.12</v>
      </c>
      <c r="X1475" s="12">
        <f t="shared" si="181"/>
        <v>2</v>
      </c>
      <c r="Y1475" s="9" t="str">
        <f t="shared" si="182"/>
        <v>Completed</v>
      </c>
      <c r="Z1475" s="6" t="str">
        <f t="shared" si="183"/>
        <v>No Discount</v>
      </c>
    </row>
    <row r="1476" spans="1:26" x14ac:dyDescent="0.35">
      <c r="A1476" s="8">
        <v>45838</v>
      </c>
      <c r="B1476" s="6" t="s">
        <v>19</v>
      </c>
      <c r="C1476" s="6" t="s">
        <v>24</v>
      </c>
      <c r="D1476" s="12">
        <v>20</v>
      </c>
      <c r="E1476" s="10">
        <v>444.77</v>
      </c>
      <c r="F1476" s="6" t="s">
        <v>30</v>
      </c>
      <c r="G1476" s="6" t="s">
        <v>34</v>
      </c>
      <c r="H1476" s="7">
        <v>0.1</v>
      </c>
      <c r="I1476" s="6" t="s">
        <v>40</v>
      </c>
      <c r="J1476" s="10">
        <v>8005.86</v>
      </c>
      <c r="K1476" s="6" t="s">
        <v>42</v>
      </c>
      <c r="L1476" s="6" t="s">
        <v>2928</v>
      </c>
      <c r="M1476" s="12">
        <v>1</v>
      </c>
      <c r="N1476" s="9" t="s">
        <v>1522</v>
      </c>
      <c r="O1476" s="6" t="s">
        <v>2897</v>
      </c>
      <c r="P1476" s="11">
        <v>20.05</v>
      </c>
      <c r="Q1476" s="16">
        <v>45845</v>
      </c>
      <c r="R1476" s="6" t="s">
        <v>2922</v>
      </c>
      <c r="S1476" s="9">
        <f t="shared" ref="S1476:S1503" si="184">YEAR(A1476)</f>
        <v>2025</v>
      </c>
      <c r="T1476" s="12">
        <f t="shared" ref="T1476:T1503" si="185">MONTH(A1476)</f>
        <v>6</v>
      </c>
      <c r="U1476" s="6" t="str">
        <f t="shared" ref="U1476:U1503" si="186">TEXT(A1476,"MMMM")</f>
        <v>Juni</v>
      </c>
      <c r="V1476" s="9" t="str">
        <f t="shared" ref="V1476:V1503" si="187">CHOOSE(ROUNDUP(MONTH(A1476)/3,0),"Q1","Q2","Q3","Q4")</f>
        <v>Q2</v>
      </c>
      <c r="W1476" s="10">
        <f t="shared" ref="W1476:W1503" si="188">J1476-P1476</f>
        <v>7985.8099999999995</v>
      </c>
      <c r="X1476" s="12">
        <f t="shared" ref="X1476:X1503" si="189">Q1476-A1476</f>
        <v>7</v>
      </c>
      <c r="Y1476" s="9" t="str">
        <f t="shared" ref="Y1476:Y1503" si="190">IF(M1476=1,"Returned","Completed")</f>
        <v>Returned</v>
      </c>
      <c r="Z1476" s="6" t="str">
        <f t="shared" ref="Z1476:Z1503" si="191">_xlfn.IFS(H1476=0,"No Discount",H1476=0.05,"Low",H1476=0.1,"Medium",H1476=0.15,"High")</f>
        <v>Medium</v>
      </c>
    </row>
    <row r="1477" spans="1:26" x14ac:dyDescent="0.35">
      <c r="A1477" s="8">
        <v>45730</v>
      </c>
      <c r="B1477" s="6" t="s">
        <v>21</v>
      </c>
      <c r="C1477" s="6" t="s">
        <v>29</v>
      </c>
      <c r="D1477" s="12">
        <v>10</v>
      </c>
      <c r="E1477" s="10">
        <v>212.1</v>
      </c>
      <c r="F1477" s="6" t="s">
        <v>30</v>
      </c>
      <c r="G1477" s="6" t="s">
        <v>35</v>
      </c>
      <c r="H1477" s="7">
        <v>0.15</v>
      </c>
      <c r="I1477" s="6" t="s">
        <v>36</v>
      </c>
      <c r="J1477" s="10">
        <v>1802.85</v>
      </c>
      <c r="K1477" s="6" t="s">
        <v>43</v>
      </c>
      <c r="L1477" s="6" t="s">
        <v>49</v>
      </c>
      <c r="M1477" s="12">
        <v>0</v>
      </c>
      <c r="N1477" s="9" t="s">
        <v>1523</v>
      </c>
      <c r="O1477" s="6" t="s">
        <v>2898</v>
      </c>
      <c r="P1477" s="11">
        <v>47.93</v>
      </c>
      <c r="Q1477" s="16">
        <v>45738</v>
      </c>
      <c r="R1477" s="6" t="s">
        <v>2924</v>
      </c>
      <c r="S1477" s="9">
        <f t="shared" si="184"/>
        <v>2025</v>
      </c>
      <c r="T1477" s="12">
        <f t="shared" si="185"/>
        <v>3</v>
      </c>
      <c r="U1477" s="6" t="str">
        <f t="shared" si="186"/>
        <v>Maret</v>
      </c>
      <c r="V1477" s="9" t="str">
        <f t="shared" si="187"/>
        <v>Q1</v>
      </c>
      <c r="W1477" s="10">
        <f t="shared" si="188"/>
        <v>1754.9199999999998</v>
      </c>
      <c r="X1477" s="12">
        <f t="shared" si="189"/>
        <v>8</v>
      </c>
      <c r="Y1477" s="9" t="str">
        <f t="shared" si="190"/>
        <v>Completed</v>
      </c>
      <c r="Z1477" s="6" t="str">
        <f t="shared" si="191"/>
        <v>High</v>
      </c>
    </row>
    <row r="1478" spans="1:26" x14ac:dyDescent="0.35">
      <c r="A1478" s="8">
        <v>45034</v>
      </c>
      <c r="B1478" s="6" t="s">
        <v>19</v>
      </c>
      <c r="C1478" s="6" t="s">
        <v>24</v>
      </c>
      <c r="D1478" s="12">
        <v>9</v>
      </c>
      <c r="E1478" s="10">
        <v>509.44</v>
      </c>
      <c r="F1478" s="6" t="s">
        <v>30</v>
      </c>
      <c r="G1478" s="6" t="s">
        <v>35</v>
      </c>
      <c r="H1478" s="7">
        <v>0.15</v>
      </c>
      <c r="I1478" s="6" t="s">
        <v>36</v>
      </c>
      <c r="J1478" s="10">
        <v>3897.2159999999999</v>
      </c>
      <c r="K1478" s="6" t="s">
        <v>44</v>
      </c>
      <c r="L1478" s="6" t="s">
        <v>48</v>
      </c>
      <c r="M1478" s="12">
        <v>0</v>
      </c>
      <c r="N1478" s="9" t="s">
        <v>1524</v>
      </c>
      <c r="O1478" s="6" t="s">
        <v>2899</v>
      </c>
      <c r="P1478" s="11">
        <v>13</v>
      </c>
      <c r="Q1478" s="16">
        <v>45043</v>
      </c>
      <c r="R1478" s="6" t="s">
        <v>2922</v>
      </c>
      <c r="S1478" s="9">
        <f t="shared" si="184"/>
        <v>2023</v>
      </c>
      <c r="T1478" s="12">
        <f t="shared" si="185"/>
        <v>4</v>
      </c>
      <c r="U1478" s="6" t="str">
        <f t="shared" si="186"/>
        <v>April</v>
      </c>
      <c r="V1478" s="9" t="str">
        <f t="shared" si="187"/>
        <v>Q2</v>
      </c>
      <c r="W1478" s="10">
        <f t="shared" si="188"/>
        <v>3884.2159999999999</v>
      </c>
      <c r="X1478" s="12">
        <f t="shared" si="189"/>
        <v>9</v>
      </c>
      <c r="Y1478" s="9" t="str">
        <f t="shared" si="190"/>
        <v>Completed</v>
      </c>
      <c r="Z1478" s="6" t="str">
        <f t="shared" si="191"/>
        <v>High</v>
      </c>
    </row>
    <row r="1479" spans="1:26" x14ac:dyDescent="0.35">
      <c r="A1479" s="8">
        <v>45546</v>
      </c>
      <c r="B1479" s="6" t="s">
        <v>22</v>
      </c>
      <c r="C1479" s="6" t="s">
        <v>27</v>
      </c>
      <c r="D1479" s="12">
        <v>8</v>
      </c>
      <c r="E1479" s="10">
        <v>236.17</v>
      </c>
      <c r="F1479" s="6" t="s">
        <v>32</v>
      </c>
      <c r="G1479" s="6" t="s">
        <v>34</v>
      </c>
      <c r="H1479" s="7">
        <v>0.15</v>
      </c>
      <c r="I1479" s="6" t="s">
        <v>38</v>
      </c>
      <c r="J1479" s="10">
        <v>1605.9559999999999</v>
      </c>
      <c r="K1479" s="6" t="s">
        <v>46</v>
      </c>
      <c r="L1479" s="6" t="s">
        <v>49</v>
      </c>
      <c r="M1479" s="12">
        <v>0</v>
      </c>
      <c r="N1479" s="9" t="s">
        <v>1525</v>
      </c>
      <c r="O1479" s="6" t="s">
        <v>2900</v>
      </c>
      <c r="P1479" s="11">
        <v>22.88</v>
      </c>
      <c r="Q1479" s="16">
        <v>45554</v>
      </c>
      <c r="R1479" s="6" t="s">
        <v>2925</v>
      </c>
      <c r="S1479" s="9">
        <f t="shared" si="184"/>
        <v>2024</v>
      </c>
      <c r="T1479" s="12">
        <f t="shared" si="185"/>
        <v>9</v>
      </c>
      <c r="U1479" s="6" t="str">
        <f t="shared" si="186"/>
        <v>September</v>
      </c>
      <c r="V1479" s="9" t="str">
        <f t="shared" si="187"/>
        <v>Q3</v>
      </c>
      <c r="W1479" s="10">
        <f t="shared" si="188"/>
        <v>1583.0759999999998</v>
      </c>
      <c r="X1479" s="12">
        <f t="shared" si="189"/>
        <v>8</v>
      </c>
      <c r="Y1479" s="9" t="str">
        <f t="shared" si="190"/>
        <v>Completed</v>
      </c>
      <c r="Z1479" s="6" t="str">
        <f t="shared" si="191"/>
        <v>High</v>
      </c>
    </row>
    <row r="1480" spans="1:26" x14ac:dyDescent="0.35">
      <c r="A1480" s="8">
        <v>45251</v>
      </c>
      <c r="B1480" s="6" t="s">
        <v>21</v>
      </c>
      <c r="C1480" s="6" t="s">
        <v>29</v>
      </c>
      <c r="D1480" s="12">
        <v>1</v>
      </c>
      <c r="E1480" s="10">
        <v>147.4</v>
      </c>
      <c r="F1480" s="6" t="s">
        <v>33</v>
      </c>
      <c r="G1480" s="6" t="s">
        <v>35</v>
      </c>
      <c r="H1480" s="7">
        <v>0</v>
      </c>
      <c r="I1480" s="6" t="s">
        <v>39</v>
      </c>
      <c r="J1480" s="10">
        <v>147.4</v>
      </c>
      <c r="K1480" s="6" t="s">
        <v>46</v>
      </c>
      <c r="L1480" s="6" t="s">
        <v>48</v>
      </c>
      <c r="M1480" s="12">
        <v>1</v>
      </c>
      <c r="N1480" s="9" t="s">
        <v>1526</v>
      </c>
      <c r="O1480" s="6" t="s">
        <v>2222</v>
      </c>
      <c r="P1480" s="11">
        <v>40.47</v>
      </c>
      <c r="Q1480" s="16">
        <v>45258</v>
      </c>
      <c r="R1480" s="6" t="s">
        <v>2924</v>
      </c>
      <c r="S1480" s="9">
        <f t="shared" si="184"/>
        <v>2023</v>
      </c>
      <c r="T1480" s="12">
        <f t="shared" si="185"/>
        <v>11</v>
      </c>
      <c r="U1480" s="6" t="str">
        <f t="shared" si="186"/>
        <v>November</v>
      </c>
      <c r="V1480" s="9" t="str">
        <f t="shared" si="187"/>
        <v>Q4</v>
      </c>
      <c r="W1480" s="10">
        <f t="shared" si="188"/>
        <v>106.93</v>
      </c>
      <c r="X1480" s="12">
        <f t="shared" si="189"/>
        <v>7</v>
      </c>
      <c r="Y1480" s="9" t="str">
        <f t="shared" si="190"/>
        <v>Returned</v>
      </c>
      <c r="Z1480" s="6" t="str">
        <f t="shared" si="191"/>
        <v>No Discount</v>
      </c>
    </row>
    <row r="1481" spans="1:26" x14ac:dyDescent="0.35">
      <c r="A1481" s="8">
        <v>45351</v>
      </c>
      <c r="B1481" s="6" t="s">
        <v>22</v>
      </c>
      <c r="C1481" s="6" t="s">
        <v>28</v>
      </c>
      <c r="D1481" s="12">
        <v>8</v>
      </c>
      <c r="E1481" s="10">
        <v>279.74</v>
      </c>
      <c r="F1481" s="6" t="s">
        <v>30</v>
      </c>
      <c r="G1481" s="6" t="s">
        <v>35</v>
      </c>
      <c r="H1481" s="7">
        <v>0.05</v>
      </c>
      <c r="I1481" s="6" t="s">
        <v>37</v>
      </c>
      <c r="J1481" s="10">
        <v>2126.0239999999999</v>
      </c>
      <c r="K1481" s="6" t="s">
        <v>43</v>
      </c>
      <c r="L1481" s="6" t="s">
        <v>47</v>
      </c>
      <c r="M1481" s="12">
        <v>0</v>
      </c>
      <c r="N1481" s="9" t="s">
        <v>1527</v>
      </c>
      <c r="O1481" s="6" t="s">
        <v>2133</v>
      </c>
      <c r="P1481" s="11">
        <v>33.1</v>
      </c>
      <c r="Q1481" s="16">
        <v>45358</v>
      </c>
      <c r="R1481" s="6" t="s">
        <v>2925</v>
      </c>
      <c r="S1481" s="9">
        <f t="shared" si="184"/>
        <v>2024</v>
      </c>
      <c r="T1481" s="12">
        <f t="shared" si="185"/>
        <v>2</v>
      </c>
      <c r="U1481" s="6" t="str">
        <f t="shared" si="186"/>
        <v>Februari</v>
      </c>
      <c r="V1481" s="9" t="str">
        <f t="shared" si="187"/>
        <v>Q1</v>
      </c>
      <c r="W1481" s="10">
        <f t="shared" si="188"/>
        <v>2092.924</v>
      </c>
      <c r="X1481" s="12">
        <f t="shared" si="189"/>
        <v>7</v>
      </c>
      <c r="Y1481" s="9" t="str">
        <f t="shared" si="190"/>
        <v>Completed</v>
      </c>
      <c r="Z1481" s="6" t="str">
        <f t="shared" si="191"/>
        <v>Low</v>
      </c>
    </row>
    <row r="1482" spans="1:26" x14ac:dyDescent="0.35">
      <c r="A1482" s="8">
        <v>45057</v>
      </c>
      <c r="B1482" s="6" t="s">
        <v>22</v>
      </c>
      <c r="C1482" s="6" t="s">
        <v>23</v>
      </c>
      <c r="D1482" s="12">
        <v>3</v>
      </c>
      <c r="E1482" s="10">
        <v>304.61</v>
      </c>
      <c r="F1482" s="6" t="s">
        <v>30</v>
      </c>
      <c r="G1482" s="6" t="s">
        <v>34</v>
      </c>
      <c r="H1482" s="7">
        <v>0.05</v>
      </c>
      <c r="I1482" s="6" t="s">
        <v>41</v>
      </c>
      <c r="J1482" s="10">
        <v>868.13850000000002</v>
      </c>
      <c r="K1482" s="6" t="s">
        <v>46</v>
      </c>
      <c r="L1482" s="6" t="s">
        <v>48</v>
      </c>
      <c r="M1482" s="12">
        <v>0</v>
      </c>
      <c r="N1482" s="9" t="s">
        <v>1528</v>
      </c>
      <c r="O1482" s="6" t="s">
        <v>2901</v>
      </c>
      <c r="P1482" s="11">
        <v>47.14</v>
      </c>
      <c r="Q1482" s="16">
        <v>45061</v>
      </c>
      <c r="R1482" s="6" t="s">
        <v>2925</v>
      </c>
      <c r="S1482" s="9">
        <f t="shared" si="184"/>
        <v>2023</v>
      </c>
      <c r="T1482" s="12">
        <f t="shared" si="185"/>
        <v>5</v>
      </c>
      <c r="U1482" s="6" t="str">
        <f t="shared" si="186"/>
        <v>Mei</v>
      </c>
      <c r="V1482" s="9" t="str">
        <f t="shared" si="187"/>
        <v>Q2</v>
      </c>
      <c r="W1482" s="10">
        <f t="shared" si="188"/>
        <v>820.99850000000004</v>
      </c>
      <c r="X1482" s="12">
        <f t="shared" si="189"/>
        <v>4</v>
      </c>
      <c r="Y1482" s="9" t="str">
        <f t="shared" si="190"/>
        <v>Completed</v>
      </c>
      <c r="Z1482" s="6" t="str">
        <f t="shared" si="191"/>
        <v>Low</v>
      </c>
    </row>
    <row r="1483" spans="1:26" x14ac:dyDescent="0.35">
      <c r="A1483" s="8">
        <v>45546</v>
      </c>
      <c r="B1483" s="6" t="s">
        <v>19</v>
      </c>
      <c r="C1483" s="6" t="s">
        <v>28</v>
      </c>
      <c r="D1483" s="12">
        <v>9</v>
      </c>
      <c r="E1483" s="10">
        <v>238.32</v>
      </c>
      <c r="F1483" s="6" t="s">
        <v>32</v>
      </c>
      <c r="G1483" s="6" t="s">
        <v>35</v>
      </c>
      <c r="H1483" s="7">
        <v>0</v>
      </c>
      <c r="I1483" s="6" t="s">
        <v>40</v>
      </c>
      <c r="J1483" s="10">
        <v>2144.88</v>
      </c>
      <c r="K1483" s="6" t="s">
        <v>46</v>
      </c>
      <c r="L1483" s="6" t="s">
        <v>49</v>
      </c>
      <c r="M1483" s="12">
        <v>1</v>
      </c>
      <c r="N1483" s="9" t="s">
        <v>1529</v>
      </c>
      <c r="O1483" s="6" t="s">
        <v>2841</v>
      </c>
      <c r="P1483" s="11">
        <v>8.5</v>
      </c>
      <c r="Q1483" s="16">
        <v>45555</v>
      </c>
      <c r="R1483" s="6" t="s">
        <v>2922</v>
      </c>
      <c r="S1483" s="9">
        <f t="shared" si="184"/>
        <v>2024</v>
      </c>
      <c r="T1483" s="12">
        <f t="shared" si="185"/>
        <v>9</v>
      </c>
      <c r="U1483" s="6" t="str">
        <f t="shared" si="186"/>
        <v>September</v>
      </c>
      <c r="V1483" s="9" t="str">
        <f t="shared" si="187"/>
        <v>Q3</v>
      </c>
      <c r="W1483" s="10">
        <f t="shared" si="188"/>
        <v>2136.38</v>
      </c>
      <c r="X1483" s="12">
        <f t="shared" si="189"/>
        <v>9</v>
      </c>
      <c r="Y1483" s="9" t="str">
        <f t="shared" si="190"/>
        <v>Returned</v>
      </c>
      <c r="Z1483" s="6" t="str">
        <f t="shared" si="191"/>
        <v>No Discount</v>
      </c>
    </row>
    <row r="1484" spans="1:26" x14ac:dyDescent="0.35">
      <c r="A1484" s="8">
        <v>45520</v>
      </c>
      <c r="B1484" s="6" t="s">
        <v>22</v>
      </c>
      <c r="C1484" s="6" t="s">
        <v>29</v>
      </c>
      <c r="D1484" s="12">
        <v>16</v>
      </c>
      <c r="E1484" s="10">
        <v>483.37</v>
      </c>
      <c r="F1484" s="6" t="s">
        <v>30</v>
      </c>
      <c r="G1484" s="6" t="s">
        <v>35</v>
      </c>
      <c r="H1484" s="7">
        <v>0.1</v>
      </c>
      <c r="I1484" s="6" t="s">
        <v>37</v>
      </c>
      <c r="J1484" s="10">
        <v>6960.5280000000002</v>
      </c>
      <c r="K1484" s="6" t="s">
        <v>45</v>
      </c>
      <c r="L1484" s="6" t="s">
        <v>2928</v>
      </c>
      <c r="M1484" s="12">
        <v>0</v>
      </c>
      <c r="N1484" s="9" t="s">
        <v>1530</v>
      </c>
      <c r="O1484" s="6" t="s">
        <v>2902</v>
      </c>
      <c r="P1484" s="11">
        <v>42.52</v>
      </c>
      <c r="Q1484" s="16">
        <v>45526</v>
      </c>
      <c r="R1484" s="6" t="s">
        <v>2925</v>
      </c>
      <c r="S1484" s="9">
        <f t="shared" si="184"/>
        <v>2024</v>
      </c>
      <c r="T1484" s="12">
        <f t="shared" si="185"/>
        <v>8</v>
      </c>
      <c r="U1484" s="6" t="str">
        <f t="shared" si="186"/>
        <v>Agustus</v>
      </c>
      <c r="V1484" s="9" t="str">
        <f t="shared" si="187"/>
        <v>Q3</v>
      </c>
      <c r="W1484" s="10">
        <f t="shared" si="188"/>
        <v>6918.0079999999998</v>
      </c>
      <c r="X1484" s="12">
        <f t="shared" si="189"/>
        <v>6</v>
      </c>
      <c r="Y1484" s="9" t="str">
        <f t="shared" si="190"/>
        <v>Completed</v>
      </c>
      <c r="Z1484" s="6" t="str">
        <f t="shared" si="191"/>
        <v>Medium</v>
      </c>
    </row>
    <row r="1485" spans="1:26" x14ac:dyDescent="0.35">
      <c r="A1485" s="8">
        <v>45807</v>
      </c>
      <c r="B1485" s="6" t="s">
        <v>20</v>
      </c>
      <c r="C1485" s="6" t="s">
        <v>27</v>
      </c>
      <c r="D1485" s="12">
        <v>6</v>
      </c>
      <c r="E1485" s="10">
        <v>159.53</v>
      </c>
      <c r="F1485" s="6" t="s">
        <v>31</v>
      </c>
      <c r="G1485" s="6" t="s">
        <v>35</v>
      </c>
      <c r="H1485" s="7">
        <v>0.05</v>
      </c>
      <c r="I1485" s="6" t="s">
        <v>41</v>
      </c>
      <c r="J1485" s="10">
        <v>909.32100000000003</v>
      </c>
      <c r="K1485" s="6" t="s">
        <v>43</v>
      </c>
      <c r="L1485" s="6" t="s">
        <v>2928</v>
      </c>
      <c r="M1485" s="12">
        <v>0</v>
      </c>
      <c r="N1485" s="9" t="s">
        <v>1531</v>
      </c>
      <c r="O1485" s="6" t="s">
        <v>2903</v>
      </c>
      <c r="P1485" s="11">
        <v>48.6</v>
      </c>
      <c r="Q1485" s="16">
        <v>45815</v>
      </c>
      <c r="R1485" s="6" t="s">
        <v>2923</v>
      </c>
      <c r="S1485" s="9">
        <f t="shared" si="184"/>
        <v>2025</v>
      </c>
      <c r="T1485" s="12">
        <f t="shared" si="185"/>
        <v>5</v>
      </c>
      <c r="U1485" s="6" t="str">
        <f t="shared" si="186"/>
        <v>Mei</v>
      </c>
      <c r="V1485" s="9" t="str">
        <f t="shared" si="187"/>
        <v>Q2</v>
      </c>
      <c r="W1485" s="10">
        <f t="shared" si="188"/>
        <v>860.721</v>
      </c>
      <c r="X1485" s="12">
        <f t="shared" si="189"/>
        <v>8</v>
      </c>
      <c r="Y1485" s="9" t="str">
        <f t="shared" si="190"/>
        <v>Completed</v>
      </c>
      <c r="Z1485" s="6" t="str">
        <f t="shared" si="191"/>
        <v>Low</v>
      </c>
    </row>
    <row r="1486" spans="1:26" x14ac:dyDescent="0.35">
      <c r="A1486" s="8">
        <v>45160</v>
      </c>
      <c r="B1486" s="6" t="s">
        <v>18</v>
      </c>
      <c r="C1486" s="6" t="s">
        <v>25</v>
      </c>
      <c r="D1486" s="12">
        <v>19</v>
      </c>
      <c r="E1486" s="10">
        <v>280.60000000000002</v>
      </c>
      <c r="F1486" s="6" t="s">
        <v>31</v>
      </c>
      <c r="G1486" s="6" t="s">
        <v>34</v>
      </c>
      <c r="H1486" s="7">
        <v>0.1</v>
      </c>
      <c r="I1486" s="6" t="s">
        <v>38</v>
      </c>
      <c r="J1486" s="10">
        <v>4798.26</v>
      </c>
      <c r="K1486" s="6" t="s">
        <v>43</v>
      </c>
      <c r="L1486" s="6" t="s">
        <v>47</v>
      </c>
      <c r="M1486" s="12">
        <v>0</v>
      </c>
      <c r="N1486" s="9" t="s">
        <v>1532</v>
      </c>
      <c r="O1486" s="6" t="s">
        <v>2904</v>
      </c>
      <c r="P1486" s="11">
        <v>35.94</v>
      </c>
      <c r="Q1486" s="16">
        <v>45166</v>
      </c>
      <c r="R1486" s="6" t="s">
        <v>2921</v>
      </c>
      <c r="S1486" s="9">
        <f t="shared" si="184"/>
        <v>2023</v>
      </c>
      <c r="T1486" s="12">
        <f t="shared" si="185"/>
        <v>8</v>
      </c>
      <c r="U1486" s="6" t="str">
        <f t="shared" si="186"/>
        <v>Agustus</v>
      </c>
      <c r="V1486" s="9" t="str">
        <f t="shared" si="187"/>
        <v>Q3</v>
      </c>
      <c r="W1486" s="10">
        <f t="shared" si="188"/>
        <v>4762.3200000000006</v>
      </c>
      <c r="X1486" s="12">
        <f t="shared" si="189"/>
        <v>6</v>
      </c>
      <c r="Y1486" s="9" t="str">
        <f t="shared" si="190"/>
        <v>Completed</v>
      </c>
      <c r="Z1486" s="6" t="str">
        <f t="shared" si="191"/>
        <v>Medium</v>
      </c>
    </row>
    <row r="1487" spans="1:26" x14ac:dyDescent="0.35">
      <c r="A1487" s="8">
        <v>45314</v>
      </c>
      <c r="B1487" s="6" t="s">
        <v>18</v>
      </c>
      <c r="C1487" s="6" t="s">
        <v>28</v>
      </c>
      <c r="D1487" s="12">
        <v>2</v>
      </c>
      <c r="E1487" s="10">
        <v>389.98</v>
      </c>
      <c r="F1487" s="6" t="s">
        <v>33</v>
      </c>
      <c r="G1487" s="6" t="s">
        <v>34</v>
      </c>
      <c r="H1487" s="7">
        <v>0.05</v>
      </c>
      <c r="I1487" s="6" t="s">
        <v>39</v>
      </c>
      <c r="J1487" s="10">
        <v>740.96199999999999</v>
      </c>
      <c r="K1487" s="6" t="s">
        <v>45</v>
      </c>
      <c r="L1487" s="6" t="s">
        <v>48</v>
      </c>
      <c r="M1487" s="12">
        <v>1</v>
      </c>
      <c r="N1487" s="9" t="s">
        <v>1533</v>
      </c>
      <c r="O1487" s="6" t="s">
        <v>2905</v>
      </c>
      <c r="P1487" s="11">
        <v>24.55</v>
      </c>
      <c r="Q1487" s="16">
        <v>45316</v>
      </c>
      <c r="R1487" s="6" t="s">
        <v>2921</v>
      </c>
      <c r="S1487" s="9">
        <f t="shared" si="184"/>
        <v>2024</v>
      </c>
      <c r="T1487" s="12">
        <f t="shared" si="185"/>
        <v>1</v>
      </c>
      <c r="U1487" s="6" t="str">
        <f t="shared" si="186"/>
        <v>Januari</v>
      </c>
      <c r="V1487" s="9" t="str">
        <f t="shared" si="187"/>
        <v>Q1</v>
      </c>
      <c r="W1487" s="10">
        <f t="shared" si="188"/>
        <v>716.41200000000003</v>
      </c>
      <c r="X1487" s="12">
        <f t="shared" si="189"/>
        <v>2</v>
      </c>
      <c r="Y1487" s="9" t="str">
        <f t="shared" si="190"/>
        <v>Returned</v>
      </c>
      <c r="Z1487" s="6" t="str">
        <f t="shared" si="191"/>
        <v>Low</v>
      </c>
    </row>
    <row r="1488" spans="1:26" x14ac:dyDescent="0.35">
      <c r="A1488" s="8">
        <v>45001</v>
      </c>
      <c r="B1488" s="6" t="s">
        <v>20</v>
      </c>
      <c r="C1488" s="6" t="s">
        <v>27</v>
      </c>
      <c r="D1488" s="12">
        <v>17</v>
      </c>
      <c r="E1488" s="10">
        <v>485.3</v>
      </c>
      <c r="F1488" s="6" t="s">
        <v>33</v>
      </c>
      <c r="G1488" s="6" t="s">
        <v>35</v>
      </c>
      <c r="H1488" s="7">
        <v>0.15</v>
      </c>
      <c r="I1488" s="6" t="s">
        <v>40</v>
      </c>
      <c r="J1488" s="10">
        <v>7012.585</v>
      </c>
      <c r="K1488" s="6" t="s">
        <v>46</v>
      </c>
      <c r="L1488" s="6" t="s">
        <v>49</v>
      </c>
      <c r="M1488" s="12">
        <v>0</v>
      </c>
      <c r="N1488" s="9" t="s">
        <v>1534</v>
      </c>
      <c r="O1488" s="6" t="s">
        <v>2906</v>
      </c>
      <c r="P1488" s="11">
        <v>37.94</v>
      </c>
      <c r="Q1488" s="16">
        <v>45008</v>
      </c>
      <c r="R1488" s="6" t="s">
        <v>2923</v>
      </c>
      <c r="S1488" s="9">
        <f t="shared" si="184"/>
        <v>2023</v>
      </c>
      <c r="T1488" s="12">
        <f t="shared" si="185"/>
        <v>3</v>
      </c>
      <c r="U1488" s="6" t="str">
        <f t="shared" si="186"/>
        <v>Maret</v>
      </c>
      <c r="V1488" s="9" t="str">
        <f t="shared" si="187"/>
        <v>Q1</v>
      </c>
      <c r="W1488" s="10">
        <f t="shared" si="188"/>
        <v>6974.6450000000004</v>
      </c>
      <c r="X1488" s="12">
        <f t="shared" si="189"/>
        <v>7</v>
      </c>
      <c r="Y1488" s="9" t="str">
        <f t="shared" si="190"/>
        <v>Completed</v>
      </c>
      <c r="Z1488" s="6" t="str">
        <f t="shared" si="191"/>
        <v>High</v>
      </c>
    </row>
    <row r="1489" spans="1:26" x14ac:dyDescent="0.35">
      <c r="A1489" s="8">
        <v>45793</v>
      </c>
      <c r="B1489" s="6" t="s">
        <v>19</v>
      </c>
      <c r="C1489" s="6" t="s">
        <v>23</v>
      </c>
      <c r="D1489" s="12">
        <v>4</v>
      </c>
      <c r="E1489" s="10">
        <v>472.24</v>
      </c>
      <c r="F1489" s="6" t="s">
        <v>33</v>
      </c>
      <c r="G1489" s="6" t="s">
        <v>35</v>
      </c>
      <c r="H1489" s="7">
        <v>0</v>
      </c>
      <c r="I1489" s="6" t="s">
        <v>37</v>
      </c>
      <c r="J1489" s="10">
        <v>1888.96</v>
      </c>
      <c r="K1489" s="6" t="s">
        <v>43</v>
      </c>
      <c r="L1489" s="6" t="s">
        <v>47</v>
      </c>
      <c r="M1489" s="12">
        <v>1</v>
      </c>
      <c r="N1489" s="9" t="s">
        <v>1535</v>
      </c>
      <c r="O1489" s="6" t="s">
        <v>2907</v>
      </c>
      <c r="P1489" s="11">
        <v>6.78</v>
      </c>
      <c r="Q1489" s="16">
        <v>45798</v>
      </c>
      <c r="R1489" s="6" t="s">
        <v>2922</v>
      </c>
      <c r="S1489" s="9">
        <f t="shared" si="184"/>
        <v>2025</v>
      </c>
      <c r="T1489" s="12">
        <f t="shared" si="185"/>
        <v>5</v>
      </c>
      <c r="U1489" s="6" t="str">
        <f t="shared" si="186"/>
        <v>Mei</v>
      </c>
      <c r="V1489" s="9" t="str">
        <f t="shared" si="187"/>
        <v>Q2</v>
      </c>
      <c r="W1489" s="10">
        <f t="shared" si="188"/>
        <v>1882.18</v>
      </c>
      <c r="X1489" s="12">
        <f t="shared" si="189"/>
        <v>5</v>
      </c>
      <c r="Y1489" s="9" t="str">
        <f t="shared" si="190"/>
        <v>Returned</v>
      </c>
      <c r="Z1489" s="6" t="str">
        <f t="shared" si="191"/>
        <v>No Discount</v>
      </c>
    </row>
    <row r="1490" spans="1:26" x14ac:dyDescent="0.35">
      <c r="A1490" s="8">
        <v>45069</v>
      </c>
      <c r="B1490" s="6" t="s">
        <v>18</v>
      </c>
      <c r="C1490" s="6" t="s">
        <v>27</v>
      </c>
      <c r="D1490" s="12">
        <v>8</v>
      </c>
      <c r="E1490" s="10">
        <v>143.53</v>
      </c>
      <c r="F1490" s="6" t="s">
        <v>33</v>
      </c>
      <c r="G1490" s="6" t="s">
        <v>34</v>
      </c>
      <c r="H1490" s="7">
        <v>0</v>
      </c>
      <c r="I1490" s="6" t="s">
        <v>37</v>
      </c>
      <c r="J1490" s="10">
        <v>1148.24</v>
      </c>
      <c r="K1490" s="6" t="s">
        <v>46</v>
      </c>
      <c r="L1490" s="6" t="s">
        <v>49</v>
      </c>
      <c r="M1490" s="12">
        <v>0</v>
      </c>
      <c r="N1490" s="9" t="s">
        <v>1536</v>
      </c>
      <c r="O1490" s="6" t="s">
        <v>2908</v>
      </c>
      <c r="P1490" s="11">
        <v>9.1</v>
      </c>
      <c r="Q1490" s="16">
        <v>45075</v>
      </c>
      <c r="R1490" s="6" t="s">
        <v>2921</v>
      </c>
      <c r="S1490" s="9">
        <f t="shared" si="184"/>
        <v>2023</v>
      </c>
      <c r="T1490" s="12">
        <f t="shared" si="185"/>
        <v>5</v>
      </c>
      <c r="U1490" s="6" t="str">
        <f t="shared" si="186"/>
        <v>Mei</v>
      </c>
      <c r="V1490" s="9" t="str">
        <f t="shared" si="187"/>
        <v>Q2</v>
      </c>
      <c r="W1490" s="10">
        <f t="shared" si="188"/>
        <v>1139.1400000000001</v>
      </c>
      <c r="X1490" s="12">
        <f t="shared" si="189"/>
        <v>6</v>
      </c>
      <c r="Y1490" s="9" t="str">
        <f t="shared" si="190"/>
        <v>Completed</v>
      </c>
      <c r="Z1490" s="6" t="str">
        <f t="shared" si="191"/>
        <v>No Discount</v>
      </c>
    </row>
    <row r="1491" spans="1:26" x14ac:dyDescent="0.35">
      <c r="A1491" s="8">
        <v>45459</v>
      </c>
      <c r="B1491" s="6" t="s">
        <v>20</v>
      </c>
      <c r="C1491" s="6" t="s">
        <v>26</v>
      </c>
      <c r="D1491" s="12">
        <v>5</v>
      </c>
      <c r="E1491" s="10">
        <v>159.91999999999999</v>
      </c>
      <c r="F1491" s="6" t="s">
        <v>30</v>
      </c>
      <c r="G1491" s="6" t="s">
        <v>34</v>
      </c>
      <c r="H1491" s="7">
        <v>0</v>
      </c>
      <c r="I1491" s="6" t="s">
        <v>39</v>
      </c>
      <c r="J1491" s="10">
        <v>799.59999999999991</v>
      </c>
      <c r="K1491" s="6" t="s">
        <v>46</v>
      </c>
      <c r="L1491" s="6" t="s">
        <v>48</v>
      </c>
      <c r="M1491" s="12">
        <v>0</v>
      </c>
      <c r="N1491" s="9" t="s">
        <v>1537</v>
      </c>
      <c r="O1491" s="6" t="s">
        <v>2909</v>
      </c>
      <c r="P1491" s="11">
        <v>10.86</v>
      </c>
      <c r="Q1491" s="16">
        <v>45466</v>
      </c>
      <c r="R1491" s="6" t="s">
        <v>2923</v>
      </c>
      <c r="S1491" s="9">
        <f t="shared" si="184"/>
        <v>2024</v>
      </c>
      <c r="T1491" s="12">
        <f t="shared" si="185"/>
        <v>6</v>
      </c>
      <c r="U1491" s="6" t="str">
        <f t="shared" si="186"/>
        <v>Juni</v>
      </c>
      <c r="V1491" s="9" t="str">
        <f t="shared" si="187"/>
        <v>Q2</v>
      </c>
      <c r="W1491" s="10">
        <f t="shared" si="188"/>
        <v>788.7399999999999</v>
      </c>
      <c r="X1491" s="12">
        <f t="shared" si="189"/>
        <v>7</v>
      </c>
      <c r="Y1491" s="9" t="str">
        <f t="shared" si="190"/>
        <v>Completed</v>
      </c>
      <c r="Z1491" s="6" t="str">
        <f t="shared" si="191"/>
        <v>No Discount</v>
      </c>
    </row>
    <row r="1492" spans="1:26" x14ac:dyDescent="0.35">
      <c r="A1492" s="8">
        <v>45685</v>
      </c>
      <c r="B1492" s="6" t="s">
        <v>21</v>
      </c>
      <c r="C1492" s="6" t="s">
        <v>27</v>
      </c>
      <c r="D1492" s="12">
        <v>13</v>
      </c>
      <c r="E1492" s="10">
        <v>447.34</v>
      </c>
      <c r="F1492" s="6" t="s">
        <v>31</v>
      </c>
      <c r="G1492" s="6" t="s">
        <v>34</v>
      </c>
      <c r="H1492" s="7">
        <v>0.05</v>
      </c>
      <c r="I1492" s="6" t="s">
        <v>38</v>
      </c>
      <c r="J1492" s="10">
        <v>5524.6489999999994</v>
      </c>
      <c r="K1492" s="6" t="s">
        <v>46</v>
      </c>
      <c r="L1492" s="6" t="s">
        <v>48</v>
      </c>
      <c r="M1492" s="12">
        <v>0</v>
      </c>
      <c r="N1492" s="9" t="s">
        <v>1538</v>
      </c>
      <c r="O1492" s="6" t="s">
        <v>2910</v>
      </c>
      <c r="P1492" s="11">
        <v>38.93</v>
      </c>
      <c r="Q1492" s="16">
        <v>45692</v>
      </c>
      <c r="R1492" s="6" t="s">
        <v>2924</v>
      </c>
      <c r="S1492" s="9">
        <f t="shared" si="184"/>
        <v>2025</v>
      </c>
      <c r="T1492" s="12">
        <f t="shared" si="185"/>
        <v>1</v>
      </c>
      <c r="U1492" s="6" t="str">
        <f t="shared" si="186"/>
        <v>Januari</v>
      </c>
      <c r="V1492" s="9" t="str">
        <f t="shared" si="187"/>
        <v>Q1</v>
      </c>
      <c r="W1492" s="10">
        <f t="shared" si="188"/>
        <v>5485.7189999999991</v>
      </c>
      <c r="X1492" s="12">
        <f t="shared" si="189"/>
        <v>7</v>
      </c>
      <c r="Y1492" s="9" t="str">
        <f t="shared" si="190"/>
        <v>Completed</v>
      </c>
      <c r="Z1492" s="6" t="str">
        <f t="shared" si="191"/>
        <v>Low</v>
      </c>
    </row>
    <row r="1493" spans="1:26" x14ac:dyDescent="0.35">
      <c r="A1493" s="8">
        <v>45623</v>
      </c>
      <c r="B1493" s="6" t="s">
        <v>19</v>
      </c>
      <c r="C1493" s="6" t="s">
        <v>24</v>
      </c>
      <c r="D1493" s="12">
        <v>13</v>
      </c>
      <c r="E1493" s="10">
        <v>196.8</v>
      </c>
      <c r="F1493" s="6" t="s">
        <v>30</v>
      </c>
      <c r="G1493" s="6" t="s">
        <v>35</v>
      </c>
      <c r="H1493" s="7">
        <v>0.1</v>
      </c>
      <c r="I1493" s="6" t="s">
        <v>40</v>
      </c>
      <c r="J1493" s="10">
        <v>2302.56</v>
      </c>
      <c r="K1493" s="6" t="s">
        <v>46</v>
      </c>
      <c r="L1493" s="6" t="s">
        <v>2928</v>
      </c>
      <c r="M1493" s="12">
        <v>0</v>
      </c>
      <c r="N1493" s="9" t="s">
        <v>1539</v>
      </c>
      <c r="O1493" s="6" t="s">
        <v>2911</v>
      </c>
      <c r="P1493" s="11">
        <v>10.119999999999999</v>
      </c>
      <c r="Q1493" s="16">
        <v>45633</v>
      </c>
      <c r="R1493" s="6" t="s">
        <v>2922</v>
      </c>
      <c r="S1493" s="9">
        <f t="shared" si="184"/>
        <v>2024</v>
      </c>
      <c r="T1493" s="12">
        <f t="shared" si="185"/>
        <v>11</v>
      </c>
      <c r="U1493" s="6" t="str">
        <f t="shared" si="186"/>
        <v>November</v>
      </c>
      <c r="V1493" s="9" t="str">
        <f t="shared" si="187"/>
        <v>Q4</v>
      </c>
      <c r="W1493" s="10">
        <f t="shared" si="188"/>
        <v>2292.44</v>
      </c>
      <c r="X1493" s="12">
        <f t="shared" si="189"/>
        <v>10</v>
      </c>
      <c r="Y1493" s="9" t="str">
        <f t="shared" si="190"/>
        <v>Completed</v>
      </c>
      <c r="Z1493" s="6" t="str">
        <f t="shared" si="191"/>
        <v>Medium</v>
      </c>
    </row>
    <row r="1494" spans="1:26" x14ac:dyDescent="0.35">
      <c r="A1494" s="8">
        <v>45208</v>
      </c>
      <c r="B1494" s="6" t="s">
        <v>21</v>
      </c>
      <c r="C1494" s="6" t="s">
        <v>26</v>
      </c>
      <c r="D1494" s="12">
        <v>3</v>
      </c>
      <c r="E1494" s="10">
        <v>485.81</v>
      </c>
      <c r="F1494" s="6" t="s">
        <v>31</v>
      </c>
      <c r="G1494" s="6" t="s">
        <v>34</v>
      </c>
      <c r="H1494" s="7">
        <v>0.1</v>
      </c>
      <c r="I1494" s="6" t="s">
        <v>36</v>
      </c>
      <c r="J1494" s="10">
        <v>1311.6869999999999</v>
      </c>
      <c r="K1494" s="6" t="s">
        <v>45</v>
      </c>
      <c r="L1494" s="6" t="s">
        <v>48</v>
      </c>
      <c r="M1494" s="12">
        <v>0</v>
      </c>
      <c r="N1494" s="9" t="s">
        <v>1540</v>
      </c>
      <c r="O1494" s="6" t="s">
        <v>2912</v>
      </c>
      <c r="P1494" s="11">
        <v>19.46</v>
      </c>
      <c r="Q1494" s="16">
        <v>45210</v>
      </c>
      <c r="R1494" s="6" t="s">
        <v>2924</v>
      </c>
      <c r="S1494" s="9">
        <f t="shared" si="184"/>
        <v>2023</v>
      </c>
      <c r="T1494" s="12">
        <f t="shared" si="185"/>
        <v>10</v>
      </c>
      <c r="U1494" s="6" t="str">
        <f t="shared" si="186"/>
        <v>Oktober</v>
      </c>
      <c r="V1494" s="9" t="str">
        <f t="shared" si="187"/>
        <v>Q4</v>
      </c>
      <c r="W1494" s="10">
        <f t="shared" si="188"/>
        <v>1292.2269999999999</v>
      </c>
      <c r="X1494" s="12">
        <f t="shared" si="189"/>
        <v>2</v>
      </c>
      <c r="Y1494" s="9" t="str">
        <f t="shared" si="190"/>
        <v>Completed</v>
      </c>
      <c r="Z1494" s="6" t="str">
        <f t="shared" si="191"/>
        <v>Medium</v>
      </c>
    </row>
    <row r="1495" spans="1:26" x14ac:dyDescent="0.35">
      <c r="A1495" s="8">
        <v>45494</v>
      </c>
      <c r="B1495" s="6" t="s">
        <v>22</v>
      </c>
      <c r="C1495" s="6" t="s">
        <v>24</v>
      </c>
      <c r="D1495" s="12">
        <v>16</v>
      </c>
      <c r="E1495" s="10">
        <v>183.62</v>
      </c>
      <c r="F1495" s="6" t="s">
        <v>31</v>
      </c>
      <c r="G1495" s="6" t="s">
        <v>34</v>
      </c>
      <c r="H1495" s="7">
        <v>0.05</v>
      </c>
      <c r="I1495" s="6" t="s">
        <v>41</v>
      </c>
      <c r="J1495" s="10">
        <v>2791.0239999999999</v>
      </c>
      <c r="K1495" s="6" t="s">
        <v>43</v>
      </c>
      <c r="L1495" s="6" t="s">
        <v>49</v>
      </c>
      <c r="M1495" s="12">
        <v>0</v>
      </c>
      <c r="N1495" s="9" t="s">
        <v>1541</v>
      </c>
      <c r="O1495" s="6" t="s">
        <v>2913</v>
      </c>
      <c r="P1495" s="11">
        <v>6.56</v>
      </c>
      <c r="Q1495" s="16">
        <v>45504</v>
      </c>
      <c r="R1495" s="6" t="s">
        <v>2925</v>
      </c>
      <c r="S1495" s="9">
        <f t="shared" si="184"/>
        <v>2024</v>
      </c>
      <c r="T1495" s="12">
        <f t="shared" si="185"/>
        <v>7</v>
      </c>
      <c r="U1495" s="6" t="str">
        <f t="shared" si="186"/>
        <v>Juli</v>
      </c>
      <c r="V1495" s="9" t="str">
        <f t="shared" si="187"/>
        <v>Q3</v>
      </c>
      <c r="W1495" s="10">
        <f t="shared" si="188"/>
        <v>2784.4639999999999</v>
      </c>
      <c r="X1495" s="12">
        <f t="shared" si="189"/>
        <v>10</v>
      </c>
      <c r="Y1495" s="9" t="str">
        <f t="shared" si="190"/>
        <v>Completed</v>
      </c>
      <c r="Z1495" s="6" t="str">
        <f t="shared" si="191"/>
        <v>Low</v>
      </c>
    </row>
    <row r="1496" spans="1:26" x14ac:dyDescent="0.35">
      <c r="A1496" s="8">
        <v>45476</v>
      </c>
      <c r="B1496" s="6" t="s">
        <v>18</v>
      </c>
      <c r="C1496" s="6" t="s">
        <v>27</v>
      </c>
      <c r="D1496" s="12">
        <v>2</v>
      </c>
      <c r="E1496" s="10">
        <v>373.07</v>
      </c>
      <c r="F1496" s="6" t="s">
        <v>31</v>
      </c>
      <c r="G1496" s="6" t="s">
        <v>35</v>
      </c>
      <c r="H1496" s="7">
        <v>0.05</v>
      </c>
      <c r="I1496" s="6" t="s">
        <v>40</v>
      </c>
      <c r="J1496" s="10">
        <v>708.83299999999997</v>
      </c>
      <c r="K1496" s="6" t="s">
        <v>44</v>
      </c>
      <c r="L1496" s="6" t="s">
        <v>47</v>
      </c>
      <c r="M1496" s="12">
        <v>0</v>
      </c>
      <c r="N1496" s="9" t="s">
        <v>1542</v>
      </c>
      <c r="O1496" s="6" t="s">
        <v>2914</v>
      </c>
      <c r="P1496" s="11">
        <v>26.9</v>
      </c>
      <c r="Q1496" s="16">
        <v>45480</v>
      </c>
      <c r="R1496" s="6" t="s">
        <v>2921</v>
      </c>
      <c r="S1496" s="9">
        <f t="shared" si="184"/>
        <v>2024</v>
      </c>
      <c r="T1496" s="12">
        <f t="shared" si="185"/>
        <v>7</v>
      </c>
      <c r="U1496" s="6" t="str">
        <f t="shared" si="186"/>
        <v>Juli</v>
      </c>
      <c r="V1496" s="9" t="str">
        <f t="shared" si="187"/>
        <v>Q3</v>
      </c>
      <c r="W1496" s="10">
        <f t="shared" si="188"/>
        <v>681.93299999999999</v>
      </c>
      <c r="X1496" s="12">
        <f t="shared" si="189"/>
        <v>4</v>
      </c>
      <c r="Y1496" s="9" t="str">
        <f t="shared" si="190"/>
        <v>Completed</v>
      </c>
      <c r="Z1496" s="6" t="str">
        <f t="shared" si="191"/>
        <v>Low</v>
      </c>
    </row>
    <row r="1497" spans="1:26" x14ac:dyDescent="0.35">
      <c r="A1497" s="8">
        <v>45559</v>
      </c>
      <c r="B1497" s="6" t="s">
        <v>22</v>
      </c>
      <c r="C1497" s="6" t="s">
        <v>27</v>
      </c>
      <c r="D1497" s="12">
        <v>17</v>
      </c>
      <c r="E1497" s="10">
        <v>527.67999999999995</v>
      </c>
      <c r="F1497" s="6" t="s">
        <v>30</v>
      </c>
      <c r="G1497" s="6" t="s">
        <v>34</v>
      </c>
      <c r="H1497" s="7">
        <v>0</v>
      </c>
      <c r="I1497" s="6" t="s">
        <v>40</v>
      </c>
      <c r="J1497" s="10">
        <v>8970.56</v>
      </c>
      <c r="K1497" s="6" t="s">
        <v>43</v>
      </c>
      <c r="L1497" s="6" t="s">
        <v>47</v>
      </c>
      <c r="M1497" s="12">
        <v>0</v>
      </c>
      <c r="N1497" s="9" t="s">
        <v>1543</v>
      </c>
      <c r="O1497" s="6" t="s">
        <v>2915</v>
      </c>
      <c r="P1497" s="11">
        <v>29.19</v>
      </c>
      <c r="Q1497" s="16">
        <v>45567</v>
      </c>
      <c r="R1497" s="6" t="s">
        <v>2925</v>
      </c>
      <c r="S1497" s="9">
        <f t="shared" si="184"/>
        <v>2024</v>
      </c>
      <c r="T1497" s="12">
        <f t="shared" si="185"/>
        <v>9</v>
      </c>
      <c r="U1497" s="6" t="str">
        <f t="shared" si="186"/>
        <v>September</v>
      </c>
      <c r="V1497" s="9" t="str">
        <f t="shared" si="187"/>
        <v>Q3</v>
      </c>
      <c r="W1497" s="10">
        <f t="shared" si="188"/>
        <v>8941.369999999999</v>
      </c>
      <c r="X1497" s="12">
        <f t="shared" si="189"/>
        <v>8</v>
      </c>
      <c r="Y1497" s="9" t="str">
        <f t="shared" si="190"/>
        <v>Completed</v>
      </c>
      <c r="Z1497" s="6" t="str">
        <f t="shared" si="191"/>
        <v>No Discount</v>
      </c>
    </row>
    <row r="1498" spans="1:26" x14ac:dyDescent="0.35">
      <c r="A1498" s="8">
        <v>45671</v>
      </c>
      <c r="B1498" s="6" t="s">
        <v>18</v>
      </c>
      <c r="C1498" s="6" t="s">
        <v>28</v>
      </c>
      <c r="D1498" s="12">
        <v>5</v>
      </c>
      <c r="E1498" s="10">
        <v>201.29</v>
      </c>
      <c r="F1498" s="6" t="s">
        <v>33</v>
      </c>
      <c r="G1498" s="6" t="s">
        <v>34</v>
      </c>
      <c r="H1498" s="7">
        <v>0</v>
      </c>
      <c r="I1498" s="6" t="s">
        <v>39</v>
      </c>
      <c r="J1498" s="10">
        <v>1006.45</v>
      </c>
      <c r="K1498" s="6" t="s">
        <v>42</v>
      </c>
      <c r="L1498" s="6" t="s">
        <v>47</v>
      </c>
      <c r="M1498" s="12">
        <v>0</v>
      </c>
      <c r="N1498" s="9" t="s">
        <v>1544</v>
      </c>
      <c r="O1498" s="6" t="s">
        <v>2916</v>
      </c>
      <c r="P1498" s="11">
        <v>49.13</v>
      </c>
      <c r="Q1498" s="16">
        <v>45678</v>
      </c>
      <c r="R1498" s="6" t="s">
        <v>2921</v>
      </c>
      <c r="S1498" s="9">
        <f t="shared" si="184"/>
        <v>2025</v>
      </c>
      <c r="T1498" s="12">
        <f t="shared" si="185"/>
        <v>1</v>
      </c>
      <c r="U1498" s="6" t="str">
        <f t="shared" si="186"/>
        <v>Januari</v>
      </c>
      <c r="V1498" s="9" t="str">
        <f t="shared" si="187"/>
        <v>Q1</v>
      </c>
      <c r="W1498" s="10">
        <f t="shared" si="188"/>
        <v>957.32</v>
      </c>
      <c r="X1498" s="12">
        <f t="shared" si="189"/>
        <v>7</v>
      </c>
      <c r="Y1498" s="9" t="str">
        <f t="shared" si="190"/>
        <v>Completed</v>
      </c>
      <c r="Z1498" s="6" t="str">
        <f t="shared" si="191"/>
        <v>No Discount</v>
      </c>
    </row>
    <row r="1499" spans="1:26" x14ac:dyDescent="0.35">
      <c r="A1499" s="8">
        <v>45705</v>
      </c>
      <c r="B1499" s="6" t="s">
        <v>22</v>
      </c>
      <c r="C1499" s="6" t="s">
        <v>25</v>
      </c>
      <c r="D1499" s="12">
        <v>13</v>
      </c>
      <c r="E1499" s="10">
        <v>134.56</v>
      </c>
      <c r="F1499" s="6" t="s">
        <v>33</v>
      </c>
      <c r="G1499" s="6" t="s">
        <v>35</v>
      </c>
      <c r="H1499" s="7">
        <v>0.05</v>
      </c>
      <c r="I1499" s="6" t="s">
        <v>39</v>
      </c>
      <c r="J1499" s="10">
        <v>1661.816</v>
      </c>
      <c r="K1499" s="6" t="s">
        <v>44</v>
      </c>
      <c r="L1499" s="6" t="s">
        <v>49</v>
      </c>
      <c r="M1499" s="12">
        <v>0</v>
      </c>
      <c r="N1499" s="9" t="s">
        <v>1545</v>
      </c>
      <c r="O1499" s="6" t="s">
        <v>2917</v>
      </c>
      <c r="P1499" s="11">
        <v>35.630000000000003</v>
      </c>
      <c r="Q1499" s="16">
        <v>45710</v>
      </c>
      <c r="R1499" s="6" t="s">
        <v>2925</v>
      </c>
      <c r="S1499" s="9">
        <f t="shared" si="184"/>
        <v>2025</v>
      </c>
      <c r="T1499" s="12">
        <f t="shared" si="185"/>
        <v>2</v>
      </c>
      <c r="U1499" s="6" t="str">
        <f t="shared" si="186"/>
        <v>Februari</v>
      </c>
      <c r="V1499" s="9" t="str">
        <f t="shared" si="187"/>
        <v>Q1</v>
      </c>
      <c r="W1499" s="10">
        <f t="shared" si="188"/>
        <v>1626.1859999999999</v>
      </c>
      <c r="X1499" s="12">
        <f t="shared" si="189"/>
        <v>5</v>
      </c>
      <c r="Y1499" s="9" t="str">
        <f t="shared" si="190"/>
        <v>Completed</v>
      </c>
      <c r="Z1499" s="6" t="str">
        <f t="shared" si="191"/>
        <v>Low</v>
      </c>
    </row>
    <row r="1500" spans="1:26" x14ac:dyDescent="0.35">
      <c r="A1500" s="8">
        <v>45302</v>
      </c>
      <c r="B1500" s="6" t="s">
        <v>19</v>
      </c>
      <c r="C1500" s="6" t="s">
        <v>26</v>
      </c>
      <c r="D1500" s="12">
        <v>18</v>
      </c>
      <c r="E1500" s="10">
        <v>209.75</v>
      </c>
      <c r="F1500" s="6" t="s">
        <v>32</v>
      </c>
      <c r="G1500" s="6" t="s">
        <v>34</v>
      </c>
      <c r="H1500" s="7">
        <v>0.15</v>
      </c>
      <c r="I1500" s="6" t="s">
        <v>38</v>
      </c>
      <c r="J1500" s="10">
        <v>3209.1750000000002</v>
      </c>
      <c r="K1500" s="6" t="s">
        <v>45</v>
      </c>
      <c r="L1500" s="6" t="s">
        <v>47</v>
      </c>
      <c r="M1500" s="12">
        <v>0</v>
      </c>
      <c r="N1500" s="9" t="s">
        <v>1546</v>
      </c>
      <c r="O1500" s="6" t="s">
        <v>2918</v>
      </c>
      <c r="P1500" s="11">
        <v>45.93</v>
      </c>
      <c r="Q1500" s="16">
        <v>45308</v>
      </c>
      <c r="R1500" s="6" t="s">
        <v>2922</v>
      </c>
      <c r="S1500" s="9">
        <f t="shared" si="184"/>
        <v>2024</v>
      </c>
      <c r="T1500" s="12">
        <f t="shared" si="185"/>
        <v>1</v>
      </c>
      <c r="U1500" s="6" t="str">
        <f t="shared" si="186"/>
        <v>Januari</v>
      </c>
      <c r="V1500" s="9" t="str">
        <f t="shared" si="187"/>
        <v>Q1</v>
      </c>
      <c r="W1500" s="10">
        <f t="shared" si="188"/>
        <v>3163.2450000000003</v>
      </c>
      <c r="X1500" s="12">
        <f t="shared" si="189"/>
        <v>6</v>
      </c>
      <c r="Y1500" s="9" t="str">
        <f t="shared" si="190"/>
        <v>Completed</v>
      </c>
      <c r="Z1500" s="6" t="str">
        <f t="shared" si="191"/>
        <v>High</v>
      </c>
    </row>
    <row r="1501" spans="1:26" x14ac:dyDescent="0.35">
      <c r="A1501" s="8">
        <v>45500</v>
      </c>
      <c r="B1501" s="6" t="s">
        <v>18</v>
      </c>
      <c r="C1501" s="6" t="s">
        <v>25</v>
      </c>
      <c r="D1501" s="12">
        <v>1</v>
      </c>
      <c r="E1501" s="10">
        <v>272.5</v>
      </c>
      <c r="F1501" s="6" t="s">
        <v>31</v>
      </c>
      <c r="G1501" s="6" t="s">
        <v>34</v>
      </c>
      <c r="H1501" s="7">
        <v>0</v>
      </c>
      <c r="I1501" s="6" t="s">
        <v>36</v>
      </c>
      <c r="J1501" s="10">
        <v>272.5</v>
      </c>
      <c r="K1501" s="6" t="s">
        <v>43</v>
      </c>
      <c r="L1501" s="6" t="s">
        <v>49</v>
      </c>
      <c r="M1501" s="12">
        <v>0</v>
      </c>
      <c r="N1501" s="9" t="s">
        <v>1547</v>
      </c>
      <c r="O1501" s="6" t="s">
        <v>2919</v>
      </c>
      <c r="P1501" s="11">
        <v>35.56</v>
      </c>
      <c r="Q1501" s="16">
        <v>45507</v>
      </c>
      <c r="R1501" s="6" t="s">
        <v>2921</v>
      </c>
      <c r="S1501" s="9">
        <f t="shared" si="184"/>
        <v>2024</v>
      </c>
      <c r="T1501" s="12">
        <f t="shared" si="185"/>
        <v>7</v>
      </c>
      <c r="U1501" s="6" t="str">
        <f t="shared" si="186"/>
        <v>Juli</v>
      </c>
      <c r="V1501" s="9" t="str">
        <f t="shared" si="187"/>
        <v>Q3</v>
      </c>
      <c r="W1501" s="10">
        <f t="shared" si="188"/>
        <v>236.94</v>
      </c>
      <c r="X1501" s="12">
        <f t="shared" si="189"/>
        <v>7</v>
      </c>
      <c r="Y1501" s="9" t="str">
        <f t="shared" si="190"/>
        <v>Completed</v>
      </c>
      <c r="Z1501" s="6" t="str">
        <f t="shared" si="191"/>
        <v>No Discount</v>
      </c>
    </row>
    <row r="1502" spans="1:26" x14ac:dyDescent="0.35">
      <c r="A1502" s="8">
        <v>45629</v>
      </c>
      <c r="B1502" s="6" t="s">
        <v>21</v>
      </c>
      <c r="C1502" s="6" t="s">
        <v>27</v>
      </c>
      <c r="D1502" s="12">
        <v>14</v>
      </c>
      <c r="E1502" s="10">
        <v>262.67</v>
      </c>
      <c r="F1502" s="6" t="s">
        <v>31</v>
      </c>
      <c r="G1502" s="6" t="s">
        <v>35</v>
      </c>
      <c r="H1502" s="7">
        <v>0.05</v>
      </c>
      <c r="I1502" s="6" t="s">
        <v>39</v>
      </c>
      <c r="J1502" s="10">
        <v>3493.511</v>
      </c>
      <c r="K1502" s="6" t="s">
        <v>43</v>
      </c>
      <c r="L1502" s="6" t="s">
        <v>48</v>
      </c>
      <c r="M1502" s="12">
        <v>0</v>
      </c>
      <c r="N1502" s="9" t="s">
        <v>1548</v>
      </c>
      <c r="O1502" s="6" t="s">
        <v>2920</v>
      </c>
      <c r="P1502" s="11">
        <v>24.53</v>
      </c>
      <c r="Q1502" s="16">
        <v>45636</v>
      </c>
      <c r="R1502" s="6" t="s">
        <v>2924</v>
      </c>
      <c r="S1502" s="9">
        <f t="shared" si="184"/>
        <v>2024</v>
      </c>
      <c r="T1502" s="12">
        <f t="shared" si="185"/>
        <v>12</v>
      </c>
      <c r="U1502" s="6" t="str">
        <f t="shared" si="186"/>
        <v>Desember</v>
      </c>
      <c r="V1502" s="9" t="str">
        <f t="shared" si="187"/>
        <v>Q4</v>
      </c>
      <c r="W1502" s="10">
        <f t="shared" si="188"/>
        <v>3468.9809999999998</v>
      </c>
      <c r="X1502" s="12">
        <f t="shared" si="189"/>
        <v>7</v>
      </c>
      <c r="Y1502" s="9" t="str">
        <f t="shared" si="190"/>
        <v>Completed</v>
      </c>
      <c r="Z1502" s="6" t="str">
        <f t="shared" si="191"/>
        <v>Low</v>
      </c>
    </row>
    <row r="1503" spans="1:26" x14ac:dyDescent="0.35">
      <c r="A1503" s="8">
        <v>45786</v>
      </c>
      <c r="B1503" s="6" t="s">
        <v>22</v>
      </c>
      <c r="C1503" s="6" t="s">
        <v>26</v>
      </c>
      <c r="D1503" s="12">
        <v>13</v>
      </c>
      <c r="E1503" s="10">
        <v>221.39</v>
      </c>
      <c r="F1503" s="6" t="s">
        <v>33</v>
      </c>
      <c r="G1503" s="6" t="s">
        <v>34</v>
      </c>
      <c r="H1503" s="7">
        <v>0</v>
      </c>
      <c r="I1503" s="6" t="s">
        <v>38</v>
      </c>
      <c r="J1503" s="10">
        <v>2878.07</v>
      </c>
      <c r="K1503" s="6" t="s">
        <v>45</v>
      </c>
      <c r="L1503" s="6" t="s">
        <v>47</v>
      </c>
      <c r="M1503" s="12">
        <v>1</v>
      </c>
      <c r="N1503" s="9" t="s">
        <v>1549</v>
      </c>
      <c r="O1503" s="6" t="s">
        <v>2206</v>
      </c>
      <c r="P1503" s="11">
        <v>21.05</v>
      </c>
      <c r="Q1503" s="16">
        <v>45790</v>
      </c>
      <c r="R1503" s="6" t="s">
        <v>2925</v>
      </c>
      <c r="S1503" s="9">
        <f t="shared" si="184"/>
        <v>2025</v>
      </c>
      <c r="T1503" s="12">
        <f t="shared" si="185"/>
        <v>5</v>
      </c>
      <c r="U1503" s="6" t="str">
        <f t="shared" si="186"/>
        <v>Mei</v>
      </c>
      <c r="V1503" s="9" t="str">
        <f t="shared" si="187"/>
        <v>Q2</v>
      </c>
      <c r="W1503" s="10">
        <f t="shared" si="188"/>
        <v>2857.02</v>
      </c>
      <c r="X1503" s="12">
        <f t="shared" si="189"/>
        <v>4</v>
      </c>
      <c r="Y1503" s="9" t="str">
        <f t="shared" si="190"/>
        <v>Returned</v>
      </c>
      <c r="Z1503" s="6" t="str">
        <f t="shared" si="191"/>
        <v>No Discount</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A943D-AA2D-499C-B9B6-275D0F158BDF}">
  <sheetPr>
    <tabColor rgb="FFE2B04A"/>
  </sheetPr>
  <dimension ref="A1:O22"/>
  <sheetViews>
    <sheetView showGridLines="0" workbookViewId="0">
      <selection activeCell="B5" sqref="B5:B11"/>
    </sheetView>
  </sheetViews>
  <sheetFormatPr defaultRowHeight="14.5" x14ac:dyDescent="0.35"/>
  <cols>
    <col min="1" max="1" width="19.1796875" style="1" bestFit="1" customWidth="1"/>
    <col min="2" max="2" width="20.36328125" style="1" bestFit="1" customWidth="1"/>
    <col min="3" max="3" width="19.36328125" style="1" bestFit="1" customWidth="1"/>
    <col min="4" max="4" width="19.54296875" style="1" bestFit="1" customWidth="1"/>
    <col min="5" max="5" width="19.6328125" style="1" bestFit="1" customWidth="1"/>
    <col min="6" max="6" width="8.7265625" style="1"/>
    <col min="7" max="7" width="22.453125" style="1" bestFit="1" customWidth="1"/>
    <col min="8" max="8" width="17.90625" style="1" bestFit="1" customWidth="1"/>
    <col min="9" max="9" width="19.6328125" style="1" bestFit="1" customWidth="1"/>
    <col min="10" max="10" width="21.453125" style="1" bestFit="1" customWidth="1"/>
    <col min="11" max="11" width="17.26953125" style="1" bestFit="1" customWidth="1"/>
    <col min="12" max="16384" width="8.7265625" style="1"/>
  </cols>
  <sheetData>
    <row r="1" spans="1:15" ht="21" x14ac:dyDescent="0.35">
      <c r="A1" s="53" t="s">
        <v>2937</v>
      </c>
      <c r="B1" s="53"/>
      <c r="C1" s="53"/>
      <c r="D1" s="53"/>
      <c r="E1" s="53"/>
      <c r="F1" s="53"/>
      <c r="G1" s="53"/>
      <c r="H1" s="53"/>
      <c r="I1" s="53"/>
      <c r="J1" s="53"/>
      <c r="K1" s="53"/>
      <c r="L1" s="53"/>
      <c r="M1" s="53"/>
      <c r="N1" s="53"/>
      <c r="O1" s="53"/>
    </row>
    <row r="3" spans="1:15" ht="18.5" x14ac:dyDescent="0.45">
      <c r="A3" s="34" t="s">
        <v>2938</v>
      </c>
      <c r="G3" s="34" t="s">
        <v>2948</v>
      </c>
      <c r="H3" s="17"/>
      <c r="I3" s="17"/>
      <c r="J3" s="17"/>
      <c r="K3" s="17"/>
    </row>
    <row r="4" spans="1:15" s="17" customFormat="1" ht="22" customHeight="1" x14ac:dyDescent="0.35">
      <c r="A4" s="23" t="s">
        <v>2</v>
      </c>
      <c r="B4" s="23" t="s">
        <v>2939</v>
      </c>
      <c r="C4" s="23" t="s">
        <v>2940</v>
      </c>
      <c r="D4" s="23" t="s">
        <v>2941</v>
      </c>
      <c r="E4" s="23" t="s">
        <v>2942</v>
      </c>
      <c r="G4" s="23" t="s">
        <v>8</v>
      </c>
      <c r="H4" s="23" t="s">
        <v>2946</v>
      </c>
      <c r="I4" s="23" t="s">
        <v>2942</v>
      </c>
      <c r="J4" s="23" t="s">
        <v>2949</v>
      </c>
      <c r="K4" s="23" t="s">
        <v>2947</v>
      </c>
    </row>
    <row r="5" spans="1:15" x14ac:dyDescent="0.35">
      <c r="A5" s="2" t="s">
        <v>26</v>
      </c>
      <c r="B5" s="3" t="s">
        <v>2953</v>
      </c>
      <c r="C5" s="18">
        <f>AVERAGEIF(CLEAN_DATA!C:C,A5,CLEAN_DATA!E:E)</f>
        <v>319.70354066985635</v>
      </c>
      <c r="D5" s="12">
        <f>SUMIF(CLEAN_DATA!C:C,A5,CLEAN_DATA!D:D)</f>
        <v>2122</v>
      </c>
      <c r="E5" s="18">
        <f>SUMIF(CLEAN_DATA!C:C,A5,CLEAN_DATA!J:J)</f>
        <v>622589.47800000012</v>
      </c>
      <c r="G5" s="6" t="s">
        <v>37</v>
      </c>
      <c r="H5" s="12">
        <f>COUNTIF(CLEAN_DATA!I:I,G5)</f>
        <v>259</v>
      </c>
      <c r="I5" s="10">
        <f>SUMIF(CLEAN_DATA!I:I,G5,CLEAN_DATA!J:J)</f>
        <v>786165.8400000002</v>
      </c>
      <c r="J5" s="10">
        <f t="shared" ref="J5:J10" si="0">IFERROR(I5/H5,0)</f>
        <v>3035.3893436293442</v>
      </c>
      <c r="K5" s="24">
        <f>COUNTIFS(CLEAN_DATA!I:I,G5,CLEAN_DATA!M:M,1)/COUNTIF(CLEAN_DATA!I:I,G5)</f>
        <v>0.24710424710424711</v>
      </c>
    </row>
    <row r="6" spans="1:15" x14ac:dyDescent="0.35">
      <c r="A6" s="2" t="s">
        <v>25</v>
      </c>
      <c r="B6" s="3" t="s">
        <v>2953</v>
      </c>
      <c r="C6" s="18">
        <f>AVERAGEIF(CLEAN_DATA!C:C,A6,CLEAN_DATA!E:E)</f>
        <v>295.18062801932371</v>
      </c>
      <c r="D6" s="12">
        <f>SUMIF(CLEAN_DATA!C:C,A6,CLEAN_DATA!D:D)</f>
        <v>2026</v>
      </c>
      <c r="E6" s="18">
        <f>SUMIF(CLEAN_DATA!C:C,A6,CLEAN_DATA!J:J)</f>
        <v>555266.6645000003</v>
      </c>
      <c r="G6" s="6" t="s">
        <v>41</v>
      </c>
      <c r="H6" s="12">
        <f>COUNTIF(CLEAN_DATA!I:I,G6)</f>
        <v>243</v>
      </c>
      <c r="I6" s="10">
        <f>SUMIF(CLEAN_DATA!I:I,G6,CLEAN_DATA!J:J)</f>
        <v>796780.52149999957</v>
      </c>
      <c r="J6" s="10">
        <f t="shared" si="0"/>
        <v>3278.9321872427968</v>
      </c>
      <c r="K6" s="24">
        <f>COUNTIFS(CLEAN_DATA!I:I,G6,CLEAN_DATA!M:M,1)/COUNTIF(CLEAN_DATA!I:I,G6)</f>
        <v>0.26337448559670784</v>
      </c>
    </row>
    <row r="7" spans="1:15" x14ac:dyDescent="0.35">
      <c r="A7" s="2" t="s">
        <v>23</v>
      </c>
      <c r="B7" s="3" t="s">
        <v>2954</v>
      </c>
      <c r="C7" s="18">
        <f>AVERAGEIF(CLEAN_DATA!C:C,A7,CLEAN_DATA!E:E)</f>
        <v>303.73327433628322</v>
      </c>
      <c r="D7" s="12">
        <f>SUMIF(CLEAN_DATA!C:C,A7,CLEAN_DATA!D:D)</f>
        <v>2408</v>
      </c>
      <c r="E7" s="18">
        <f>SUMIF(CLEAN_DATA!C:C,A7,CLEAN_DATA!J:J)</f>
        <v>684417.24150000012</v>
      </c>
      <c r="G7" s="6" t="s">
        <v>39</v>
      </c>
      <c r="H7" s="12">
        <f>COUNTIF(CLEAN_DATA!I:I,G7)</f>
        <v>270</v>
      </c>
      <c r="I7" s="10">
        <f>SUMIF(CLEAN_DATA!I:I,G7,CLEAN_DATA!J:J)</f>
        <v>707166.71600000071</v>
      </c>
      <c r="J7" s="10">
        <f t="shared" si="0"/>
        <v>2619.135985185188</v>
      </c>
      <c r="K7" s="24">
        <f>COUNTIFS(CLEAN_DATA!I:I,G7,CLEAN_DATA!M:M,1)/COUNTIF(CLEAN_DATA!I:I,G7)</f>
        <v>0.2814814814814815</v>
      </c>
    </row>
    <row r="8" spans="1:15" x14ac:dyDescent="0.35">
      <c r="A8" s="2" t="s">
        <v>27</v>
      </c>
      <c r="B8" s="3" t="s">
        <v>2954</v>
      </c>
      <c r="C8" s="18">
        <f>AVERAGEIF(CLEAN_DATA!C:C,A8,CLEAN_DATA!E:E)</f>
        <v>317.29665094339606</v>
      </c>
      <c r="D8" s="12">
        <f>SUMIF(CLEAN_DATA!C:C,A8,CLEAN_DATA!D:D)</f>
        <v>2177</v>
      </c>
      <c r="E8" s="18">
        <f>SUMIF(CLEAN_DATA!C:C,A8,CLEAN_DATA!J:J)</f>
        <v>651629.39249999973</v>
      </c>
      <c r="G8" s="6" t="s">
        <v>40</v>
      </c>
      <c r="H8" s="12">
        <f>COUNTIF(CLEAN_DATA!I:I,G8)</f>
        <v>249</v>
      </c>
      <c r="I8" s="10">
        <f>SUMIF(CLEAN_DATA!I:I,G8,CLEAN_DATA!J:J)</f>
        <v>676568.2495000005</v>
      </c>
      <c r="J8" s="10">
        <f t="shared" si="0"/>
        <v>2717.14156425703</v>
      </c>
      <c r="K8" s="24">
        <f>COUNTIFS(CLEAN_DATA!I:I,G8,CLEAN_DATA!M:M,1)/COUNTIF(CLEAN_DATA!I:I,G8)</f>
        <v>0.24899598393574296</v>
      </c>
    </row>
    <row r="9" spans="1:15" x14ac:dyDescent="0.35">
      <c r="A9" s="2" t="s">
        <v>24</v>
      </c>
      <c r="B9" s="3" t="s">
        <v>2954</v>
      </c>
      <c r="C9" s="18">
        <f>AVERAGEIF(CLEAN_DATA!C:C,A9,CLEAN_DATA!E:E)</f>
        <v>271.19225641025645</v>
      </c>
      <c r="D9" s="12">
        <f>SUMIF(CLEAN_DATA!C:C,A9,CLEAN_DATA!D:D)</f>
        <v>1970</v>
      </c>
      <c r="E9" s="18">
        <f>SUMIF(CLEAN_DATA!C:C,A9,CLEAN_DATA!J:J)</f>
        <v>497162.85099999979</v>
      </c>
      <c r="G9" s="6" t="s">
        <v>36</v>
      </c>
      <c r="H9" s="12">
        <f>COUNTIF(CLEAN_DATA!I:I,G9)</f>
        <v>236</v>
      </c>
      <c r="I9" s="10">
        <f>SUMIF(CLEAN_DATA!I:I,G9,CLEAN_DATA!J:J)</f>
        <v>698669.57950000011</v>
      </c>
      <c r="J9" s="10">
        <f t="shared" si="0"/>
        <v>2960.4643199152547</v>
      </c>
      <c r="K9" s="24">
        <f>COUNTIFS(CLEAN_DATA!I:I,G9,CLEAN_DATA!M:M,1)/COUNTIF(CLEAN_DATA!I:I,G9)</f>
        <v>0.21610169491525424</v>
      </c>
    </row>
    <row r="10" spans="1:15" x14ac:dyDescent="0.35">
      <c r="A10" s="2" t="s">
        <v>29</v>
      </c>
      <c r="B10" s="3" t="s">
        <v>2954</v>
      </c>
      <c r="C10" s="18">
        <f>AVERAGEIF(CLEAN_DATA!C:C,A10,CLEAN_DATA!E:E)</f>
        <v>301.93331753554526</v>
      </c>
      <c r="D10" s="12">
        <f>SUMIF(CLEAN_DATA!C:C,A10,CLEAN_DATA!D:D)</f>
        <v>2336</v>
      </c>
      <c r="E10" s="18">
        <f>SUMIF(CLEAN_DATA!C:C,A10,CLEAN_DATA!J:J)</f>
        <v>684387.4155000007</v>
      </c>
      <c r="G10" s="6" t="s">
        <v>38</v>
      </c>
      <c r="H10" s="12">
        <f>COUNTIF(CLEAN_DATA!I:I,G10)</f>
        <v>243</v>
      </c>
      <c r="I10" s="10">
        <f>SUMIF(CLEAN_DATA!I:I,G10,CLEAN_DATA!J:J)</f>
        <v>714641.52200000035</v>
      </c>
      <c r="J10" s="10">
        <f t="shared" si="0"/>
        <v>2940.9116131687256</v>
      </c>
      <c r="K10" s="24">
        <f>COUNTIFS(CLEAN_DATA!I:I,G10,CLEAN_DATA!M:M,1)/COUNTIF(CLEAN_DATA!I:I,G10)</f>
        <v>0.22633744855967078</v>
      </c>
    </row>
    <row r="11" spans="1:15" x14ac:dyDescent="0.35">
      <c r="A11" s="2" t="s">
        <v>28</v>
      </c>
      <c r="B11" s="3" t="s">
        <v>2954</v>
      </c>
      <c r="C11" s="18">
        <f>AVERAGEIF(CLEAN_DATA!C:C,A11,CLEAN_DATA!E:E)</f>
        <v>282.57900000000001</v>
      </c>
      <c r="D11" s="12">
        <f>SUMIF(CLEAN_DATA!C:C,A11,CLEAN_DATA!D:D)</f>
        <v>2577</v>
      </c>
      <c r="E11" s="18">
        <f>SUMIF(CLEAN_DATA!C:C,A11,CLEAN_DATA!J:J)</f>
        <v>684539.38550000067</v>
      </c>
      <c r="G11" s="28" t="s">
        <v>2943</v>
      </c>
      <c r="H11" s="29">
        <f>SUM(H5:H10)</f>
        <v>1500</v>
      </c>
      <c r="I11" s="30">
        <f>SUM(I5:I10)</f>
        <v>4379992.4285000013</v>
      </c>
      <c r="J11" s="31">
        <f>IFERROR(I11/H11,0)</f>
        <v>2919.9949523333344</v>
      </c>
      <c r="K11" s="32">
        <f>AVERAGE(K5:K10)</f>
        <v>0.24723255693218407</v>
      </c>
    </row>
    <row r="12" spans="1:15" x14ac:dyDescent="0.35">
      <c r="A12" s="19" t="s">
        <v>2943</v>
      </c>
      <c r="B12" s="19"/>
      <c r="C12" s="20"/>
      <c r="D12" s="21">
        <f>SUM(D5:D11)</f>
        <v>15616</v>
      </c>
      <c r="E12" s="20">
        <f>SUM(E5:E11)</f>
        <v>4379992.4285000013</v>
      </c>
    </row>
    <row r="15" spans="1:15" ht="18.5" x14ac:dyDescent="0.45">
      <c r="A15" s="34" t="s">
        <v>2944</v>
      </c>
      <c r="G15" s="34" t="s">
        <v>2950</v>
      </c>
    </row>
    <row r="16" spans="1:15" ht="22" customHeight="1" x14ac:dyDescent="0.35">
      <c r="A16" s="22" t="s">
        <v>1</v>
      </c>
      <c r="B16" s="22" t="s">
        <v>2945</v>
      </c>
      <c r="C16" s="22" t="s">
        <v>2946</v>
      </c>
      <c r="D16" s="22" t="s">
        <v>2942</v>
      </c>
      <c r="E16" s="22" t="s">
        <v>2947</v>
      </c>
      <c r="G16" s="22" t="s">
        <v>2951</v>
      </c>
      <c r="H16" s="22" t="s">
        <v>2946</v>
      </c>
      <c r="I16" s="22" t="s">
        <v>2942</v>
      </c>
      <c r="J16" s="22" t="s">
        <v>2952</v>
      </c>
    </row>
    <row r="17" spans="1:10" x14ac:dyDescent="0.35">
      <c r="A17" s="6" t="s">
        <v>21</v>
      </c>
      <c r="B17" s="6" t="str">
        <f>INDEX(CLEAN_DATA!R:R,MATCH(A17,CLEAN_DATA!B:B,0))</f>
        <v>Cameron</v>
      </c>
      <c r="C17" s="12">
        <f>COUNTIF(CLEAN_DATA!B:B,A17)</f>
        <v>301</v>
      </c>
      <c r="D17" s="10">
        <f>SUMIF(CLEAN_DATA!B:B,A17,CLEAN_DATA!J:J)</f>
        <v>847153.68450000032</v>
      </c>
      <c r="E17" s="24">
        <f>COUNTIFS(CLEAN_DATA!B:B,A17,CLEAN_DATA!M:M,1)/COUNTIF(CLEAN_DATA!B:B,A17)</f>
        <v>0.23255813953488372</v>
      </c>
      <c r="G17" s="6" t="s">
        <v>46</v>
      </c>
      <c r="H17" s="12">
        <f>COUNTIF(CLEAN_DATA!K:K,G17)</f>
        <v>312</v>
      </c>
      <c r="I17" s="10">
        <f>SUMIF(CLEAN_DATA!K:K,G17,CLEAN_DATA!J:J)</f>
        <v>950387.84900000016</v>
      </c>
      <c r="J17" s="33">
        <f>H17/SUM($H$17:$H$21)</f>
        <v>0.20799999999999999</v>
      </c>
    </row>
    <row r="18" spans="1:10" x14ac:dyDescent="0.35">
      <c r="A18" s="6" t="s">
        <v>18</v>
      </c>
      <c r="B18" s="6" t="str">
        <f>INDEX(CLEAN_DATA!R:R,MATCH(A18,CLEAN_DATA!B:B,0))</f>
        <v>Eric</v>
      </c>
      <c r="C18" s="12">
        <f>COUNTIF(CLEAN_DATA!B:B,A18)</f>
        <v>311</v>
      </c>
      <c r="D18" s="10">
        <f>SUMIF(CLEAN_DATA!B:B,A18,CLEAN_DATA!J:J)</f>
        <v>883633.71800000116</v>
      </c>
      <c r="E18" s="24">
        <f>COUNTIFS(CLEAN_DATA!B:B,A18,CLEAN_DATA!M:M,1)/COUNTIF(CLEAN_DATA!B:B,A18)</f>
        <v>0.26045016077170419</v>
      </c>
      <c r="G18" s="6" t="s">
        <v>44</v>
      </c>
      <c r="H18" s="12">
        <f>COUNTIF(CLEAN_DATA!K:K,G18)</f>
        <v>299</v>
      </c>
      <c r="I18" s="10">
        <f>SUMIF(CLEAN_DATA!K:K,G18,CLEAN_DATA!J:J)</f>
        <v>866483.3745000005</v>
      </c>
      <c r="J18" s="33">
        <f t="shared" ref="J18:J21" si="1">H18/SUM($H$17:$H$21)</f>
        <v>0.19933333333333333</v>
      </c>
    </row>
    <row r="19" spans="1:10" x14ac:dyDescent="0.35">
      <c r="A19" s="6" t="s">
        <v>20</v>
      </c>
      <c r="B19" s="6" t="str">
        <f>INDEX(CLEAN_DATA!R:R,MATCH(A19,CLEAN_DATA!B:B,0))</f>
        <v>Ryan</v>
      </c>
      <c r="C19" s="12">
        <f>COUNTIF(CLEAN_DATA!B:B,A19)</f>
        <v>309</v>
      </c>
      <c r="D19" s="10">
        <f>SUMIF(CLEAN_DATA!B:B,A19,CLEAN_DATA!J:J)</f>
        <v>967957.98000000068</v>
      </c>
      <c r="E19" s="24">
        <f>COUNTIFS(CLEAN_DATA!B:B,A19,CLEAN_DATA!M:M,1)/COUNTIF(CLEAN_DATA!B:B,A19)</f>
        <v>0.22653721682847897</v>
      </c>
      <c r="G19" s="6" t="s">
        <v>45</v>
      </c>
      <c r="H19" s="12">
        <f>COUNTIF(CLEAN_DATA!K:K,G19)</f>
        <v>290</v>
      </c>
      <c r="I19" s="10">
        <f>SUMIF(CLEAN_DATA!K:K,G19,CLEAN_DATA!J:J)</f>
        <v>770420.66400000046</v>
      </c>
      <c r="J19" s="33">
        <f t="shared" si="1"/>
        <v>0.19333333333333333</v>
      </c>
    </row>
    <row r="20" spans="1:10" x14ac:dyDescent="0.35">
      <c r="A20" s="6" t="s">
        <v>19</v>
      </c>
      <c r="B20" s="6" t="str">
        <f>INDEX(CLEAN_DATA!R:R,MATCH(A20,CLEAN_DATA!B:B,0))</f>
        <v>Sophie</v>
      </c>
      <c r="C20" s="12">
        <f>COUNTIF(CLEAN_DATA!B:B,A20)</f>
        <v>295</v>
      </c>
      <c r="D20" s="10">
        <f>SUMIF(CLEAN_DATA!B:B,A20,CLEAN_DATA!J:J)</f>
        <v>827768.18699999992</v>
      </c>
      <c r="E20" s="24">
        <f>COUNTIFS(CLEAN_DATA!B:B,A20,CLEAN_DATA!M:M,1)/COUNTIF(CLEAN_DATA!B:B,A20)</f>
        <v>0.26101694915254237</v>
      </c>
      <c r="G20" s="6" t="s">
        <v>43</v>
      </c>
      <c r="H20" s="12">
        <f>COUNTIF(CLEAN_DATA!K:K,G20)</f>
        <v>276</v>
      </c>
      <c r="I20" s="10">
        <f>SUMIF(CLEAN_DATA!K:K,G20,CLEAN_DATA!J:J)</f>
        <v>821585.39100000053</v>
      </c>
      <c r="J20" s="33">
        <f t="shared" si="1"/>
        <v>0.184</v>
      </c>
    </row>
    <row r="21" spans="1:10" x14ac:dyDescent="0.35">
      <c r="A21" s="6" t="s">
        <v>22</v>
      </c>
      <c r="B21" s="6" t="str">
        <f>INDEX(CLEAN_DATA!R:R,MATCH(A21,CLEAN_DATA!B:B,0))</f>
        <v>Wendy</v>
      </c>
      <c r="C21" s="12">
        <f>COUNTIF(CLEAN_DATA!B:B,A21)</f>
        <v>284</v>
      </c>
      <c r="D21" s="10">
        <f>SUMIF(CLEAN_DATA!B:B,A21,CLEAN_DATA!J:J)</f>
        <v>853478.85900000017</v>
      </c>
      <c r="E21" s="24">
        <f>COUNTIFS(CLEAN_DATA!B:B,A21,CLEAN_DATA!M:M,1)/COUNTIF(CLEAN_DATA!B:B,A21)</f>
        <v>0.26056338028169013</v>
      </c>
      <c r="G21" s="6" t="s">
        <v>42</v>
      </c>
      <c r="H21" s="12">
        <f>COUNTIF(CLEAN_DATA!K:K,G21)</f>
        <v>323</v>
      </c>
      <c r="I21" s="10">
        <f>SUMIF(CLEAN_DATA!K:K,G21,CLEAN_DATA!J:J)</f>
        <v>971115.15000000049</v>
      </c>
      <c r="J21" s="33">
        <f t="shared" si="1"/>
        <v>0.21533333333333332</v>
      </c>
    </row>
    <row r="22" spans="1:10" x14ac:dyDescent="0.35">
      <c r="A22" s="25" t="s">
        <v>2943</v>
      </c>
      <c r="B22" s="25"/>
      <c r="C22" s="21">
        <f>SUM(C17:C21)</f>
        <v>1500</v>
      </c>
      <c r="D22" s="26">
        <f>SUM(D17:D21)</f>
        <v>4379992.4285000023</v>
      </c>
      <c r="E22" s="27">
        <f>AVERAGE(E17:E21)</f>
        <v>0.24822516931385988</v>
      </c>
      <c r="G22" s="25" t="s">
        <v>2943</v>
      </c>
      <c r="H22" s="21">
        <f>SUM(H17:H21)</f>
        <v>1500</v>
      </c>
      <c r="I22" s="26">
        <f>SUM(I17:I21)</f>
        <v>4379992.4285000023</v>
      </c>
      <c r="J22" s="27">
        <f>SUM(J17:J21)</f>
        <v>1</v>
      </c>
    </row>
  </sheetData>
  <mergeCells count="1">
    <mergeCell ref="A1:O1"/>
  </mergeCells>
  <pageMargins left="0.7" right="0.7" top="0.75" bottom="0.75" header="0.3" footer="0.3"/>
  <ignoredErrors>
    <ignoredError sqref="D12:E12 C22:D22 H11:I11 K11 J18:J21 H22:J22" calculatedColumn="1"/>
  </ignoredErrors>
  <tableParts count="4">
    <tablePart r:id="rId1"/>
    <tablePart r:id="rId2"/>
    <tablePart r:id="rId3"/>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E03F2E-8139-4DB3-9607-D5111770E797}">
  <sheetPr>
    <tabColor rgb="FF7B0D0D"/>
  </sheetPr>
  <dimension ref="A1:M87"/>
  <sheetViews>
    <sheetView showGridLines="0" zoomScale="78" zoomScaleNormal="71" workbookViewId="0">
      <selection activeCell="F21" sqref="F21"/>
    </sheetView>
  </sheetViews>
  <sheetFormatPr defaultRowHeight="14.5" x14ac:dyDescent="0.35"/>
  <cols>
    <col min="1" max="1" width="19.26953125" style="1" bestFit="1" customWidth="1"/>
    <col min="2" max="2" width="20.453125" style="1" bestFit="1" customWidth="1"/>
    <col min="3" max="3" width="16.36328125" style="1" bestFit="1" customWidth="1"/>
    <col min="4" max="4" width="14.6328125" style="1" bestFit="1" customWidth="1"/>
    <col min="5" max="5" width="16.36328125" style="1" bestFit="1" customWidth="1"/>
    <col min="6" max="8" width="14.08984375" style="1" bestFit="1" customWidth="1"/>
    <col min="9" max="9" width="15.7265625" style="1" bestFit="1" customWidth="1"/>
    <col min="10" max="10" width="5.1796875" style="1" bestFit="1" customWidth="1"/>
    <col min="11" max="11" width="18" style="1" bestFit="1" customWidth="1"/>
    <col min="12" max="12" width="14" style="1" bestFit="1" customWidth="1"/>
    <col min="13" max="13" width="19.453125" style="1" bestFit="1" customWidth="1"/>
    <col min="14" max="16384" width="8.7265625" style="1"/>
  </cols>
  <sheetData>
    <row r="1" spans="1:10" ht="28" customHeight="1" x14ac:dyDescent="0.35">
      <c r="A1" s="103" t="s">
        <v>3003</v>
      </c>
      <c r="B1" s="103"/>
      <c r="C1" s="103"/>
      <c r="D1" s="103"/>
      <c r="E1" s="103"/>
      <c r="F1" s="103"/>
      <c r="G1" s="103"/>
      <c r="H1" s="103"/>
      <c r="I1" s="103"/>
      <c r="J1" s="103"/>
    </row>
    <row r="3" spans="1:10" x14ac:dyDescent="0.35">
      <c r="A3" s="36" t="s">
        <v>2929</v>
      </c>
      <c r="B3" s="36" t="s">
        <v>2959</v>
      </c>
    </row>
    <row r="5" spans="1:10" ht="18" customHeight="1" x14ac:dyDescent="0.35">
      <c r="A5" s="36" t="s">
        <v>2958</v>
      </c>
      <c r="B5" s="36" t="s">
        <v>2957</v>
      </c>
      <c r="C5" s="36"/>
      <c r="D5" s="36"/>
      <c r="E5" s="36"/>
      <c r="F5" s="36"/>
      <c r="G5" s="36"/>
      <c r="H5" s="36"/>
      <c r="I5" s="36"/>
    </row>
    <row r="6" spans="1:10" ht="18" customHeight="1" x14ac:dyDescent="0.35">
      <c r="A6" s="36" t="s">
        <v>2955</v>
      </c>
      <c r="B6" s="36" t="s">
        <v>26</v>
      </c>
      <c r="C6" s="36" t="s">
        <v>25</v>
      </c>
      <c r="D6" s="36" t="s">
        <v>23</v>
      </c>
      <c r="E6" s="36" t="s">
        <v>27</v>
      </c>
      <c r="F6" s="36" t="s">
        <v>24</v>
      </c>
      <c r="G6" s="36" t="s">
        <v>29</v>
      </c>
      <c r="H6" s="36" t="s">
        <v>28</v>
      </c>
      <c r="I6" s="36" t="s">
        <v>2956</v>
      </c>
    </row>
    <row r="7" spans="1:10" s="37" customFormat="1" ht="16" customHeight="1" x14ac:dyDescent="0.35">
      <c r="A7" s="38" t="s">
        <v>21</v>
      </c>
      <c r="B7" s="39">
        <v>113029.44150000002</v>
      </c>
      <c r="C7" s="39">
        <v>110743.92899999997</v>
      </c>
      <c r="D7" s="39">
        <v>139219.58000000002</v>
      </c>
      <c r="E7" s="39">
        <v>107231.89599999999</v>
      </c>
      <c r="F7" s="39">
        <v>72442.82650000001</v>
      </c>
      <c r="G7" s="39">
        <v>139174.86749999999</v>
      </c>
      <c r="H7" s="39">
        <v>165311.14399999991</v>
      </c>
      <c r="I7" s="39">
        <v>847153.68449999997</v>
      </c>
    </row>
    <row r="8" spans="1:10" s="37" customFormat="1" ht="16" customHeight="1" x14ac:dyDescent="0.35">
      <c r="A8" s="38" t="s">
        <v>18</v>
      </c>
      <c r="B8" s="39">
        <v>107210.19449999997</v>
      </c>
      <c r="C8" s="39">
        <v>118254.66299999997</v>
      </c>
      <c r="D8" s="39">
        <v>135461.4075</v>
      </c>
      <c r="E8" s="39">
        <v>121548.13150000002</v>
      </c>
      <c r="F8" s="39">
        <v>145231.20299999998</v>
      </c>
      <c r="G8" s="39">
        <v>149017.84499999994</v>
      </c>
      <c r="H8" s="39">
        <v>106910.27350000002</v>
      </c>
      <c r="I8" s="39">
        <v>883633.71799999988</v>
      </c>
    </row>
    <row r="9" spans="1:10" s="37" customFormat="1" ht="16" customHeight="1" x14ac:dyDescent="0.35">
      <c r="A9" s="38" t="s">
        <v>20</v>
      </c>
      <c r="B9" s="39">
        <v>136982.53</v>
      </c>
      <c r="C9" s="39">
        <v>170637.98050000001</v>
      </c>
      <c r="D9" s="39">
        <v>122643.56599999998</v>
      </c>
      <c r="E9" s="39">
        <v>172222.0435</v>
      </c>
      <c r="F9" s="39">
        <v>79577.453000000023</v>
      </c>
      <c r="G9" s="39">
        <v>128877.22799999996</v>
      </c>
      <c r="H9" s="39">
        <v>157017.17899999995</v>
      </c>
      <c r="I9" s="39">
        <v>967957.98</v>
      </c>
    </row>
    <row r="10" spans="1:10" s="37" customFormat="1" ht="16" customHeight="1" x14ac:dyDescent="0.35">
      <c r="A10" s="38" t="s">
        <v>19</v>
      </c>
      <c r="B10" s="39">
        <v>150978.04099999997</v>
      </c>
      <c r="C10" s="39">
        <v>68565.670999999988</v>
      </c>
      <c r="D10" s="39">
        <v>157696.02050000001</v>
      </c>
      <c r="E10" s="39">
        <v>101689.4455</v>
      </c>
      <c r="F10" s="39">
        <v>121325.69500000005</v>
      </c>
      <c r="G10" s="39">
        <v>122090.86499999999</v>
      </c>
      <c r="H10" s="39">
        <v>105422.44899999999</v>
      </c>
      <c r="I10" s="39">
        <v>827768.18700000003</v>
      </c>
    </row>
    <row r="11" spans="1:10" s="37" customFormat="1" ht="16" customHeight="1" x14ac:dyDescent="0.35">
      <c r="A11" s="38" t="s">
        <v>22</v>
      </c>
      <c r="B11" s="39">
        <v>114389.27099999998</v>
      </c>
      <c r="C11" s="39">
        <v>87064.421000000002</v>
      </c>
      <c r="D11" s="39">
        <v>129396.6675</v>
      </c>
      <c r="E11" s="39">
        <v>148937.87599999999</v>
      </c>
      <c r="F11" s="39">
        <v>78585.673500000004</v>
      </c>
      <c r="G11" s="39">
        <v>145226.60999999996</v>
      </c>
      <c r="H11" s="39">
        <v>149878.34</v>
      </c>
      <c r="I11" s="39">
        <v>853478.85899999994</v>
      </c>
    </row>
    <row r="12" spans="1:10" s="37" customFormat="1" ht="18" customHeight="1" x14ac:dyDescent="0.35">
      <c r="A12" s="40" t="s">
        <v>2956</v>
      </c>
      <c r="B12" s="41">
        <v>622589.47799999989</v>
      </c>
      <c r="C12" s="41">
        <v>555266.66449999996</v>
      </c>
      <c r="D12" s="41">
        <v>684417.2415</v>
      </c>
      <c r="E12" s="41">
        <v>651629.39250000007</v>
      </c>
      <c r="F12" s="41">
        <v>497162.85100000014</v>
      </c>
      <c r="G12" s="41">
        <v>684387.41549999977</v>
      </c>
      <c r="H12" s="41">
        <v>684539.38549999986</v>
      </c>
      <c r="I12" s="41">
        <v>4379992.4284999995</v>
      </c>
    </row>
    <row r="14" spans="1:10" x14ac:dyDescent="0.35">
      <c r="A14" s="35" t="s">
        <v>2973</v>
      </c>
      <c r="B14" s="36" t="s">
        <v>2957</v>
      </c>
      <c r="C14" s="45"/>
      <c r="D14" s="45"/>
      <c r="E14" s="45"/>
    </row>
    <row r="15" spans="1:10" x14ac:dyDescent="0.35">
      <c r="A15" s="35" t="s">
        <v>2955</v>
      </c>
      <c r="B15" s="36">
        <v>2023</v>
      </c>
      <c r="C15" s="36">
        <v>2024</v>
      </c>
      <c r="D15" s="36">
        <v>2025</v>
      </c>
      <c r="E15" s="36" t="s">
        <v>2956</v>
      </c>
    </row>
    <row r="16" spans="1:10" x14ac:dyDescent="0.35">
      <c r="A16" s="46" t="s">
        <v>2961</v>
      </c>
      <c r="B16" s="44">
        <v>152811.73499999999</v>
      </c>
      <c r="C16" s="44">
        <v>174448.67350000003</v>
      </c>
      <c r="D16" s="44">
        <v>171098.09299999999</v>
      </c>
      <c r="E16" s="44">
        <v>498358.50150000001</v>
      </c>
    </row>
    <row r="17" spans="1:13" ht="22" customHeight="1" x14ac:dyDescent="0.35">
      <c r="A17" s="46" t="s">
        <v>2962</v>
      </c>
      <c r="B17" s="44">
        <v>141357.36599999998</v>
      </c>
      <c r="C17" s="44">
        <v>135515.81449999998</v>
      </c>
      <c r="D17" s="44">
        <v>138184.63300000006</v>
      </c>
      <c r="E17" s="44">
        <v>415057.81350000005</v>
      </c>
      <c r="F17"/>
      <c r="G17"/>
      <c r="H17"/>
      <c r="I17"/>
      <c r="J17"/>
      <c r="K17"/>
      <c r="L17"/>
      <c r="M17"/>
    </row>
    <row r="18" spans="1:13" ht="22" customHeight="1" x14ac:dyDescent="0.35">
      <c r="A18" s="46" t="s">
        <v>2963</v>
      </c>
      <c r="B18" s="44">
        <v>208548.69499999995</v>
      </c>
      <c r="C18" s="44">
        <v>140348.48950000003</v>
      </c>
      <c r="D18" s="44">
        <v>183193.76899999997</v>
      </c>
      <c r="E18" s="44">
        <v>532090.95349999995</v>
      </c>
      <c r="F18"/>
      <c r="G18"/>
      <c r="H18"/>
      <c r="I18"/>
      <c r="J18"/>
      <c r="K18"/>
      <c r="L18"/>
      <c r="M18"/>
    </row>
    <row r="19" spans="1:13" x14ac:dyDescent="0.35">
      <c r="A19" s="46" t="s">
        <v>2964</v>
      </c>
      <c r="B19" s="44">
        <v>149131.44849999994</v>
      </c>
      <c r="C19" s="44">
        <v>165512.2635</v>
      </c>
      <c r="D19" s="44">
        <v>128675.01449999999</v>
      </c>
      <c r="E19" s="44">
        <v>443318.72649999993</v>
      </c>
      <c r="F19"/>
      <c r="G19"/>
      <c r="H19"/>
      <c r="I19"/>
      <c r="J19"/>
      <c r="K19"/>
      <c r="L19"/>
      <c r="M19"/>
    </row>
    <row r="20" spans="1:13" x14ac:dyDescent="0.35">
      <c r="A20" s="46" t="s">
        <v>2965</v>
      </c>
      <c r="B20" s="44">
        <v>117265.8815</v>
      </c>
      <c r="C20" s="44">
        <v>132792.53300000005</v>
      </c>
      <c r="D20" s="44">
        <v>152349.61099999995</v>
      </c>
      <c r="E20" s="44">
        <v>402408.02549999999</v>
      </c>
      <c r="F20"/>
      <c r="G20"/>
      <c r="H20"/>
      <c r="I20"/>
      <c r="J20"/>
      <c r="K20"/>
      <c r="L20"/>
      <c r="M20"/>
    </row>
    <row r="21" spans="1:13" x14ac:dyDescent="0.35">
      <c r="A21" s="46" t="s">
        <v>2966</v>
      </c>
      <c r="B21" s="44">
        <v>134225.03049999996</v>
      </c>
      <c r="C21" s="44">
        <v>163370.087</v>
      </c>
      <c r="D21" s="44">
        <v>136666.55149999997</v>
      </c>
      <c r="E21" s="44">
        <v>434261.66899999988</v>
      </c>
      <c r="F21"/>
      <c r="G21"/>
      <c r="H21"/>
      <c r="I21"/>
      <c r="J21"/>
      <c r="K21"/>
      <c r="L21"/>
      <c r="M21"/>
    </row>
    <row r="22" spans="1:13" x14ac:dyDescent="0.35">
      <c r="A22" s="46" t="s">
        <v>2967</v>
      </c>
      <c r="B22" s="44">
        <v>139894.34000000003</v>
      </c>
      <c r="C22" s="44">
        <v>140155.70749999999</v>
      </c>
      <c r="D22" s="44"/>
      <c r="E22" s="44">
        <v>280050.04749999999</v>
      </c>
      <c r="F22"/>
      <c r="G22"/>
      <c r="H22"/>
      <c r="I22"/>
      <c r="J22"/>
      <c r="K22"/>
      <c r="L22"/>
      <c r="M22"/>
    </row>
    <row r="23" spans="1:13" x14ac:dyDescent="0.35">
      <c r="A23" s="46" t="s">
        <v>2968</v>
      </c>
      <c r="B23" s="44">
        <v>159711.49749999997</v>
      </c>
      <c r="C23" s="44">
        <v>129927.50599999999</v>
      </c>
      <c r="D23" s="44"/>
      <c r="E23" s="44">
        <v>289639.00349999999</v>
      </c>
      <c r="F23"/>
      <c r="G23"/>
      <c r="H23"/>
      <c r="I23"/>
      <c r="J23"/>
      <c r="K23"/>
      <c r="L23"/>
      <c r="M23"/>
    </row>
    <row r="24" spans="1:13" x14ac:dyDescent="0.35">
      <c r="A24" s="46" t="s">
        <v>2969</v>
      </c>
      <c r="B24" s="44">
        <v>151612.04550000001</v>
      </c>
      <c r="C24" s="44">
        <v>130502.60349999995</v>
      </c>
      <c r="D24" s="44"/>
      <c r="E24" s="44">
        <v>282114.64899999998</v>
      </c>
      <c r="F24"/>
      <c r="G24"/>
      <c r="H24"/>
      <c r="I24"/>
      <c r="J24"/>
      <c r="K24"/>
      <c r="L24"/>
      <c r="M24"/>
    </row>
    <row r="25" spans="1:13" x14ac:dyDescent="0.35">
      <c r="A25" s="46" t="s">
        <v>2970</v>
      </c>
      <c r="B25" s="44">
        <v>78445.700500000035</v>
      </c>
      <c r="C25" s="44">
        <v>178167.19649999996</v>
      </c>
      <c r="D25" s="44"/>
      <c r="E25" s="44">
        <v>256612.897</v>
      </c>
      <c r="F25"/>
      <c r="G25"/>
      <c r="H25"/>
      <c r="I25"/>
      <c r="J25"/>
      <c r="K25"/>
      <c r="L25"/>
      <c r="M25"/>
    </row>
    <row r="26" spans="1:13" x14ac:dyDescent="0.35">
      <c r="A26" s="46" t="s">
        <v>2971</v>
      </c>
      <c r="B26" s="44">
        <v>145156.33499999996</v>
      </c>
      <c r="C26" s="44">
        <v>138174.285</v>
      </c>
      <c r="D26" s="44"/>
      <c r="E26" s="44">
        <v>283330.62</v>
      </c>
      <c r="F26"/>
      <c r="G26"/>
      <c r="H26"/>
      <c r="I26"/>
      <c r="J26"/>
      <c r="K26"/>
      <c r="L26"/>
      <c r="M26"/>
    </row>
    <row r="27" spans="1:13" x14ac:dyDescent="0.35">
      <c r="A27" s="46" t="s">
        <v>2972</v>
      </c>
      <c r="B27" s="44">
        <v>119709.90149999998</v>
      </c>
      <c r="C27" s="44">
        <v>143039.62049999999</v>
      </c>
      <c r="D27" s="44"/>
      <c r="E27" s="44">
        <v>262749.522</v>
      </c>
      <c r="F27"/>
      <c r="G27"/>
      <c r="H27"/>
      <c r="I27"/>
      <c r="J27"/>
      <c r="K27"/>
      <c r="L27"/>
      <c r="M27"/>
    </row>
    <row r="28" spans="1:13" x14ac:dyDescent="0.35">
      <c r="A28" s="36" t="s">
        <v>2956</v>
      </c>
      <c r="B28" s="42">
        <v>1697869.9764999999</v>
      </c>
      <c r="C28" s="42">
        <v>1771954.7799999998</v>
      </c>
      <c r="D28" s="42">
        <v>910167.67199999979</v>
      </c>
      <c r="E28" s="42">
        <v>4379992.4284999995</v>
      </c>
      <c r="F28"/>
      <c r="G28"/>
      <c r="H28"/>
      <c r="I28"/>
      <c r="J28"/>
      <c r="K28"/>
      <c r="L28"/>
      <c r="M28"/>
    </row>
    <row r="29" spans="1:13" x14ac:dyDescent="0.35">
      <c r="F29"/>
      <c r="G29"/>
      <c r="H29"/>
      <c r="I29"/>
      <c r="J29"/>
      <c r="K29"/>
      <c r="L29"/>
      <c r="M29"/>
    </row>
    <row r="30" spans="1:13" x14ac:dyDescent="0.35">
      <c r="A30" s="36" t="s">
        <v>2955</v>
      </c>
      <c r="B30" s="36" t="s">
        <v>2942</v>
      </c>
      <c r="F30"/>
      <c r="G30"/>
      <c r="H30"/>
      <c r="I30"/>
      <c r="J30"/>
      <c r="K30"/>
      <c r="L30"/>
      <c r="M30"/>
    </row>
    <row r="31" spans="1:13" ht="22" customHeight="1" x14ac:dyDescent="0.35">
      <c r="A31" s="38" t="s">
        <v>37</v>
      </c>
      <c r="B31" s="39">
        <v>786165.8400000002</v>
      </c>
      <c r="F31"/>
      <c r="G31"/>
      <c r="H31"/>
      <c r="I31"/>
      <c r="J31"/>
      <c r="K31"/>
      <c r="L31"/>
      <c r="M31"/>
    </row>
    <row r="32" spans="1:13" x14ac:dyDescent="0.35">
      <c r="A32" s="38" t="s">
        <v>41</v>
      </c>
      <c r="B32" s="39">
        <v>796780.52149999957</v>
      </c>
      <c r="C32"/>
      <c r="D32"/>
      <c r="E32"/>
      <c r="F32"/>
      <c r="G32"/>
      <c r="H32"/>
      <c r="I32"/>
      <c r="J32"/>
      <c r="K32"/>
      <c r="L32"/>
      <c r="M32"/>
    </row>
    <row r="33" spans="1:7" ht="16" customHeight="1" x14ac:dyDescent="0.35">
      <c r="A33" s="38" t="s">
        <v>39</v>
      </c>
      <c r="B33" s="39">
        <v>707166.71600000071</v>
      </c>
      <c r="C33"/>
      <c r="D33"/>
    </row>
    <row r="34" spans="1:7" ht="16" customHeight="1" x14ac:dyDescent="0.35">
      <c r="A34" s="38" t="s">
        <v>40</v>
      </c>
      <c r="B34" s="39">
        <v>676568.2495000005</v>
      </c>
      <c r="C34"/>
      <c r="D34"/>
    </row>
    <row r="35" spans="1:7" ht="16" customHeight="1" x14ac:dyDescent="0.35">
      <c r="A35" s="38" t="s">
        <v>36</v>
      </c>
      <c r="B35" s="39">
        <v>698669.57950000011</v>
      </c>
      <c r="C35"/>
      <c r="D35"/>
    </row>
    <row r="36" spans="1:7" ht="16" customHeight="1" x14ac:dyDescent="0.35">
      <c r="A36" s="38" t="s">
        <v>38</v>
      </c>
      <c r="B36" s="39">
        <v>714641.52200000035</v>
      </c>
      <c r="C36"/>
      <c r="D36"/>
    </row>
    <row r="37" spans="1:7" ht="16" customHeight="1" x14ac:dyDescent="0.35">
      <c r="A37" s="35" t="s">
        <v>2956</v>
      </c>
      <c r="B37" s="42">
        <v>4379992.4285000013</v>
      </c>
      <c r="C37"/>
      <c r="D37"/>
    </row>
    <row r="38" spans="1:7" ht="16" customHeight="1" x14ac:dyDescent="0.35">
      <c r="C38"/>
      <c r="D38"/>
    </row>
    <row r="39" spans="1:7" ht="16" customHeight="1" x14ac:dyDescent="0.35">
      <c r="A39" s="36" t="s">
        <v>6</v>
      </c>
      <c r="B39" s="36" t="s">
        <v>2959</v>
      </c>
      <c r="C39"/>
    </row>
    <row r="40" spans="1:7" ht="16" customHeight="1" x14ac:dyDescent="0.35">
      <c r="A40"/>
      <c r="B40"/>
      <c r="C40"/>
    </row>
    <row r="41" spans="1:7" ht="16" customHeight="1" x14ac:dyDescent="0.35">
      <c r="A41" s="36" t="s">
        <v>2960</v>
      </c>
      <c r="B41" s="36" t="s">
        <v>2957</v>
      </c>
      <c r="C41" s="36"/>
      <c r="D41" s="36"/>
      <c r="E41" s="36"/>
      <c r="F41" s="36"/>
      <c r="G41" s="36"/>
    </row>
    <row r="42" spans="1:7" ht="16" customHeight="1" x14ac:dyDescent="0.35">
      <c r="A42" s="36" t="s">
        <v>2955</v>
      </c>
      <c r="B42" s="36" t="s">
        <v>21</v>
      </c>
      <c r="C42" s="36" t="s">
        <v>18</v>
      </c>
      <c r="D42" s="36" t="s">
        <v>20</v>
      </c>
      <c r="E42" s="36" t="s">
        <v>19</v>
      </c>
      <c r="F42" s="36" t="s">
        <v>22</v>
      </c>
      <c r="G42" s="36" t="s">
        <v>2956</v>
      </c>
    </row>
    <row r="43" spans="1:7" ht="16" customHeight="1" x14ac:dyDescent="0.35">
      <c r="A43" s="38" t="s">
        <v>26</v>
      </c>
      <c r="B43" s="43">
        <v>0.23255813953488372</v>
      </c>
      <c r="C43" s="43">
        <v>0.32500000000000001</v>
      </c>
      <c r="D43" s="43">
        <v>0.2857142857142857</v>
      </c>
      <c r="E43" s="43">
        <v>0.23529411764705882</v>
      </c>
      <c r="F43" s="43">
        <v>0.36363636363636365</v>
      </c>
      <c r="G43" s="43">
        <v>0.28229665071770332</v>
      </c>
    </row>
    <row r="44" spans="1:7" ht="16" customHeight="1" x14ac:dyDescent="0.35">
      <c r="A44" s="38" t="s">
        <v>25</v>
      </c>
      <c r="B44" s="43">
        <v>0.20930232558139536</v>
      </c>
      <c r="C44" s="43">
        <v>0.23255813953488372</v>
      </c>
      <c r="D44" s="43">
        <v>0.20754716981132076</v>
      </c>
      <c r="E44" s="43">
        <v>0.17241379310344829</v>
      </c>
      <c r="F44" s="43">
        <v>0.25641025641025639</v>
      </c>
      <c r="G44" s="43">
        <v>0.21739130434782608</v>
      </c>
    </row>
    <row r="45" spans="1:7" ht="16" customHeight="1" x14ac:dyDescent="0.35">
      <c r="A45" s="38" t="s">
        <v>23</v>
      </c>
      <c r="B45" s="43">
        <v>0.21739130434782608</v>
      </c>
      <c r="C45" s="43">
        <v>0.30188679245283018</v>
      </c>
      <c r="D45" s="43">
        <v>0.2</v>
      </c>
      <c r="E45" s="43">
        <v>0.36363636363636365</v>
      </c>
      <c r="F45" s="43">
        <v>0.24324324324324326</v>
      </c>
      <c r="G45" s="43">
        <v>0.27433628318584069</v>
      </c>
    </row>
    <row r="46" spans="1:7" ht="16" customHeight="1" x14ac:dyDescent="0.35">
      <c r="A46" s="38" t="s">
        <v>27</v>
      </c>
      <c r="B46" s="43">
        <v>0.26829268292682928</v>
      </c>
      <c r="C46" s="43">
        <v>0.27027027027027029</v>
      </c>
      <c r="D46" s="43">
        <v>0.16666666666666666</v>
      </c>
      <c r="E46" s="43">
        <v>0.23684210526315788</v>
      </c>
      <c r="F46" s="43">
        <v>0.375</v>
      </c>
      <c r="G46" s="43">
        <v>0.26415094339622641</v>
      </c>
    </row>
    <row r="47" spans="1:7" ht="16" customHeight="1" x14ac:dyDescent="0.35">
      <c r="A47" s="38" t="s">
        <v>24</v>
      </c>
      <c r="B47" s="43">
        <v>0.17857142857142858</v>
      </c>
      <c r="C47" s="43">
        <v>0.24</v>
      </c>
      <c r="D47" s="43">
        <v>0.24390243902439024</v>
      </c>
      <c r="E47" s="43">
        <v>0.25</v>
      </c>
      <c r="F47" s="43">
        <v>0.21428571428571427</v>
      </c>
      <c r="G47" s="43">
        <v>0.23076923076923078</v>
      </c>
    </row>
    <row r="48" spans="1:7" ht="16" customHeight="1" x14ac:dyDescent="0.35">
      <c r="A48" s="38" t="s">
        <v>29</v>
      </c>
      <c r="B48" s="43">
        <v>0.2391304347826087</v>
      </c>
      <c r="C48" s="43">
        <v>0.24390243902439024</v>
      </c>
      <c r="D48" s="43">
        <v>0.21739130434782608</v>
      </c>
      <c r="E48" s="43">
        <v>0.23684210526315788</v>
      </c>
      <c r="F48" s="43">
        <v>0.17499999999999999</v>
      </c>
      <c r="G48" s="43">
        <v>0.22274881516587677</v>
      </c>
    </row>
    <row r="49" spans="1:7" ht="16" customHeight="1" x14ac:dyDescent="0.35">
      <c r="A49" s="38" t="s">
        <v>28</v>
      </c>
      <c r="B49" s="43">
        <v>0.25925925925925924</v>
      </c>
      <c r="C49" s="43">
        <v>0.21276595744680851</v>
      </c>
      <c r="D49" s="43">
        <v>0.27272727272727271</v>
      </c>
      <c r="E49" s="43">
        <v>0.27777777777777779</v>
      </c>
      <c r="F49" s="43">
        <v>0.20338983050847459</v>
      </c>
      <c r="G49" s="43">
        <v>0.24166666666666667</v>
      </c>
    </row>
    <row r="50" spans="1:7" ht="16" customHeight="1" x14ac:dyDescent="0.35">
      <c r="A50" s="36" t="s">
        <v>2956</v>
      </c>
      <c r="B50" s="51">
        <v>0.23255813953488372</v>
      </c>
      <c r="C50" s="51">
        <v>0.26045016077170419</v>
      </c>
      <c r="D50" s="51">
        <v>0.22653721682847897</v>
      </c>
      <c r="E50" s="51">
        <v>0.26101694915254237</v>
      </c>
      <c r="F50" s="51">
        <v>0.26056338028169013</v>
      </c>
      <c r="G50" s="51">
        <v>0.248</v>
      </c>
    </row>
    <row r="51" spans="1:7" ht="18" customHeight="1" x14ac:dyDescent="0.35">
      <c r="A51"/>
      <c r="B51"/>
      <c r="C51"/>
      <c r="D51"/>
    </row>
    <row r="57" spans="1:7" x14ac:dyDescent="0.35">
      <c r="C57"/>
      <c r="D57"/>
    </row>
    <row r="58" spans="1:7" x14ac:dyDescent="0.35">
      <c r="C58"/>
      <c r="D58"/>
    </row>
    <row r="59" spans="1:7" x14ac:dyDescent="0.35">
      <c r="C59"/>
      <c r="D59"/>
    </row>
    <row r="60" spans="1:7" x14ac:dyDescent="0.35">
      <c r="C60"/>
      <c r="D60"/>
    </row>
    <row r="61" spans="1:7" x14ac:dyDescent="0.35">
      <c r="C61"/>
      <c r="D61"/>
    </row>
    <row r="62" spans="1:7" x14ac:dyDescent="0.35">
      <c r="C62"/>
      <c r="D62"/>
    </row>
    <row r="63" spans="1:7" x14ac:dyDescent="0.35">
      <c r="C63"/>
      <c r="D63"/>
    </row>
    <row r="64" spans="1:7" x14ac:dyDescent="0.35">
      <c r="C64"/>
      <c r="D64"/>
    </row>
    <row r="65" spans="1:3" x14ac:dyDescent="0.35">
      <c r="A65"/>
      <c r="B65"/>
      <c r="C65"/>
    </row>
    <row r="66" spans="1:3" x14ac:dyDescent="0.35">
      <c r="A66"/>
      <c r="B66"/>
      <c r="C66"/>
    </row>
    <row r="67" spans="1:3" x14ac:dyDescent="0.35">
      <c r="A67"/>
      <c r="B67"/>
      <c r="C67"/>
    </row>
    <row r="80" spans="1:3" x14ac:dyDescent="0.35">
      <c r="A80"/>
      <c r="B80"/>
      <c r="C80"/>
    </row>
    <row r="81" spans="1:3" x14ac:dyDescent="0.35">
      <c r="A81"/>
      <c r="B81"/>
      <c r="C81"/>
    </row>
    <row r="82" spans="1:3" x14ac:dyDescent="0.35">
      <c r="A82"/>
      <c r="B82"/>
      <c r="C82"/>
    </row>
    <row r="83" spans="1:3" x14ac:dyDescent="0.35">
      <c r="A83"/>
      <c r="B83"/>
      <c r="C83"/>
    </row>
    <row r="84" spans="1:3" x14ac:dyDescent="0.35">
      <c r="A84"/>
      <c r="B84"/>
      <c r="C84"/>
    </row>
    <row r="85" spans="1:3" x14ac:dyDescent="0.35">
      <c r="A85"/>
      <c r="B85"/>
      <c r="C85"/>
    </row>
    <row r="86" spans="1:3" x14ac:dyDescent="0.35">
      <c r="A86"/>
      <c r="B86"/>
      <c r="C86"/>
    </row>
    <row r="87" spans="1:3" x14ac:dyDescent="0.35">
      <c r="A87"/>
      <c r="B87"/>
      <c r="C87"/>
    </row>
  </sheetData>
  <mergeCells count="1">
    <mergeCell ref="A1:J1"/>
  </mergeCells>
  <conditionalFormatting sqref="A41:G42 A43:A50">
    <cfRule type="colorScale" priority="1">
      <colorScale>
        <cfvo type="min"/>
        <cfvo type="percentile" val="50"/>
        <cfvo type="max"/>
        <color rgb="FF63BE7B"/>
        <color rgb="FFFCFCFF"/>
        <color rgb="FFF8696B"/>
      </colorScale>
    </cfRule>
  </conditionalFormatting>
  <pageMargins left="0.7" right="0.7" top="0.75" bottom="0.75" header="0.3" footer="0.3"/>
  <pageSetup paperSize="9" orientation="portrait" horizontalDpi="0" verticalDpi="0"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6684F-2997-420D-8C01-0D5C9D9DD36C}">
  <sheetPr>
    <tabColor rgb="FFE2B04A"/>
  </sheetPr>
  <dimension ref="A1:L32"/>
  <sheetViews>
    <sheetView showGridLines="0" topLeftCell="A2" workbookViewId="0">
      <selection activeCell="A20" sqref="A20:L32"/>
    </sheetView>
  </sheetViews>
  <sheetFormatPr defaultRowHeight="14.5" x14ac:dyDescent="0.35"/>
  <cols>
    <col min="1" max="1" width="13.81640625" style="47" bestFit="1" customWidth="1"/>
    <col min="2" max="2" width="15.90625" style="47" bestFit="1" customWidth="1"/>
    <col min="3" max="3" width="16.08984375" style="47" bestFit="1" customWidth="1"/>
    <col min="4" max="4" width="20.26953125" style="47" bestFit="1" customWidth="1"/>
    <col min="5" max="5" width="22.26953125" style="47" bestFit="1" customWidth="1"/>
    <col min="6" max="6" width="18.7265625" style="47" bestFit="1" customWidth="1"/>
    <col min="7" max="7" width="11.453125" style="47" bestFit="1" customWidth="1"/>
    <col min="8" max="16384" width="8.7265625" style="47"/>
  </cols>
  <sheetData>
    <row r="1" spans="1:12" ht="34" customHeight="1" x14ac:dyDescent="0.35">
      <c r="A1" s="68" t="s">
        <v>2974</v>
      </c>
      <c r="B1" s="68"/>
      <c r="C1" s="68"/>
      <c r="D1" s="68"/>
      <c r="E1" s="68"/>
      <c r="F1" s="68"/>
      <c r="G1" s="68"/>
      <c r="H1" s="68"/>
      <c r="I1" s="68"/>
      <c r="J1" s="68"/>
      <c r="K1" s="68"/>
      <c r="L1" s="68"/>
    </row>
    <row r="3" spans="1:12" ht="28" customHeight="1" x14ac:dyDescent="0.35">
      <c r="A3" s="54" t="s">
        <v>2975</v>
      </c>
      <c r="B3" s="54"/>
      <c r="C3" s="54"/>
      <c r="D3" s="54"/>
      <c r="E3" s="54"/>
      <c r="F3" s="54"/>
      <c r="G3" s="54"/>
      <c r="H3" s="54"/>
      <c r="I3" s="54"/>
      <c r="J3" s="54"/>
      <c r="K3" s="54"/>
      <c r="L3" s="54"/>
    </row>
    <row r="4" spans="1:12" ht="20" customHeight="1" x14ac:dyDescent="0.35"/>
    <row r="5" spans="1:12" ht="20" customHeight="1" x14ac:dyDescent="0.35">
      <c r="A5" s="104" t="s">
        <v>2942</v>
      </c>
      <c r="B5" s="104" t="s">
        <v>2946</v>
      </c>
      <c r="C5" s="104" t="s">
        <v>2949</v>
      </c>
      <c r="D5" s="104" t="s">
        <v>2941</v>
      </c>
      <c r="E5" s="104" t="s">
        <v>2976</v>
      </c>
      <c r="F5" s="104" t="s">
        <v>2977</v>
      </c>
    </row>
    <row r="6" spans="1:12" ht="20" customHeight="1" x14ac:dyDescent="0.35">
      <c r="A6" s="105">
        <f>SUMPRODUCT(CLEAN_DATA!J4:J1503)</f>
        <v>4379992.4284999985</v>
      </c>
      <c r="B6" s="106">
        <f>COUNTA(CLEAN_DATA!N4:N1503)</f>
        <v>1500</v>
      </c>
      <c r="C6" s="105">
        <f>IFERROR(A6/B6,0)</f>
        <v>2919.9949523333325</v>
      </c>
      <c r="D6" s="106">
        <f>SUMPRODUCT(CLEAN_DATA!D4:D1503)</f>
        <v>15616</v>
      </c>
      <c r="E6" s="107">
        <f>SUMPRODUCT(CLEAN_DATA!M4:M1503)/B6</f>
        <v>0.248</v>
      </c>
      <c r="F6" s="108">
        <f>AVERAGEIF(CLEAN_DATA!X4:X1503,"&gt;"&amp;0)</f>
        <v>6.0426666666666664</v>
      </c>
    </row>
    <row r="7" spans="1:12" ht="20" customHeight="1" x14ac:dyDescent="0.35"/>
    <row r="8" spans="1:12" ht="20" customHeight="1" x14ac:dyDescent="0.35">
      <c r="A8" s="54" t="s">
        <v>2978</v>
      </c>
      <c r="B8" s="54"/>
      <c r="C8" s="54"/>
      <c r="D8" s="54"/>
      <c r="E8" s="54"/>
      <c r="F8" s="54"/>
      <c r="G8" s="54"/>
      <c r="H8" s="54"/>
      <c r="I8" s="54"/>
      <c r="J8" s="54"/>
      <c r="K8" s="54"/>
      <c r="L8" s="54"/>
    </row>
    <row r="9" spans="1:12" ht="20" customHeight="1" x14ac:dyDescent="0.35"/>
    <row r="10" spans="1:12" ht="20" customHeight="1" x14ac:dyDescent="0.35">
      <c r="A10" s="104" t="s">
        <v>2979</v>
      </c>
      <c r="B10" s="104" t="s">
        <v>2980</v>
      </c>
      <c r="C10" s="104" t="s">
        <v>2981</v>
      </c>
      <c r="D10" s="104" t="s">
        <v>2982</v>
      </c>
      <c r="E10" s="104" t="s">
        <v>2983</v>
      </c>
      <c r="F10" s="104" t="s">
        <v>2984</v>
      </c>
    </row>
    <row r="11" spans="1:12" ht="20" customHeight="1" x14ac:dyDescent="0.35">
      <c r="A11" s="106" t="str">
        <f>INDEX(CLEAN_DATA!C4:C1503,MATCH(MAX(SUMIF(CLEAN_DATA!C4:C1503,{"Chair";"Desk";"Laptop";"Monitor";"Phone";"Printer";"Tablet"},CLEAN_DATA!J4:J1503)),SUMIF(CLEAN_DATA!C4:C1503,{"Chair";"Desk";"Laptop";"Monitor";"Phone";"Printer";"Tablet"},CLEAN_DATA!J4:J1503),0))</f>
        <v>Chair</v>
      </c>
      <c r="B11" s="106" t="str">
        <f>INDEX({"Central";"East";"North";"South";"West"},MATCH(MAX(SUMIF(CLEAN_DATA!B4:B1503,{"Central";"East";"North";"South";"West"},CLEAN_DATA!J4:J1503)),SUMIF(CLEAN_DATA!B4:B1503,{"Central";"East";"North";"South";"West"},CLEAN_DATA!J4:J1503),0))</f>
        <v>North</v>
      </c>
      <c r="C11" s="106" t="str">
        <f>INDEX({"Alice";"Bob";"Carlos";"Diana";"Eva";"Frank"},MATCH(MAX(SUMIF(CLEAN_DATA!I4:I1503,{"Alice";"Bob";"Carlos";"Diana";"Eva";"Frank"},CLEAN_DATA!J4:J1503)),SUMIF(CLEAN_DATA!I4:I1503,{"Alice";"Bob";"Carlos";"Diana";"Eva";"Frank"},CLEAN_DATA!J4:J1503),0))</f>
        <v>Bob</v>
      </c>
      <c r="D11" s="106" t="str">
        <f>INDEX({"Cash";"Credit Card";"Debit Card";"Gift Card";"Online"},MATCH(MAX(SUMIF(CLEAN_DATA!K4:K1503,{"Cash";"Credit Card";"Debit Card";"Gift Card";"Online"},CLEAN_DATA!J4:J1503)),SUMIF(CLEAN_DATA!K4:K1503,{"Cash";"Credit Card";"Debit Card";"Gift Card";"Online"},CLEAN_DATA!J4:J1503),0))</f>
        <v>Online</v>
      </c>
      <c r="E11" s="106" t="str">
        <f>INDEX({"Chair";"Desk";"Laptop";"Monitor";"Phone";"Printer";"Tablet"},MATCH(MAX(COUNTIFS(CLEAN_DATA!C4:C1503,{"Chair";"Desk";"Laptop";"Monitor";"Phone";"Printer";"Tablet"},CLEAN_DATA!M4:M1503,1)),COUNTIFS(CLEAN_DATA!C4:C1503,{"Chair";"Desk";"Laptop";"Monitor";"Phone";"Printer";"Tablet"},CLEAN_DATA!M4:M1503,1),0))</f>
        <v>Laptop</v>
      </c>
      <c r="F11" s="106" t="str">
        <f>INDEX({"Store A";"Store B";"Store C";"Store D"},MATCH(MAX(SUMIF(CLEAN_DATA!F4:F1503,{"Store A";"Store B";"Store C";"Store D"},CLEAN_DATA!J4:J1503)),SUMIF(CLEAN_DATA!F4:F1503,{"Store A";"Store B";"Store C";"Store D"},CLEAN_DATA!J4:J1503),0))</f>
        <v>Store D</v>
      </c>
    </row>
    <row r="12" spans="1:12" ht="20" customHeight="1" x14ac:dyDescent="0.35"/>
    <row r="13" spans="1:12" s="109" customFormat="1" ht="20" customHeight="1" x14ac:dyDescent="0.35">
      <c r="A13" s="54" t="s">
        <v>2985</v>
      </c>
      <c r="B13" s="54"/>
      <c r="C13" s="54"/>
      <c r="D13" s="54"/>
      <c r="E13" s="54"/>
      <c r="F13" s="54"/>
      <c r="G13" s="54"/>
      <c r="H13" s="54"/>
      <c r="I13" s="54"/>
      <c r="J13" s="54"/>
      <c r="K13" s="54"/>
      <c r="L13" s="54"/>
    </row>
    <row r="14" spans="1:12" ht="20" customHeight="1" x14ac:dyDescent="0.35"/>
    <row r="15" spans="1:12" ht="20" customHeight="1" x14ac:dyDescent="0.35">
      <c r="A15" s="110" t="s">
        <v>2929</v>
      </c>
      <c r="B15" s="104">
        <v>2023</v>
      </c>
      <c r="C15" s="104">
        <v>2024</v>
      </c>
      <c r="D15" s="104">
        <v>2025</v>
      </c>
    </row>
    <row r="16" spans="1:12" ht="20" customHeight="1" x14ac:dyDescent="0.35">
      <c r="A16" s="110" t="s">
        <v>2942</v>
      </c>
      <c r="B16" s="111">
        <f>SUMIFS(CLEAN_DATA!J4:J1503,CLEAN_DATA!S4:S1503,B15)</f>
        <v>1697869.9764999992</v>
      </c>
      <c r="C16" s="111">
        <f>SUMIFS(CLEAN_DATA!J4:J1503,CLEAN_DATA!S4:S1503,C15)</f>
        <v>1771954.7800000021</v>
      </c>
      <c r="D16" s="111">
        <f>SUMIFS(CLEAN_DATA!J4:J1503,CLEAN_DATA!S4:S1503,D15)</f>
        <v>910167.67200000072</v>
      </c>
    </row>
    <row r="17" spans="1:4" ht="20" customHeight="1" x14ac:dyDescent="0.35">
      <c r="A17" s="110" t="s">
        <v>2946</v>
      </c>
      <c r="B17" s="112">
        <f>COUNTIF(CLEAN_DATA!S4:S1503,B15)</f>
        <v>579</v>
      </c>
      <c r="C17" s="112">
        <f>COUNTIF(CLEAN_DATA!S4:S1503,C15)</f>
        <v>584</v>
      </c>
      <c r="D17" s="112">
        <f>COUNTIF(CLEAN_DATA!S4:S1503,D15)</f>
        <v>337</v>
      </c>
    </row>
    <row r="18" spans="1:4" x14ac:dyDescent="0.35">
      <c r="A18" s="110" t="s">
        <v>2947</v>
      </c>
      <c r="B18" s="113">
        <f>COUNTIFS(CLEAN_DATA!S4:S1503,B15,CLEAN_DATA!M4:M1503,1)/COUNTIF(CLEAN_DATA!S4:S1503,B15)</f>
        <v>0.24525043177892919</v>
      </c>
      <c r="C18" s="113">
        <f>COUNTIFS(CLEAN_DATA!S4:S1503,C15,CLEAN_DATA!M4:M1503,1)/COUNTIF(CLEAN_DATA!S4:S1503,C15)</f>
        <v>0.25684931506849318</v>
      </c>
      <c r="D18" s="113">
        <f>COUNTIFS(CLEAN_DATA!S4:S1503,D15,CLEAN_DATA!M4:M1503,1)/COUNTIF(CLEAN_DATA!S4:S1503,D15)</f>
        <v>0.23738872403560832</v>
      </c>
    </row>
    <row r="19" spans="1:4" ht="28" customHeight="1" x14ac:dyDescent="0.35"/>
    <row r="20" spans="1:4" ht="20" customHeight="1" x14ac:dyDescent="0.35"/>
    <row r="21" spans="1:4" ht="20" customHeight="1" x14ac:dyDescent="0.35"/>
    <row r="22" spans="1:4" ht="20" customHeight="1" x14ac:dyDescent="0.35"/>
    <row r="23" spans="1:4" ht="20" customHeight="1" x14ac:dyDescent="0.35"/>
    <row r="25" spans="1:4" ht="28" customHeight="1" x14ac:dyDescent="0.35"/>
    <row r="26" spans="1:4" ht="20" customHeight="1" x14ac:dyDescent="0.35"/>
    <row r="27" spans="1:4" ht="20" customHeight="1" x14ac:dyDescent="0.35"/>
    <row r="28" spans="1:4" ht="20" customHeight="1" x14ac:dyDescent="0.35"/>
    <row r="29" spans="1:4" ht="20" customHeight="1" x14ac:dyDescent="0.35"/>
    <row r="30" spans="1:4" ht="20" customHeight="1" x14ac:dyDescent="0.35"/>
    <row r="31" spans="1:4" ht="20" customHeight="1" x14ac:dyDescent="0.35"/>
    <row r="32" spans="1:4" ht="20" customHeight="1" x14ac:dyDescent="0.35"/>
  </sheetData>
  <mergeCells count="4">
    <mergeCell ref="A1:L1"/>
    <mergeCell ref="A3:L3"/>
    <mergeCell ref="A8:L8"/>
    <mergeCell ref="A13:L1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D89AE-B752-4123-A2EB-4B8DA169D8CE}">
  <sheetPr>
    <tabColor rgb="FFC0392B"/>
  </sheetPr>
  <dimension ref="A1:P31"/>
  <sheetViews>
    <sheetView showGridLines="0" zoomScale="120" zoomScaleNormal="120" workbookViewId="0">
      <selection activeCell="A6" sqref="A6:C6"/>
    </sheetView>
  </sheetViews>
  <sheetFormatPr defaultRowHeight="14.5" x14ac:dyDescent="0.35"/>
  <cols>
    <col min="1" max="3" width="8.7265625" style="47"/>
    <col min="4" max="4" width="8.7265625" style="47" customWidth="1"/>
    <col min="5" max="16384" width="8.7265625" style="47"/>
  </cols>
  <sheetData>
    <row r="1" spans="1:16" ht="40" customHeight="1" x14ac:dyDescent="0.35">
      <c r="A1" s="58" t="s">
        <v>2986</v>
      </c>
      <c r="B1" s="58"/>
      <c r="C1" s="58"/>
      <c r="D1" s="58"/>
      <c r="E1" s="58"/>
      <c r="F1" s="58"/>
      <c r="G1" s="58"/>
      <c r="H1" s="58"/>
      <c r="I1" s="58"/>
      <c r="J1" s="58"/>
      <c r="K1" s="58"/>
      <c r="L1" s="58"/>
      <c r="M1" s="58"/>
      <c r="N1" s="58"/>
      <c r="O1" s="58"/>
      <c r="P1" s="58"/>
    </row>
    <row r="2" spans="1:16" x14ac:dyDescent="0.35">
      <c r="A2" s="59" t="s">
        <v>2987</v>
      </c>
      <c r="B2" s="59"/>
      <c r="C2" s="59"/>
      <c r="D2" s="59"/>
      <c r="E2" s="59"/>
      <c r="F2" s="59"/>
      <c r="G2" s="59"/>
      <c r="H2" s="59"/>
      <c r="I2" s="59"/>
      <c r="J2" s="59"/>
      <c r="K2" s="59"/>
      <c r="L2" s="59"/>
      <c r="M2" s="59"/>
      <c r="N2" s="59"/>
      <c r="O2" s="59"/>
      <c r="P2" s="59"/>
    </row>
    <row r="3" spans="1:16" x14ac:dyDescent="0.35">
      <c r="A3" s="60" t="str">
        <f ca="1">"Last Updated: "&amp;TEXT(TODAY(),"DD MMMM YYYY")</f>
        <v>Last Updated: 17 Juni 2026</v>
      </c>
      <c r="B3" s="60"/>
      <c r="C3" s="60"/>
      <c r="D3" s="60"/>
      <c r="E3" s="60"/>
      <c r="F3" s="60"/>
      <c r="G3" s="60"/>
      <c r="H3" s="60"/>
      <c r="I3" s="60"/>
      <c r="J3" s="60"/>
      <c r="K3" s="60"/>
      <c r="L3" s="60"/>
      <c r="M3" s="60"/>
      <c r="N3" s="60"/>
      <c r="O3" s="60"/>
      <c r="P3" s="60"/>
    </row>
    <row r="4" spans="1:16" s="50" customFormat="1" ht="18" customHeight="1" x14ac:dyDescent="0.35">
      <c r="A4" s="55" t="s">
        <v>2989</v>
      </c>
      <c r="B4" s="55"/>
      <c r="C4" s="55"/>
      <c r="D4" s="62" t="s">
        <v>2991</v>
      </c>
      <c r="E4" s="62"/>
      <c r="F4" s="62"/>
      <c r="G4" s="62" t="s">
        <v>2993</v>
      </c>
      <c r="H4" s="62"/>
      <c r="I4" s="62"/>
      <c r="J4" s="62" t="s">
        <v>2995</v>
      </c>
      <c r="K4" s="62"/>
      <c r="L4" s="62"/>
      <c r="M4" s="55" t="s">
        <v>2997</v>
      </c>
      <c r="N4" s="55"/>
      <c r="O4" s="55"/>
      <c r="P4" s="55"/>
    </row>
    <row r="5" spans="1:16" s="50" customFormat="1" ht="28" customHeight="1" x14ac:dyDescent="0.35">
      <c r="A5" s="61" t="e">
        <f>KPI_SUMMARY!#REF!</f>
        <v>#REF!</v>
      </c>
      <c r="B5" s="61"/>
      <c r="C5" s="61"/>
      <c r="D5" s="63" t="e">
        <f>KPI_SUMMARY!#REF!</f>
        <v>#REF!</v>
      </c>
      <c r="E5" s="64"/>
      <c r="F5" s="64"/>
      <c r="G5" s="63" t="e">
        <f>KPI_SUMMARY!#REF!</f>
        <v>#REF!</v>
      </c>
      <c r="H5" s="64"/>
      <c r="I5" s="64"/>
      <c r="J5" s="65" t="e">
        <f>KPI_SUMMARY!#REF!</f>
        <v>#REF!</v>
      </c>
      <c r="K5" s="65"/>
      <c r="L5" s="65"/>
      <c r="M5" s="56" t="e">
        <f>KPI_SUMMARY!#REF!</f>
        <v>#REF!</v>
      </c>
      <c r="N5" s="56"/>
      <c r="O5" s="56"/>
      <c r="P5" s="56"/>
    </row>
    <row r="6" spans="1:16" x14ac:dyDescent="0.35">
      <c r="A6" s="57" t="s">
        <v>2990</v>
      </c>
      <c r="B6" s="57"/>
      <c r="C6" s="57"/>
      <c r="D6" s="66" t="s">
        <v>2992</v>
      </c>
      <c r="E6" s="66"/>
      <c r="F6" s="66"/>
      <c r="G6" s="66" t="s">
        <v>2994</v>
      </c>
      <c r="H6" s="66"/>
      <c r="I6" s="66"/>
      <c r="J6" s="66" t="s">
        <v>2996</v>
      </c>
      <c r="K6" s="66"/>
      <c r="L6" s="66"/>
      <c r="M6" s="57" t="s">
        <v>2998</v>
      </c>
      <c r="N6" s="57"/>
      <c r="O6" s="57"/>
      <c r="P6" s="57"/>
    </row>
    <row r="7" spans="1:16" s="50" customFormat="1" ht="23" customHeight="1" x14ac:dyDescent="0.35"/>
    <row r="8" spans="1:16" s="50" customFormat="1" ht="23" customHeight="1" x14ac:dyDescent="0.35"/>
    <row r="9" spans="1:16" ht="23" customHeight="1" x14ac:dyDescent="0.35"/>
    <row r="10" spans="1:16" ht="23" customHeight="1" x14ac:dyDescent="0.35"/>
    <row r="11" spans="1:16" ht="23" customHeight="1" x14ac:dyDescent="0.35"/>
    <row r="12" spans="1:16" ht="23" customHeight="1" x14ac:dyDescent="0.35"/>
    <row r="13" spans="1:16" ht="22" customHeight="1" x14ac:dyDescent="0.35">
      <c r="A13" s="67" t="s">
        <v>2999</v>
      </c>
      <c r="B13" s="67"/>
      <c r="C13" s="67"/>
      <c r="D13" s="67"/>
      <c r="E13" s="67"/>
      <c r="F13" s="67"/>
      <c r="G13" s="67"/>
      <c r="H13" s="67"/>
      <c r="I13" s="67" t="s">
        <v>3000</v>
      </c>
      <c r="J13" s="67"/>
      <c r="K13" s="67"/>
      <c r="L13" s="67"/>
      <c r="M13" s="67"/>
      <c r="N13" s="67"/>
      <c r="O13" s="67"/>
      <c r="P13" s="67"/>
    </row>
    <row r="26" spans="1:16" ht="14.5" customHeight="1" x14ac:dyDescent="0.35"/>
    <row r="31" spans="1:16" ht="22" customHeight="1" x14ac:dyDescent="0.35">
      <c r="A31" s="67" t="s">
        <v>3001</v>
      </c>
      <c r="B31" s="67"/>
      <c r="C31" s="67"/>
      <c r="D31" s="67"/>
      <c r="E31" s="67"/>
      <c r="F31" s="67"/>
      <c r="G31" s="67"/>
      <c r="H31" s="67"/>
      <c r="I31" s="67" t="s">
        <v>3002</v>
      </c>
      <c r="J31" s="67"/>
      <c r="K31" s="67"/>
      <c r="L31" s="67"/>
      <c r="M31" s="67"/>
      <c r="N31" s="67"/>
      <c r="O31" s="67"/>
      <c r="P31" s="67"/>
    </row>
  </sheetData>
  <mergeCells count="22">
    <mergeCell ref="A13:H13"/>
    <mergeCell ref="I13:P13"/>
    <mergeCell ref="A31:H31"/>
    <mergeCell ref="I31:P31"/>
    <mergeCell ref="G6:I6"/>
    <mergeCell ref="J6:L6"/>
    <mergeCell ref="M4:P4"/>
    <mergeCell ref="M5:P5"/>
    <mergeCell ref="M6:P6"/>
    <mergeCell ref="A6:C6"/>
    <mergeCell ref="A1:P1"/>
    <mergeCell ref="A2:P2"/>
    <mergeCell ref="A3:P3"/>
    <mergeCell ref="A4:C4"/>
    <mergeCell ref="A5:C5"/>
    <mergeCell ref="D4:F4"/>
    <mergeCell ref="D5:F5"/>
    <mergeCell ref="G4:I4"/>
    <mergeCell ref="J4:L4"/>
    <mergeCell ref="G5:I5"/>
    <mergeCell ref="J5:L5"/>
    <mergeCell ref="D6:F6"/>
  </mergeCells>
  <pageMargins left="0.7" right="0.7" top="0.75" bottom="0.75" header="0.3" footer="0.3"/>
  <drawing r:id="rId1"/>
  <extLst>
    <ext xmlns:x14="http://schemas.microsoft.com/office/spreadsheetml/2009/9/main" uri="{A8765BA9-456A-4dab-B4F3-ACF838C121DE}">
      <x14:slicerList>
        <x14:slicer r:id="rId2"/>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F9E6B3-402F-44B2-8872-4CAC819E26FA}">
  <dimension ref="A1:J102"/>
  <sheetViews>
    <sheetView showGridLines="0" zoomScale="80" zoomScaleNormal="80" workbookViewId="0">
      <selection sqref="A1:J1"/>
    </sheetView>
  </sheetViews>
  <sheetFormatPr defaultColWidth="8.6328125" defaultRowHeight="14.5" x14ac:dyDescent="0.35"/>
  <cols>
    <col min="1" max="1" width="4" customWidth="1"/>
    <col min="2" max="2" width="14.7265625" bestFit="1" customWidth="1"/>
    <col min="3" max="3" width="19.54296875" bestFit="1" customWidth="1"/>
    <col min="4" max="4" width="53.1796875" bestFit="1" customWidth="1"/>
    <col min="5" max="5" width="27.36328125" bestFit="1" customWidth="1"/>
    <col min="6" max="6" width="47.36328125" bestFit="1" customWidth="1"/>
    <col min="7" max="7" width="49.1796875" bestFit="1" customWidth="1"/>
    <col min="8" max="8" width="40.7265625" bestFit="1" customWidth="1"/>
    <col min="9" max="9" width="40" customWidth="1"/>
    <col min="10" max="10" width="4" customWidth="1"/>
  </cols>
  <sheetData>
    <row r="1" spans="1:10" ht="39.75" customHeight="1" x14ac:dyDescent="0.35">
      <c r="A1" s="69" t="s">
        <v>3003</v>
      </c>
      <c r="B1" s="69"/>
      <c r="C1" s="69"/>
      <c r="D1" s="69"/>
      <c r="E1" s="69"/>
      <c r="F1" s="69"/>
      <c r="G1" s="69"/>
      <c r="H1" s="69"/>
      <c r="I1" s="69"/>
      <c r="J1" s="69"/>
    </row>
    <row r="2" spans="1:10" ht="19.5" customHeight="1" x14ac:dyDescent="0.35">
      <c r="A2" s="70" t="s">
        <v>3004</v>
      </c>
      <c r="B2" s="70"/>
      <c r="C2" s="70"/>
      <c r="D2" s="70"/>
      <c r="E2" s="70"/>
      <c r="F2" s="70"/>
      <c r="G2" s="70"/>
      <c r="H2" s="70"/>
      <c r="I2" s="70"/>
      <c r="J2" s="70"/>
    </row>
    <row r="3" spans="1:10" ht="9.75" customHeight="1" x14ac:dyDescent="0.35"/>
    <row r="4" spans="1:10" ht="30" customHeight="1" x14ac:dyDescent="0.35">
      <c r="A4" s="71" t="s">
        <v>3005</v>
      </c>
      <c r="B4" s="71"/>
      <c r="C4" s="71"/>
      <c r="D4" s="71"/>
      <c r="E4" s="71"/>
      <c r="F4" s="71"/>
      <c r="G4" s="71"/>
      <c r="H4" s="71"/>
      <c r="I4" s="71"/>
      <c r="J4" s="71"/>
    </row>
    <row r="5" spans="1:10" ht="21.75" customHeight="1" x14ac:dyDescent="0.35">
      <c r="B5" s="72" t="s">
        <v>3006</v>
      </c>
      <c r="C5" s="72" t="s">
        <v>3007</v>
      </c>
      <c r="D5" s="72" t="s">
        <v>3008</v>
      </c>
      <c r="E5" s="72" t="s">
        <v>3009</v>
      </c>
      <c r="F5" s="72" t="s">
        <v>3010</v>
      </c>
    </row>
    <row r="6" spans="1:10" ht="19.5" customHeight="1" x14ac:dyDescent="0.35">
      <c r="B6" s="73">
        <v>1</v>
      </c>
      <c r="C6" s="74" t="s">
        <v>3011</v>
      </c>
      <c r="D6" s="73" t="s">
        <v>3012</v>
      </c>
      <c r="E6" s="75" t="s">
        <v>3013</v>
      </c>
      <c r="F6" s="76" t="s">
        <v>3014</v>
      </c>
    </row>
    <row r="7" spans="1:10" ht="19.5" customHeight="1" x14ac:dyDescent="0.35">
      <c r="B7" s="77">
        <v>2</v>
      </c>
      <c r="C7" s="78" t="s">
        <v>3015</v>
      </c>
      <c r="D7" s="77" t="s">
        <v>3016</v>
      </c>
      <c r="E7" s="79" t="s">
        <v>3017</v>
      </c>
      <c r="F7" s="80" t="s">
        <v>3018</v>
      </c>
    </row>
    <row r="8" spans="1:10" ht="19.5" customHeight="1" x14ac:dyDescent="0.35">
      <c r="B8" s="73">
        <v>3</v>
      </c>
      <c r="C8" s="74" t="s">
        <v>3019</v>
      </c>
      <c r="D8" s="73" t="s">
        <v>3012</v>
      </c>
      <c r="E8" s="75" t="s">
        <v>3020</v>
      </c>
      <c r="F8" s="76" t="s">
        <v>3021</v>
      </c>
    </row>
    <row r="9" spans="1:10" ht="19.5" customHeight="1" x14ac:dyDescent="0.35">
      <c r="B9" s="77">
        <v>4</v>
      </c>
      <c r="C9" s="78" t="s">
        <v>3022</v>
      </c>
      <c r="D9" s="77" t="s">
        <v>3016</v>
      </c>
      <c r="E9" s="79" t="s">
        <v>3023</v>
      </c>
      <c r="F9" s="80" t="s">
        <v>3024</v>
      </c>
    </row>
    <row r="10" spans="1:10" ht="19.5" customHeight="1" x14ac:dyDescent="0.35">
      <c r="B10" s="73">
        <v>5</v>
      </c>
      <c r="C10" s="74" t="s">
        <v>3025</v>
      </c>
      <c r="D10" s="73" t="s">
        <v>3016</v>
      </c>
      <c r="E10" s="75" t="s">
        <v>3026</v>
      </c>
      <c r="F10" s="76" t="s">
        <v>3027</v>
      </c>
    </row>
    <row r="11" spans="1:10" ht="19.5" customHeight="1" x14ac:dyDescent="0.35">
      <c r="B11" s="77">
        <v>6</v>
      </c>
      <c r="C11" s="78" t="s">
        <v>3028</v>
      </c>
      <c r="D11" s="77" t="s">
        <v>3012</v>
      </c>
      <c r="E11" s="79" t="s">
        <v>3029</v>
      </c>
      <c r="F11" s="80" t="s">
        <v>3030</v>
      </c>
    </row>
    <row r="12" spans="1:10" ht="19.5" customHeight="1" x14ac:dyDescent="0.35">
      <c r="B12" s="73">
        <v>7</v>
      </c>
      <c r="C12" s="74" t="s">
        <v>3031</v>
      </c>
      <c r="D12" s="73" t="s">
        <v>3016</v>
      </c>
      <c r="E12" s="75" t="s">
        <v>3032</v>
      </c>
      <c r="F12" s="76" t="s">
        <v>3033</v>
      </c>
    </row>
    <row r="13" spans="1:10" ht="19.5" customHeight="1" x14ac:dyDescent="0.35">
      <c r="B13" s="77">
        <v>8</v>
      </c>
      <c r="C13" s="78" t="s">
        <v>3034</v>
      </c>
      <c r="D13" s="77" t="s">
        <v>3016</v>
      </c>
      <c r="E13" s="79" t="s">
        <v>3035</v>
      </c>
      <c r="F13" s="80" t="s">
        <v>3036</v>
      </c>
    </row>
    <row r="14" spans="1:10" ht="19.5" customHeight="1" x14ac:dyDescent="0.35">
      <c r="B14" s="73">
        <v>9</v>
      </c>
      <c r="C14" s="74" t="s">
        <v>3037</v>
      </c>
      <c r="D14" s="73" t="s">
        <v>3012</v>
      </c>
      <c r="E14" s="75" t="s">
        <v>3038</v>
      </c>
      <c r="F14" s="76" t="s">
        <v>3039</v>
      </c>
    </row>
    <row r="15" spans="1:10" ht="19.5" customHeight="1" x14ac:dyDescent="0.35">
      <c r="B15" s="77">
        <v>10</v>
      </c>
      <c r="C15" s="78" t="s">
        <v>3040</v>
      </c>
      <c r="D15" s="77" t="s">
        <v>3041</v>
      </c>
      <c r="E15" s="79" t="s">
        <v>3042</v>
      </c>
      <c r="F15" s="80" t="s">
        <v>3043</v>
      </c>
    </row>
    <row r="16" spans="1:10" ht="19.5" customHeight="1" x14ac:dyDescent="0.35">
      <c r="B16" s="73">
        <v>11</v>
      </c>
      <c r="C16" s="74" t="s">
        <v>3044</v>
      </c>
      <c r="D16" s="73" t="s">
        <v>3041</v>
      </c>
      <c r="E16" s="75" t="s">
        <v>3045</v>
      </c>
      <c r="F16" s="76" t="s">
        <v>3046</v>
      </c>
    </row>
    <row r="17" spans="1:10" ht="19.5" customHeight="1" x14ac:dyDescent="0.35">
      <c r="B17" s="77">
        <v>12</v>
      </c>
      <c r="C17" s="78" t="s">
        <v>3047</v>
      </c>
      <c r="D17" s="77" t="s">
        <v>3041</v>
      </c>
      <c r="E17" s="79" t="s">
        <v>3048</v>
      </c>
      <c r="F17" s="80" t="s">
        <v>3049</v>
      </c>
    </row>
    <row r="18" spans="1:10" ht="19.5" customHeight="1" x14ac:dyDescent="0.35">
      <c r="B18" s="73">
        <v>13</v>
      </c>
      <c r="C18" s="74" t="s">
        <v>3050</v>
      </c>
      <c r="D18" s="73" t="s">
        <v>3041</v>
      </c>
      <c r="E18" s="75" t="s">
        <v>3051</v>
      </c>
      <c r="F18" s="76" t="s">
        <v>3052</v>
      </c>
    </row>
    <row r="19" spans="1:10" ht="19.5" customHeight="1" x14ac:dyDescent="0.35">
      <c r="B19" s="77">
        <v>14</v>
      </c>
      <c r="C19" s="78" t="s">
        <v>3053</v>
      </c>
      <c r="D19" s="77" t="s">
        <v>3041</v>
      </c>
      <c r="E19" s="79" t="s">
        <v>3054</v>
      </c>
      <c r="F19" s="80" t="s">
        <v>3055</v>
      </c>
    </row>
    <row r="20" spans="1:10" ht="19.5" customHeight="1" x14ac:dyDescent="0.35">
      <c r="B20" s="73">
        <v>15</v>
      </c>
      <c r="C20" s="74" t="s">
        <v>3056</v>
      </c>
      <c r="D20" s="73" t="s">
        <v>3041</v>
      </c>
      <c r="E20" s="75" t="s">
        <v>3057</v>
      </c>
      <c r="F20" s="76" t="s">
        <v>3058</v>
      </c>
    </row>
    <row r="22" spans="1:10" ht="12" customHeight="1" x14ac:dyDescent="0.35"/>
    <row r="23" spans="1:10" ht="30" customHeight="1" x14ac:dyDescent="0.35">
      <c r="A23" s="71" t="s">
        <v>3059</v>
      </c>
      <c r="B23" s="71"/>
      <c r="C23" s="71"/>
      <c r="D23" s="71"/>
      <c r="E23" s="71"/>
      <c r="F23" s="71"/>
      <c r="G23" s="71"/>
      <c r="H23" s="71"/>
      <c r="I23" s="71"/>
      <c r="J23" s="71"/>
    </row>
    <row r="24" spans="1:10" ht="24" customHeight="1" x14ac:dyDescent="0.35">
      <c r="A24" s="81" t="s">
        <v>3060</v>
      </c>
      <c r="B24" s="81"/>
      <c r="C24" s="81"/>
      <c r="D24" s="81"/>
      <c r="E24" s="81"/>
      <c r="F24" s="81"/>
      <c r="G24" s="81"/>
      <c r="H24" s="81"/>
      <c r="I24" s="81"/>
      <c r="J24" s="81"/>
    </row>
    <row r="25" spans="1:10" ht="19.5" customHeight="1" x14ac:dyDescent="0.35">
      <c r="B25" s="72" t="s">
        <v>3061</v>
      </c>
      <c r="C25" s="72" t="s">
        <v>3062</v>
      </c>
      <c r="D25" s="72" t="s">
        <v>3063</v>
      </c>
    </row>
    <row r="26" spans="1:10" ht="21.75" customHeight="1" x14ac:dyDescent="0.35">
      <c r="B26" s="82" t="s">
        <v>2942</v>
      </c>
      <c r="C26" s="83" t="s">
        <v>3064</v>
      </c>
      <c r="D26" s="84" t="s">
        <v>3065</v>
      </c>
    </row>
    <row r="27" spans="1:10" ht="21.75" customHeight="1" x14ac:dyDescent="0.35">
      <c r="B27" s="85" t="s">
        <v>2946</v>
      </c>
      <c r="C27" s="86" t="s">
        <v>3066</v>
      </c>
      <c r="D27" s="87" t="s">
        <v>3067</v>
      </c>
    </row>
    <row r="28" spans="1:10" ht="21.75" customHeight="1" x14ac:dyDescent="0.35">
      <c r="B28" s="82" t="s">
        <v>2949</v>
      </c>
      <c r="C28" s="83" t="s">
        <v>3068</v>
      </c>
      <c r="D28" s="84" t="s">
        <v>3069</v>
      </c>
    </row>
    <row r="29" spans="1:10" ht="21.75" customHeight="1" x14ac:dyDescent="0.35">
      <c r="B29" s="85" t="s">
        <v>2947</v>
      </c>
      <c r="C29" s="86" t="s">
        <v>3070</v>
      </c>
      <c r="D29" s="87" t="s">
        <v>3071</v>
      </c>
    </row>
    <row r="30" spans="1:10" ht="21.75" customHeight="1" x14ac:dyDescent="0.35">
      <c r="B30" s="82" t="s">
        <v>2977</v>
      </c>
      <c r="C30" s="83" t="s">
        <v>3072</v>
      </c>
      <c r="D30" s="84" t="s">
        <v>3073</v>
      </c>
    </row>
    <row r="31" spans="1:10" ht="21.75" customHeight="1" x14ac:dyDescent="0.35">
      <c r="B31" s="85" t="s">
        <v>3074</v>
      </c>
      <c r="C31" s="86" t="s">
        <v>3075</v>
      </c>
      <c r="D31" s="87" t="s">
        <v>3076</v>
      </c>
    </row>
    <row r="32" spans="1:10" ht="21.75" customHeight="1" x14ac:dyDescent="0.35">
      <c r="B32" s="82" t="s">
        <v>3077</v>
      </c>
      <c r="C32" s="83" t="s">
        <v>3078</v>
      </c>
      <c r="D32" s="84" t="s">
        <v>3079</v>
      </c>
    </row>
    <row r="33" spans="1:10" ht="21.75" customHeight="1" x14ac:dyDescent="0.35">
      <c r="B33" s="85" t="s">
        <v>3080</v>
      </c>
      <c r="C33" s="86" t="s">
        <v>3081</v>
      </c>
      <c r="D33" s="87" t="s">
        <v>3082</v>
      </c>
    </row>
    <row r="35" spans="1:10" ht="12" customHeight="1" x14ac:dyDescent="0.35"/>
    <row r="36" spans="1:10" ht="24" customHeight="1" x14ac:dyDescent="0.35">
      <c r="A36" s="81" t="s">
        <v>3083</v>
      </c>
      <c r="B36" s="81"/>
      <c r="C36" s="81"/>
      <c r="D36" s="81"/>
      <c r="E36" s="81"/>
      <c r="F36" s="81"/>
      <c r="G36" s="81"/>
      <c r="H36" s="81"/>
      <c r="I36" s="81"/>
      <c r="J36" s="81"/>
    </row>
    <row r="37" spans="1:10" ht="19.5" customHeight="1" x14ac:dyDescent="0.35">
      <c r="B37" s="72" t="s">
        <v>3084</v>
      </c>
      <c r="C37" s="72" t="s">
        <v>2</v>
      </c>
      <c r="D37" s="72" t="s">
        <v>3085</v>
      </c>
      <c r="E37" s="72" t="s">
        <v>3086</v>
      </c>
      <c r="F37" s="72" t="s">
        <v>2947</v>
      </c>
      <c r="G37" s="72" t="s">
        <v>3063</v>
      </c>
    </row>
    <row r="38" spans="1:10" ht="19.5" customHeight="1" x14ac:dyDescent="0.35">
      <c r="B38" s="73" t="s">
        <v>3087</v>
      </c>
      <c r="C38" s="74" t="s">
        <v>28</v>
      </c>
      <c r="D38" s="73" t="s">
        <v>3088</v>
      </c>
      <c r="E38" s="73" t="s">
        <v>3089</v>
      </c>
      <c r="F38" s="73" t="s">
        <v>3090</v>
      </c>
      <c r="G38" s="84" t="s">
        <v>3091</v>
      </c>
    </row>
    <row r="39" spans="1:10" ht="19.5" customHeight="1" x14ac:dyDescent="0.35">
      <c r="B39" s="77" t="s">
        <v>3092</v>
      </c>
      <c r="C39" s="78" t="s">
        <v>23</v>
      </c>
      <c r="D39" s="77" t="s">
        <v>3093</v>
      </c>
      <c r="E39" s="77" t="s">
        <v>3094</v>
      </c>
      <c r="F39" s="77" t="s">
        <v>3095</v>
      </c>
      <c r="G39" s="87" t="s">
        <v>3096</v>
      </c>
    </row>
    <row r="40" spans="1:10" ht="19.5" customHeight="1" x14ac:dyDescent="0.35">
      <c r="B40" s="73" t="s">
        <v>3097</v>
      </c>
      <c r="C40" s="74" t="s">
        <v>29</v>
      </c>
      <c r="D40" s="73" t="s">
        <v>3098</v>
      </c>
      <c r="E40" s="73" t="s">
        <v>3099</v>
      </c>
      <c r="F40" s="73" t="s">
        <v>3100</v>
      </c>
      <c r="G40" s="84" t="s">
        <v>3101</v>
      </c>
    </row>
    <row r="41" spans="1:10" ht="19.5" customHeight="1" x14ac:dyDescent="0.35">
      <c r="B41" s="77" t="s">
        <v>3102</v>
      </c>
      <c r="C41" s="78" t="s">
        <v>27</v>
      </c>
      <c r="D41" s="77" t="s">
        <v>3103</v>
      </c>
      <c r="E41" s="77" t="s">
        <v>3104</v>
      </c>
      <c r="F41" s="77" t="s">
        <v>3105</v>
      </c>
      <c r="G41" s="87" t="s">
        <v>3106</v>
      </c>
    </row>
    <row r="42" spans="1:10" ht="19.5" customHeight="1" x14ac:dyDescent="0.35">
      <c r="B42" s="73" t="s">
        <v>3107</v>
      </c>
      <c r="C42" s="74" t="s">
        <v>26</v>
      </c>
      <c r="D42" s="73" t="s">
        <v>3108</v>
      </c>
      <c r="E42" s="73" t="s">
        <v>3109</v>
      </c>
      <c r="F42" s="73" t="s">
        <v>3110</v>
      </c>
      <c r="G42" s="84" t="s">
        <v>3111</v>
      </c>
    </row>
    <row r="43" spans="1:10" ht="19.5" customHeight="1" x14ac:dyDescent="0.35">
      <c r="B43" s="77" t="s">
        <v>3112</v>
      </c>
      <c r="C43" s="78" t="s">
        <v>25</v>
      </c>
      <c r="D43" s="77" t="s">
        <v>3113</v>
      </c>
      <c r="E43" s="77" t="s">
        <v>3114</v>
      </c>
      <c r="F43" s="77" t="s">
        <v>3100</v>
      </c>
      <c r="G43" s="87" t="s">
        <v>3115</v>
      </c>
    </row>
    <row r="44" spans="1:10" ht="19.5" customHeight="1" x14ac:dyDescent="0.35">
      <c r="B44" s="73" t="s">
        <v>3116</v>
      </c>
      <c r="C44" s="74" t="s">
        <v>24</v>
      </c>
      <c r="D44" s="73" t="s">
        <v>3117</v>
      </c>
      <c r="E44" s="73" t="s">
        <v>3118</v>
      </c>
      <c r="F44" s="73" t="s">
        <v>3119</v>
      </c>
      <c r="G44" s="84" t="s">
        <v>3120</v>
      </c>
    </row>
    <row r="46" spans="1:10" ht="12" customHeight="1" x14ac:dyDescent="0.35"/>
    <row r="47" spans="1:10" ht="24" customHeight="1" x14ac:dyDescent="0.35">
      <c r="A47" s="81" t="s">
        <v>3121</v>
      </c>
      <c r="B47" s="81"/>
      <c r="C47" s="81"/>
      <c r="D47" s="81"/>
      <c r="E47" s="81"/>
      <c r="F47" s="81"/>
      <c r="G47" s="81"/>
      <c r="H47" s="81"/>
      <c r="I47" s="81"/>
      <c r="J47" s="81"/>
    </row>
    <row r="48" spans="1:10" ht="19.5" customHeight="1" x14ac:dyDescent="0.35">
      <c r="B48" s="72" t="s">
        <v>3084</v>
      </c>
      <c r="C48" s="72" t="s">
        <v>1</v>
      </c>
      <c r="D48" s="72" t="s">
        <v>3085</v>
      </c>
      <c r="E48" s="72" t="s">
        <v>3086</v>
      </c>
      <c r="F48" s="72" t="s">
        <v>2947</v>
      </c>
      <c r="G48" s="72" t="s">
        <v>3122</v>
      </c>
      <c r="H48" s="72" t="s">
        <v>3063</v>
      </c>
    </row>
    <row r="49" spans="1:10" ht="19.5" customHeight="1" x14ac:dyDescent="0.35">
      <c r="B49" s="73" t="s">
        <v>3087</v>
      </c>
      <c r="C49" s="74" t="s">
        <v>20</v>
      </c>
      <c r="D49" s="73" t="s">
        <v>3123</v>
      </c>
      <c r="E49" s="73" t="s">
        <v>3124</v>
      </c>
      <c r="F49" s="73" t="s">
        <v>3119</v>
      </c>
      <c r="G49" s="73" t="s">
        <v>2923</v>
      </c>
      <c r="H49" s="84" t="s">
        <v>3125</v>
      </c>
    </row>
    <row r="50" spans="1:10" ht="19.5" customHeight="1" x14ac:dyDescent="0.35">
      <c r="B50" s="77" t="s">
        <v>3092</v>
      </c>
      <c r="C50" s="78" t="s">
        <v>18</v>
      </c>
      <c r="D50" s="77" t="s">
        <v>3126</v>
      </c>
      <c r="E50" s="77" t="s">
        <v>3127</v>
      </c>
      <c r="F50" s="77" t="s">
        <v>3105</v>
      </c>
      <c r="G50" s="77" t="s">
        <v>2921</v>
      </c>
      <c r="H50" s="87" t="s">
        <v>3128</v>
      </c>
    </row>
    <row r="51" spans="1:10" ht="19.5" customHeight="1" x14ac:dyDescent="0.35">
      <c r="B51" s="73" t="s">
        <v>3097</v>
      </c>
      <c r="C51" s="74" t="s">
        <v>22</v>
      </c>
      <c r="D51" s="73" t="s">
        <v>3129</v>
      </c>
      <c r="E51" s="73" t="s">
        <v>3130</v>
      </c>
      <c r="F51" s="73" t="s">
        <v>3105</v>
      </c>
      <c r="G51" s="73" t="s">
        <v>2925</v>
      </c>
      <c r="H51" s="84" t="s">
        <v>3131</v>
      </c>
    </row>
    <row r="52" spans="1:10" ht="19.5" customHeight="1" x14ac:dyDescent="0.35">
      <c r="B52" s="77" t="s">
        <v>3102</v>
      </c>
      <c r="C52" s="78" t="s">
        <v>21</v>
      </c>
      <c r="D52" s="77" t="s">
        <v>3132</v>
      </c>
      <c r="E52" s="77" t="s">
        <v>3133</v>
      </c>
      <c r="F52" s="77" t="s">
        <v>3119</v>
      </c>
      <c r="G52" s="77" t="s">
        <v>2924</v>
      </c>
      <c r="H52" s="87" t="s">
        <v>3134</v>
      </c>
    </row>
    <row r="53" spans="1:10" ht="19.5" customHeight="1" x14ac:dyDescent="0.35">
      <c r="B53" s="73" t="s">
        <v>3135</v>
      </c>
      <c r="C53" s="74" t="s">
        <v>19</v>
      </c>
      <c r="D53" s="73" t="s">
        <v>3136</v>
      </c>
      <c r="E53" s="73" t="s">
        <v>3137</v>
      </c>
      <c r="F53" s="73" t="s">
        <v>3105</v>
      </c>
      <c r="G53" s="73" t="s">
        <v>2922</v>
      </c>
      <c r="H53" s="84" t="s">
        <v>3138</v>
      </c>
    </row>
    <row r="55" spans="1:10" ht="12" customHeight="1" x14ac:dyDescent="0.35"/>
    <row r="56" spans="1:10" ht="24" customHeight="1" x14ac:dyDescent="0.35">
      <c r="A56" s="81" t="s">
        <v>3139</v>
      </c>
      <c r="B56" s="81"/>
      <c r="C56" s="81"/>
      <c r="D56" s="81"/>
      <c r="E56" s="81"/>
      <c r="F56" s="81"/>
      <c r="G56" s="81"/>
      <c r="H56" s="81"/>
      <c r="I56" s="81"/>
      <c r="J56" s="81"/>
    </row>
    <row r="57" spans="1:10" ht="19.5" customHeight="1" x14ac:dyDescent="0.35">
      <c r="B57" s="72" t="s">
        <v>3084</v>
      </c>
      <c r="C57" s="72" t="s">
        <v>8</v>
      </c>
      <c r="D57" s="72" t="s">
        <v>3085</v>
      </c>
      <c r="E57" s="72" t="s">
        <v>3086</v>
      </c>
      <c r="F57" s="72" t="s">
        <v>2947</v>
      </c>
      <c r="G57" s="72" t="s">
        <v>3063</v>
      </c>
    </row>
    <row r="58" spans="1:10" ht="19.5" customHeight="1" x14ac:dyDescent="0.35">
      <c r="B58" s="73" t="s">
        <v>3087</v>
      </c>
      <c r="C58" s="74" t="s">
        <v>41</v>
      </c>
      <c r="D58" s="73" t="s">
        <v>3140</v>
      </c>
      <c r="E58" s="73" t="s">
        <v>3141</v>
      </c>
      <c r="F58" s="73" t="s">
        <v>3105</v>
      </c>
      <c r="G58" s="84" t="s">
        <v>3142</v>
      </c>
    </row>
    <row r="59" spans="1:10" ht="19.5" customHeight="1" x14ac:dyDescent="0.35">
      <c r="B59" s="77" t="s">
        <v>3092</v>
      </c>
      <c r="C59" s="78" t="s">
        <v>37</v>
      </c>
      <c r="D59" s="77" t="s">
        <v>3143</v>
      </c>
      <c r="E59" s="77" t="s">
        <v>3144</v>
      </c>
      <c r="F59" s="77" t="s">
        <v>3145</v>
      </c>
      <c r="G59" s="87" t="s">
        <v>3146</v>
      </c>
    </row>
    <row r="60" spans="1:10" ht="19.5" customHeight="1" x14ac:dyDescent="0.35">
      <c r="B60" s="73" t="s">
        <v>3097</v>
      </c>
      <c r="C60" s="74" t="s">
        <v>38</v>
      </c>
      <c r="D60" s="73" t="s">
        <v>3147</v>
      </c>
      <c r="E60" s="73" t="s">
        <v>3141</v>
      </c>
      <c r="F60" s="73" t="s">
        <v>3119</v>
      </c>
      <c r="G60" s="84" t="s">
        <v>3148</v>
      </c>
    </row>
    <row r="61" spans="1:10" ht="19.5" customHeight="1" x14ac:dyDescent="0.35">
      <c r="B61" s="77" t="s">
        <v>3102</v>
      </c>
      <c r="C61" s="78" t="s">
        <v>39</v>
      </c>
      <c r="D61" s="77" t="s">
        <v>3149</v>
      </c>
      <c r="E61" s="77" t="s">
        <v>3150</v>
      </c>
      <c r="F61" s="77" t="s">
        <v>3110</v>
      </c>
      <c r="G61" s="87" t="s">
        <v>3151</v>
      </c>
    </row>
    <row r="62" spans="1:10" ht="19.5" customHeight="1" x14ac:dyDescent="0.35">
      <c r="B62" s="73" t="s">
        <v>3152</v>
      </c>
      <c r="C62" s="74" t="s">
        <v>36</v>
      </c>
      <c r="D62" s="73" t="s">
        <v>3153</v>
      </c>
      <c r="E62" s="73" t="s">
        <v>3154</v>
      </c>
      <c r="F62" s="73" t="s">
        <v>3100</v>
      </c>
      <c r="G62" s="84" t="s">
        <v>3155</v>
      </c>
    </row>
    <row r="63" spans="1:10" ht="19.5" customHeight="1" x14ac:dyDescent="0.35">
      <c r="B63" s="77" t="s">
        <v>3156</v>
      </c>
      <c r="C63" s="78" t="s">
        <v>40</v>
      </c>
      <c r="D63" s="77" t="s">
        <v>3157</v>
      </c>
      <c r="E63" s="77" t="s">
        <v>3158</v>
      </c>
      <c r="F63" s="77" t="s">
        <v>3145</v>
      </c>
      <c r="G63" s="87" t="s">
        <v>3159</v>
      </c>
    </row>
    <row r="65" spans="1:10" ht="12" customHeight="1" x14ac:dyDescent="0.35"/>
    <row r="66" spans="1:10" ht="24" customHeight="1" x14ac:dyDescent="0.35">
      <c r="A66" s="81" t="s">
        <v>3160</v>
      </c>
      <c r="B66" s="81"/>
      <c r="C66" s="81"/>
      <c r="D66" s="81"/>
      <c r="E66" s="81"/>
      <c r="F66" s="81"/>
      <c r="G66" s="81"/>
      <c r="H66" s="81"/>
      <c r="I66" s="81"/>
      <c r="J66" s="81"/>
    </row>
    <row r="67" spans="1:10" ht="19.5" customHeight="1" x14ac:dyDescent="0.35">
      <c r="B67" s="72" t="s">
        <v>3161</v>
      </c>
      <c r="C67" s="72" t="s">
        <v>3162</v>
      </c>
      <c r="D67" s="72" t="s">
        <v>3085</v>
      </c>
      <c r="E67" s="72" t="s">
        <v>3086</v>
      </c>
      <c r="G67" s="72" t="s">
        <v>3063</v>
      </c>
    </row>
    <row r="68" spans="1:10" ht="19.5" customHeight="1" x14ac:dyDescent="0.35">
      <c r="B68" s="73" t="s">
        <v>3163</v>
      </c>
      <c r="C68" s="74" t="s">
        <v>42</v>
      </c>
      <c r="D68" s="73" t="s">
        <v>3164</v>
      </c>
      <c r="E68" s="73" t="s">
        <v>3165</v>
      </c>
      <c r="G68" s="84" t="s">
        <v>3166</v>
      </c>
    </row>
    <row r="69" spans="1:10" ht="19.5" customHeight="1" x14ac:dyDescent="0.35">
      <c r="B69" s="77" t="s">
        <v>3167</v>
      </c>
      <c r="C69" s="78" t="s">
        <v>46</v>
      </c>
      <c r="D69" s="77" t="s">
        <v>3168</v>
      </c>
      <c r="E69" s="77" t="s">
        <v>3169</v>
      </c>
      <c r="G69" s="87" t="s">
        <v>3170</v>
      </c>
    </row>
    <row r="70" spans="1:10" ht="19.5" customHeight="1" x14ac:dyDescent="0.35">
      <c r="B70" s="73" t="s">
        <v>3171</v>
      </c>
      <c r="C70" s="74" t="s">
        <v>44</v>
      </c>
      <c r="D70" s="73" t="s">
        <v>3172</v>
      </c>
      <c r="E70" s="73" t="s">
        <v>3173</v>
      </c>
      <c r="G70" s="84" t="s">
        <v>3174</v>
      </c>
    </row>
    <row r="71" spans="1:10" ht="19.5" customHeight="1" x14ac:dyDescent="0.35">
      <c r="B71" s="77" t="s">
        <v>3175</v>
      </c>
      <c r="C71" s="78" t="s">
        <v>43</v>
      </c>
      <c r="D71" s="77" t="s">
        <v>3176</v>
      </c>
      <c r="E71" s="77" t="s">
        <v>3177</v>
      </c>
      <c r="G71" s="87" t="s">
        <v>3178</v>
      </c>
    </row>
    <row r="72" spans="1:10" ht="19.5" customHeight="1" x14ac:dyDescent="0.35">
      <c r="B72" s="73" t="s">
        <v>3179</v>
      </c>
      <c r="C72" s="74" t="s">
        <v>45</v>
      </c>
      <c r="D72" s="73" t="s">
        <v>3180</v>
      </c>
      <c r="E72" s="73" t="s">
        <v>3181</v>
      </c>
      <c r="G72" s="84" t="s">
        <v>3182</v>
      </c>
    </row>
    <row r="73" spans="1:10" ht="19.5" customHeight="1" x14ac:dyDescent="0.35">
      <c r="B73" s="77" t="s">
        <v>3183</v>
      </c>
      <c r="C73" s="78" t="s">
        <v>33</v>
      </c>
      <c r="D73" s="77" t="s">
        <v>3184</v>
      </c>
      <c r="E73" s="77" t="s">
        <v>3185</v>
      </c>
      <c r="G73" s="87" t="s">
        <v>3186</v>
      </c>
    </row>
    <row r="74" spans="1:10" ht="19.5" customHeight="1" x14ac:dyDescent="0.35">
      <c r="B74" s="73" t="s">
        <v>3187</v>
      </c>
      <c r="C74" s="74" t="s">
        <v>31</v>
      </c>
      <c r="D74" s="73" t="s">
        <v>3188</v>
      </c>
      <c r="E74" s="73" t="s">
        <v>3189</v>
      </c>
      <c r="G74" s="84" t="s">
        <v>3190</v>
      </c>
    </row>
    <row r="75" spans="1:10" ht="19.5" customHeight="1" x14ac:dyDescent="0.35">
      <c r="B75" s="77" t="s">
        <v>3191</v>
      </c>
      <c r="C75" s="78" t="s">
        <v>32</v>
      </c>
      <c r="D75" s="77" t="s">
        <v>3192</v>
      </c>
      <c r="E75" s="77" t="s">
        <v>3193</v>
      </c>
      <c r="G75" s="87" t="s">
        <v>3194</v>
      </c>
    </row>
    <row r="76" spans="1:10" ht="19.5" customHeight="1" x14ac:dyDescent="0.35">
      <c r="B76" s="73" t="s">
        <v>3195</v>
      </c>
      <c r="C76" s="74" t="s">
        <v>30</v>
      </c>
      <c r="D76" s="73" t="s">
        <v>3196</v>
      </c>
      <c r="E76" s="73" t="s">
        <v>3197</v>
      </c>
      <c r="G76" s="84" t="s">
        <v>3198</v>
      </c>
    </row>
    <row r="77" spans="1:10" ht="19.5" customHeight="1" x14ac:dyDescent="0.35">
      <c r="B77" s="77" t="s">
        <v>3199</v>
      </c>
      <c r="C77" s="78" t="s">
        <v>35</v>
      </c>
      <c r="D77" s="77" t="s">
        <v>3200</v>
      </c>
      <c r="E77" s="77" t="s">
        <v>3201</v>
      </c>
      <c r="G77" s="87" t="s">
        <v>3202</v>
      </c>
    </row>
    <row r="78" spans="1:10" ht="19.5" customHeight="1" x14ac:dyDescent="0.35">
      <c r="B78" s="73" t="s">
        <v>3203</v>
      </c>
      <c r="C78" s="74" t="s">
        <v>34</v>
      </c>
      <c r="D78" s="73" t="s">
        <v>3204</v>
      </c>
      <c r="E78" s="73" t="s">
        <v>3205</v>
      </c>
      <c r="G78" s="84" t="s">
        <v>3206</v>
      </c>
    </row>
    <row r="80" spans="1:10" ht="12" customHeight="1" x14ac:dyDescent="0.35"/>
    <row r="81" spans="1:10" ht="30" customHeight="1" x14ac:dyDescent="0.35">
      <c r="A81" s="88" t="s">
        <v>3207</v>
      </c>
      <c r="B81" s="88"/>
      <c r="C81" s="88"/>
      <c r="D81" s="88"/>
      <c r="E81" s="88"/>
      <c r="F81" s="88"/>
      <c r="G81" s="88"/>
      <c r="H81" s="88"/>
      <c r="I81" s="88"/>
      <c r="J81" s="88"/>
    </row>
    <row r="82" spans="1:10" ht="19.5" customHeight="1" x14ac:dyDescent="0.35">
      <c r="B82" s="72" t="s">
        <v>3208</v>
      </c>
      <c r="C82" s="72" t="s">
        <v>3209</v>
      </c>
      <c r="D82" s="72" t="s">
        <v>3210</v>
      </c>
      <c r="G82" s="72" t="s">
        <v>3211</v>
      </c>
    </row>
    <row r="83" spans="1:10" ht="21.75" customHeight="1" x14ac:dyDescent="0.35">
      <c r="B83" s="89" t="s">
        <v>3212</v>
      </c>
      <c r="C83" s="90" t="s">
        <v>3213</v>
      </c>
      <c r="D83" s="91" t="s">
        <v>3214</v>
      </c>
      <c r="G83" s="92" t="s">
        <v>3215</v>
      </c>
    </row>
    <row r="84" spans="1:10" ht="21.75" customHeight="1" x14ac:dyDescent="0.35">
      <c r="B84" s="89" t="s">
        <v>3212</v>
      </c>
      <c r="C84" s="90" t="s">
        <v>3216</v>
      </c>
      <c r="D84" s="91" t="s">
        <v>3217</v>
      </c>
      <c r="G84" s="92" t="s">
        <v>3218</v>
      </c>
    </row>
    <row r="85" spans="1:10" ht="21.75" customHeight="1" x14ac:dyDescent="0.35">
      <c r="B85" s="93" t="s">
        <v>3219</v>
      </c>
      <c r="C85" s="94" t="s">
        <v>3220</v>
      </c>
      <c r="D85" s="95" t="s">
        <v>3221</v>
      </c>
      <c r="G85" s="96" t="s">
        <v>3222</v>
      </c>
    </row>
    <row r="86" spans="1:10" ht="21.75" customHeight="1" x14ac:dyDescent="0.35">
      <c r="B86" s="93" t="s">
        <v>3219</v>
      </c>
      <c r="C86" s="94" t="s">
        <v>3223</v>
      </c>
      <c r="D86" s="95" t="s">
        <v>3221</v>
      </c>
      <c r="G86" s="96" t="s">
        <v>3224</v>
      </c>
    </row>
    <row r="87" spans="1:10" ht="21.75" customHeight="1" x14ac:dyDescent="0.35">
      <c r="B87" s="93" t="s">
        <v>3219</v>
      </c>
      <c r="C87" s="94" t="s">
        <v>3225</v>
      </c>
      <c r="D87" s="95" t="s">
        <v>3226</v>
      </c>
      <c r="G87" s="96" t="s">
        <v>3227</v>
      </c>
    </row>
    <row r="88" spans="1:10" ht="21.75" customHeight="1" x14ac:dyDescent="0.35">
      <c r="B88" s="93" t="s">
        <v>3219</v>
      </c>
      <c r="C88" s="94" t="s">
        <v>3228</v>
      </c>
      <c r="D88" s="95" t="s">
        <v>3229</v>
      </c>
      <c r="G88" s="96" t="s">
        <v>3230</v>
      </c>
    </row>
    <row r="89" spans="1:10" ht="21.75" customHeight="1" x14ac:dyDescent="0.35">
      <c r="B89" s="97" t="s">
        <v>3231</v>
      </c>
      <c r="C89" s="98" t="s">
        <v>3232</v>
      </c>
      <c r="D89" s="99" t="s">
        <v>3233</v>
      </c>
      <c r="G89" s="100" t="s">
        <v>3234</v>
      </c>
    </row>
    <row r="90" spans="1:10" ht="21.75" customHeight="1" x14ac:dyDescent="0.35">
      <c r="B90" s="97" t="s">
        <v>3231</v>
      </c>
      <c r="C90" s="98" t="s">
        <v>3235</v>
      </c>
      <c r="D90" s="99" t="s">
        <v>3236</v>
      </c>
      <c r="G90" s="100" t="s">
        <v>3237</v>
      </c>
    </row>
    <row r="92" spans="1:10" ht="12" customHeight="1" x14ac:dyDescent="0.35"/>
    <row r="93" spans="1:10" ht="27.75" customHeight="1" x14ac:dyDescent="0.35">
      <c r="A93" s="71" t="s">
        <v>3238</v>
      </c>
      <c r="B93" s="71"/>
      <c r="C93" s="71"/>
      <c r="D93" s="71"/>
      <c r="E93" s="71"/>
      <c r="F93" s="71"/>
      <c r="G93" s="71"/>
      <c r="H93" s="71"/>
      <c r="I93" s="71"/>
      <c r="J93" s="71"/>
    </row>
    <row r="94" spans="1:10" ht="21.75" customHeight="1" x14ac:dyDescent="0.35">
      <c r="B94" s="101" t="s">
        <v>3239</v>
      </c>
      <c r="C94" s="101"/>
      <c r="D94" s="101"/>
      <c r="E94" s="101"/>
      <c r="F94" s="101"/>
      <c r="G94" s="101"/>
      <c r="H94" s="101"/>
      <c r="I94" s="101"/>
      <c r="J94" s="101"/>
    </row>
    <row r="95" spans="1:10" ht="21.75" customHeight="1" x14ac:dyDescent="0.35">
      <c r="B95" s="101"/>
      <c r="C95" s="101"/>
      <c r="D95" s="101"/>
      <c r="E95" s="101"/>
      <c r="F95" s="101"/>
      <c r="G95" s="101"/>
      <c r="H95" s="101"/>
      <c r="I95" s="101"/>
      <c r="J95" s="101"/>
    </row>
    <row r="96" spans="1:10" ht="21.75" customHeight="1" x14ac:dyDescent="0.35">
      <c r="B96" s="101"/>
      <c r="C96" s="101"/>
      <c r="D96" s="101"/>
      <c r="E96" s="101"/>
      <c r="F96" s="101"/>
      <c r="G96" s="101"/>
      <c r="H96" s="101"/>
      <c r="I96" s="101"/>
      <c r="J96" s="101"/>
    </row>
    <row r="97" spans="1:10" ht="21.75" customHeight="1" x14ac:dyDescent="0.35">
      <c r="B97" s="101"/>
      <c r="C97" s="101"/>
      <c r="D97" s="101"/>
      <c r="E97" s="101"/>
      <c r="F97" s="101"/>
      <c r="G97" s="101"/>
      <c r="H97" s="101"/>
      <c r="I97" s="101"/>
      <c r="J97" s="101"/>
    </row>
    <row r="98" spans="1:10" ht="21.75" customHeight="1" x14ac:dyDescent="0.35">
      <c r="B98" s="101"/>
      <c r="C98" s="101"/>
      <c r="D98" s="101"/>
      <c r="E98" s="101"/>
      <c r="F98" s="101"/>
      <c r="G98" s="101"/>
      <c r="H98" s="101"/>
      <c r="I98" s="101"/>
      <c r="J98" s="101"/>
    </row>
    <row r="99" spans="1:10" ht="21.75" customHeight="1" x14ac:dyDescent="0.35">
      <c r="B99" s="101"/>
      <c r="C99" s="101"/>
      <c r="D99" s="101"/>
      <c r="E99" s="101"/>
      <c r="F99" s="101"/>
      <c r="G99" s="101"/>
      <c r="H99" s="101"/>
      <c r="I99" s="101"/>
      <c r="J99" s="101"/>
    </row>
    <row r="100" spans="1:10" ht="21.75" customHeight="1" x14ac:dyDescent="0.35">
      <c r="B100" s="101"/>
      <c r="C100" s="101"/>
      <c r="D100" s="101"/>
      <c r="E100" s="101"/>
      <c r="F100" s="101"/>
      <c r="G100" s="101"/>
      <c r="H100" s="101"/>
      <c r="I100" s="101"/>
      <c r="J100" s="101"/>
    </row>
    <row r="101" spans="1:10" ht="12" customHeight="1" x14ac:dyDescent="0.35"/>
    <row r="102" spans="1:10" ht="21.75" customHeight="1" x14ac:dyDescent="0.35">
      <c r="A102" s="102" t="s">
        <v>3240</v>
      </c>
      <c r="B102" s="102"/>
      <c r="C102" s="102"/>
      <c r="D102" s="102"/>
      <c r="E102" s="102"/>
      <c r="F102" s="102"/>
      <c r="G102" s="102"/>
      <c r="H102" s="102"/>
      <c r="I102" s="102"/>
      <c r="J102" s="102"/>
    </row>
  </sheetData>
  <mergeCells count="13">
    <mergeCell ref="A102:J102"/>
    <mergeCell ref="A47:J47"/>
    <mergeCell ref="A56:J56"/>
    <mergeCell ref="A66:J66"/>
    <mergeCell ref="A81:J81"/>
    <mergeCell ref="A93:J93"/>
    <mergeCell ref="B94:J100"/>
    <mergeCell ref="A1:J1"/>
    <mergeCell ref="A2:J2"/>
    <mergeCell ref="A4:J4"/>
    <mergeCell ref="A23:J23"/>
    <mergeCell ref="A24:J24"/>
    <mergeCell ref="A36:J3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RAW_DATA</vt:lpstr>
      <vt:lpstr>CLEAN_DATA</vt:lpstr>
      <vt:lpstr>REF_TABLE</vt:lpstr>
      <vt:lpstr>PIVOT_ANALYSIS</vt:lpstr>
      <vt:lpstr>KPI_SUMMARY</vt:lpstr>
      <vt:lpstr>DASHBOARD</vt:lpstr>
      <vt:lpstr>SUMMARY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Ari Hazamie</cp:lastModifiedBy>
  <cp:lastPrinted>2026-06-11T02:47:51Z</cp:lastPrinted>
  <dcterms:created xsi:type="dcterms:W3CDTF">2025-06-21T13:19:11Z</dcterms:created>
  <dcterms:modified xsi:type="dcterms:W3CDTF">2026-06-17T03:47:16Z</dcterms:modified>
</cp:coreProperties>
</file>